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zhengyijian/Downloads/"/>
    </mc:Choice>
  </mc:AlternateContent>
  <xr:revisionPtr revIDLastSave="0" documentId="13_ncr:1_{A52C9A89-6B9F-1646-B2B0-AFF2D31ACD6F}" xr6:coauthVersionLast="47" xr6:coauthVersionMax="47" xr10:uidLastSave="{00000000-0000-0000-0000-000000000000}"/>
  <bookViews>
    <workbookView xWindow="0" yWindow="500" windowWidth="28800" windowHeight="15940" activeTab="2" xr2:uid="{F1F535CD-BECC-4DFF-A754-06FC424FB802}"/>
  </bookViews>
  <sheets>
    <sheet name="Sheet1" sheetId="1" r:id="rId1"/>
    <sheet name="Sheet2" sheetId="2" r:id="rId2"/>
    <sheet name="Sheet5" sheetId="5" r:id="rId3"/>
    <sheet name="Sheet3" sheetId="6" r:id="rId4"/>
    <sheet name="Sheet4" sheetId="8" r:id="rId5"/>
  </sheets>
  <definedNames>
    <definedName name="solver_adj" localSheetId="0" hidden="1">Sheet1!$Q$3:$W$4</definedName>
    <definedName name="solver_adj" localSheetId="1" hidden="1">Sheet2!$C$33:$AR$33</definedName>
    <definedName name="solver_adj" localSheetId="3" hidden="1">Sheet3!$B$2:$Q$8</definedName>
    <definedName name="solver_adj" localSheetId="2" hidden="1">Sheet5!$B$3:$AA$9</definedName>
    <definedName name="solver_cvg" localSheetId="0" hidden="1">0.0001</definedName>
    <definedName name="solver_cvg" localSheetId="1" hidden="1">0.0001</definedName>
    <definedName name="solver_cvg" localSheetId="3" hidden="1">0.0001</definedName>
    <definedName name="solver_cvg" localSheetId="2" hidden="1">0.0001</definedName>
    <definedName name="solver_drv" localSheetId="0" hidden="1">1</definedName>
    <definedName name="solver_drv" localSheetId="1" hidden="1">1</definedName>
    <definedName name="solver_drv" localSheetId="3" hidden="1">1</definedName>
    <definedName name="solver_drv" localSheetId="2" hidden="1">2</definedName>
    <definedName name="solver_eng" localSheetId="0" hidden="1">2</definedName>
    <definedName name="solver_eng" localSheetId="1" hidden="1">1</definedName>
    <definedName name="solver_eng" localSheetId="3" hidden="1">2</definedName>
    <definedName name="solver_eng" localSheetId="2" hidden="1">2</definedName>
    <definedName name="solver_est" localSheetId="0" hidden="1">1</definedName>
    <definedName name="solver_est" localSheetId="1" hidden="1">1</definedName>
    <definedName name="solver_est" localSheetId="2" hidden="1">1</definedName>
    <definedName name="solver_itr" localSheetId="0" hidden="1">2147483647</definedName>
    <definedName name="solver_itr" localSheetId="1" hidden="1">2147483647</definedName>
    <definedName name="solver_itr" localSheetId="3" hidden="1">2147483647</definedName>
    <definedName name="solver_itr" localSheetId="2" hidden="1">2147483647</definedName>
    <definedName name="solver_lhs1" localSheetId="0" hidden="1">Sheet1!$Q$3:$W$4</definedName>
    <definedName name="solver_lhs1" localSheetId="1" hidden="1">Sheet2!$C$33:$AR$33</definedName>
    <definedName name="solver_lhs1" localSheetId="3" hidden="1">Sheet3!$B$2:$Q$8</definedName>
    <definedName name="solver_lhs1" localSheetId="2" hidden="1">Sheet5!$B$10:$AA$10</definedName>
    <definedName name="solver_lhs2" localSheetId="0" hidden="1">Sheet1!$Q$6:$W$7</definedName>
    <definedName name="solver_lhs2" localSheetId="1" hidden="1">Sheet2!$C$33:$AR$33</definedName>
    <definedName name="solver_lhs2" localSheetId="3" hidden="1">Sheet3!$B$9:$Q$9</definedName>
    <definedName name="solver_lhs2" localSheetId="2" hidden="1">Sheet5!$B$18:$H$18</definedName>
    <definedName name="solver_lhs3" localSheetId="0" hidden="1">Sheet1!$R$3:$W$4</definedName>
    <definedName name="solver_lhs3" localSheetId="1" hidden="1">Sheet2!$C$33:$AR$33</definedName>
    <definedName name="solver_lhs3" localSheetId="3" hidden="1">Sheet3!$C$20:$I$22</definedName>
    <definedName name="solver_lhs3" localSheetId="2" hidden="1">Sheet5!$B$3:$AA$9</definedName>
    <definedName name="solver_lhs4" localSheetId="0" hidden="1">Sheet1!$R$3:$W$4</definedName>
    <definedName name="solver_lhs4" localSheetId="1" hidden="1">Sheet2!$K$10:$K$13</definedName>
    <definedName name="solver_lhs4" localSheetId="2" hidden="1">Sheet5!$B$3:$AA$9</definedName>
    <definedName name="solver_lhs5" localSheetId="0" hidden="1">Sheet1!$R$3:$W$4</definedName>
    <definedName name="solver_lhs5" localSheetId="1" hidden="1">Sheet2!$K$15:$K$17</definedName>
    <definedName name="solver_lhs5" localSheetId="2" hidden="1">Sheet5!$B$8:$F$8</definedName>
    <definedName name="solver_lhs6" localSheetId="2" hidden="1">Sheet5!$H$8:$AA$8</definedName>
    <definedName name="solver_lin" localSheetId="0" hidden="1">2</definedName>
    <definedName name="solver_lin" localSheetId="1" hidden="1">2</definedName>
    <definedName name="solver_lin" localSheetId="3" hidden="1">1</definedName>
    <definedName name="solver_lin" localSheetId="2" hidden="1">1</definedName>
    <definedName name="solver_mip" localSheetId="0" hidden="1">2147483647</definedName>
    <definedName name="solver_mip" localSheetId="1" hidden="1">2147483647</definedName>
    <definedName name="solver_mip" localSheetId="3" hidden="1">2147483647</definedName>
    <definedName name="solver_mip" localSheetId="2" hidden="1">2147483647</definedName>
    <definedName name="solver_mni" localSheetId="0" hidden="1">30</definedName>
    <definedName name="solver_mni" localSheetId="1" hidden="1">30</definedName>
    <definedName name="solver_mni" localSheetId="3" hidden="1">30</definedName>
    <definedName name="solver_mni" localSheetId="2" hidden="1">30</definedName>
    <definedName name="solver_mrt" localSheetId="0" hidden="1">0.075</definedName>
    <definedName name="solver_mrt" localSheetId="1" hidden="1">0.075</definedName>
    <definedName name="solver_mrt" localSheetId="3" hidden="1">0.075</definedName>
    <definedName name="solver_mrt" localSheetId="2" hidden="1">0.075</definedName>
    <definedName name="solver_msl" localSheetId="0" hidden="1">2</definedName>
    <definedName name="solver_msl" localSheetId="1" hidden="1">2</definedName>
    <definedName name="solver_msl" localSheetId="3" hidden="1">2</definedName>
    <definedName name="solver_msl" localSheetId="2" hidden="1">2</definedName>
    <definedName name="solver_neg" localSheetId="0" hidden="1">1</definedName>
    <definedName name="solver_neg" localSheetId="1" hidden="1">1</definedName>
    <definedName name="solver_neg" localSheetId="3" hidden="1">1</definedName>
    <definedName name="solver_neg" localSheetId="2" hidden="1">1</definedName>
    <definedName name="solver_nod" localSheetId="0" hidden="1">2147483647</definedName>
    <definedName name="solver_nod" localSheetId="1" hidden="1">2147483647</definedName>
    <definedName name="solver_nod" localSheetId="3" hidden="1">2147483647</definedName>
    <definedName name="solver_nod" localSheetId="2" hidden="1">2147483647</definedName>
    <definedName name="solver_num" localSheetId="0" hidden="1">3</definedName>
    <definedName name="solver_num" localSheetId="1" hidden="1">5</definedName>
    <definedName name="solver_num" localSheetId="3" hidden="1">3</definedName>
    <definedName name="solver_num" localSheetId="2" hidden="1">6</definedName>
    <definedName name="solver_nwt" localSheetId="0" hidden="1">1</definedName>
    <definedName name="solver_nwt" localSheetId="1" hidden="1">1</definedName>
    <definedName name="solver_nwt" localSheetId="2" hidden="1">1</definedName>
    <definedName name="solver_opt" localSheetId="0" hidden="1">Sheet1!$X$4</definedName>
    <definedName name="solver_opt" localSheetId="1" hidden="1">Sheet2!$B$36</definedName>
    <definedName name="solver_opt" localSheetId="3" hidden="1">Sheet3!$C$26</definedName>
    <definedName name="solver_opt" localSheetId="2" hidden="1">Sheet5!$B$24</definedName>
    <definedName name="solver_pre" localSheetId="0" hidden="1">0.000001</definedName>
    <definedName name="solver_pre" localSheetId="1" hidden="1">0.000001</definedName>
    <definedName name="solver_pre" localSheetId="3" hidden="1">0.000001</definedName>
    <definedName name="solver_pre" localSheetId="2" hidden="1">0.000001</definedName>
    <definedName name="solver_rbv" localSheetId="0" hidden="1">1</definedName>
    <definedName name="solver_rbv" localSheetId="1" hidden="1">1</definedName>
    <definedName name="solver_rbv" localSheetId="3" hidden="1">1</definedName>
    <definedName name="solver_rbv" localSheetId="2" hidden="1">2</definedName>
    <definedName name="solver_rel1" localSheetId="0" hidden="1">4</definedName>
    <definedName name="solver_rel1" localSheetId="1" hidden="1">1</definedName>
    <definedName name="solver_rel1" localSheetId="3" hidden="1">5</definedName>
    <definedName name="solver_rel1" localSheetId="2" hidden="1">3</definedName>
    <definedName name="solver_rel2" localSheetId="0" hidden="1">3</definedName>
    <definedName name="solver_rel2" localSheetId="1" hidden="1">4</definedName>
    <definedName name="solver_rel2" localSheetId="3" hidden="1">3</definedName>
    <definedName name="solver_rel2" localSheetId="2" hidden="1">3</definedName>
    <definedName name="solver_rel3" localSheetId="0" hidden="1">3</definedName>
    <definedName name="solver_rel3" localSheetId="1" hidden="1">3</definedName>
    <definedName name="solver_rel3" localSheetId="3" hidden="1">3</definedName>
    <definedName name="solver_rel3" localSheetId="2" hidden="1">1</definedName>
    <definedName name="solver_rel4" localSheetId="0" hidden="1">3</definedName>
    <definedName name="solver_rel4" localSheetId="1" hidden="1">3</definedName>
    <definedName name="solver_rel4" localSheetId="2" hidden="1">3</definedName>
    <definedName name="solver_rel5" localSheetId="0" hidden="1">3</definedName>
    <definedName name="solver_rel5" localSheetId="1" hidden="1">3</definedName>
    <definedName name="solver_rel5" localSheetId="2" hidden="1">3</definedName>
    <definedName name="solver_rel6" localSheetId="2" hidden="1">3</definedName>
    <definedName name="solver_rhs1" localSheetId="0" hidden="1">"integer"</definedName>
    <definedName name="solver_rhs1" localSheetId="1" hidden="1">Sheet2!$C$34:$AR$34</definedName>
    <definedName name="solver_rhs1" localSheetId="3" hidden="1">"binary"</definedName>
    <definedName name="solver_rhs1" localSheetId="2" hidden="1">Sheet5!$B$15:$AA$15</definedName>
    <definedName name="solver_rhs2" localSheetId="0" hidden="1">Sheet1!$B$3:$H$4</definedName>
    <definedName name="solver_rhs2" localSheetId="1" hidden="1">"integer"</definedName>
    <definedName name="solver_rhs2" localSheetId="3" hidden="1">Sheet3!$B$14:$Q$14</definedName>
    <definedName name="solver_rhs2" localSheetId="2" hidden="1">Sheet5!$L$18:$R$18</definedName>
    <definedName name="solver_rhs3" localSheetId="0" hidden="1">0</definedName>
    <definedName name="solver_rhs3" localSheetId="1" hidden="1">Sheet2!$C$32:$AR$32</definedName>
    <definedName name="solver_rhs3" localSheetId="3" hidden="1">Sheet3!$M$20:$S$22</definedName>
    <definedName name="solver_rhs3" localSheetId="2" hidden="1">2</definedName>
    <definedName name="solver_rhs4" localSheetId="0" hidden="1">0</definedName>
    <definedName name="solver_rhs4" localSheetId="1" hidden="1">Sheet2!$M$10:$M$13</definedName>
    <definedName name="solver_rhs4" localSheetId="2" hidden="1">0</definedName>
    <definedName name="solver_rhs5" localSheetId="0" hidden="1">0</definedName>
    <definedName name="solver_rhs5" localSheetId="1" hidden="1">Sheet2!$M$15:$M$17</definedName>
    <definedName name="solver_rhs5" localSheetId="2" hidden="1">1</definedName>
    <definedName name="solver_rhs6" localSheetId="2" hidden="1">1</definedName>
    <definedName name="solver_rlx" localSheetId="0" hidden="1">1</definedName>
    <definedName name="solver_rlx" localSheetId="1" hidden="1">2</definedName>
    <definedName name="solver_rlx" localSheetId="3" hidden="1">1</definedName>
    <definedName name="solver_rlx" localSheetId="2" hidden="1">2</definedName>
    <definedName name="solver_rsd" localSheetId="0" hidden="1">0</definedName>
    <definedName name="solver_rsd" localSheetId="1" hidden="1">0</definedName>
    <definedName name="solver_rsd" localSheetId="3" hidden="1">0</definedName>
    <definedName name="solver_rsd" localSheetId="2" hidden="1">0</definedName>
    <definedName name="solver_scl" localSheetId="0" hidden="1">2</definedName>
    <definedName name="solver_scl" localSheetId="1" hidden="1">1</definedName>
    <definedName name="solver_scl" localSheetId="3" hidden="1">2</definedName>
    <definedName name="solver_scl" localSheetId="2" hidden="1">2</definedName>
    <definedName name="solver_sho" localSheetId="0" hidden="1">2</definedName>
    <definedName name="solver_sho" localSheetId="1" hidden="1">2</definedName>
    <definedName name="solver_sho" localSheetId="3" hidden="1">2</definedName>
    <definedName name="solver_sho" localSheetId="2" hidden="1">2</definedName>
    <definedName name="solver_ssz" localSheetId="0" hidden="1">100</definedName>
    <definedName name="solver_ssz" localSheetId="1" hidden="1">100</definedName>
    <definedName name="solver_ssz" localSheetId="3" hidden="1">100</definedName>
    <definedName name="solver_ssz" localSheetId="2" hidden="1">100</definedName>
    <definedName name="solver_tim" localSheetId="0" hidden="1">2147483647</definedName>
    <definedName name="solver_tim" localSheetId="1" hidden="1">2147483647</definedName>
    <definedName name="solver_tim" localSheetId="3" hidden="1">2147483647</definedName>
    <definedName name="solver_tim" localSheetId="2" hidden="1">2147483647</definedName>
    <definedName name="solver_tol" localSheetId="0" hidden="1">0.01</definedName>
    <definedName name="solver_tol" localSheetId="1" hidden="1">0.01</definedName>
    <definedName name="solver_tol" localSheetId="3" hidden="1">0.01</definedName>
    <definedName name="solver_tol" localSheetId="2" hidden="1">0.01</definedName>
    <definedName name="solver_typ" localSheetId="0" hidden="1">2</definedName>
    <definedName name="solver_typ" localSheetId="1" hidden="1">1</definedName>
    <definedName name="solver_typ" localSheetId="3" hidden="1">2</definedName>
    <definedName name="solver_typ" localSheetId="2" hidden="1">2</definedName>
    <definedName name="solver_val" localSheetId="0" hidden="1">0</definedName>
    <definedName name="solver_val" localSheetId="1" hidden="1">0</definedName>
    <definedName name="solver_val" localSheetId="3" hidden="1">0</definedName>
    <definedName name="solver_val" localSheetId="2" hidden="1">0</definedName>
    <definedName name="solver_ver" localSheetId="0" hidden="1">3</definedName>
    <definedName name="solver_ver" localSheetId="1" hidden="1">2</definedName>
    <definedName name="solver_ver" localSheetId="3" hidden="1">2</definedName>
    <definedName name="solver_ver" localSheetId="2"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0" i="2" l="1"/>
  <c r="F39" i="2"/>
  <c r="D36" i="2"/>
  <c r="J6" i="1"/>
  <c r="F38" i="2"/>
  <c r="B24" i="5" a="1"/>
  <c r="B24" i="5" s="1"/>
  <c r="C6" i="2"/>
  <c r="B28" i="8"/>
  <c r="B30" i="8" s="1"/>
  <c r="J3" i="1"/>
  <c r="B38" i="1"/>
  <c r="J7" i="1"/>
  <c r="I6" i="1"/>
  <c r="B23" i="8" a="1"/>
  <c r="B23" i="8" s="1"/>
  <c r="B24" i="8"/>
  <c r="B36" i="2" a="1"/>
  <c r="B36" i="2" s="1"/>
  <c r="AN9" i="8"/>
  <c r="AQ9" i="8"/>
  <c r="AP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O9" i="8"/>
  <c r="B9" i="8"/>
  <c r="C26" i="6" a="1"/>
  <c r="C26" i="6" s="1"/>
  <c r="C27" i="6" s="1"/>
  <c r="R14" i="6"/>
  <c r="N9" i="6"/>
  <c r="O22" i="6"/>
  <c r="S22" i="6"/>
  <c r="J20" i="6"/>
  <c r="J21" i="6"/>
  <c r="J22" i="6"/>
  <c r="J19" i="6"/>
  <c r="Z16" i="5"/>
  <c r="B41" i="2"/>
  <c r="B42" i="2" s="1"/>
  <c r="I11" i="2"/>
  <c r="I12" i="2"/>
  <c r="K12" i="2" s="1"/>
  <c r="I13" i="2"/>
  <c r="K13" i="2" s="1"/>
  <c r="I10" i="2"/>
  <c r="K10" i="2" s="1"/>
  <c r="R18" i="5"/>
  <c r="I9" i="6"/>
  <c r="S21" i="6"/>
  <c r="B15" i="6" a="1"/>
  <c r="B15" i="6" s="1"/>
  <c r="R20" i="6"/>
  <c r="Q21" i="6"/>
  <c r="B9" i="6"/>
  <c r="N21" i="6"/>
  <c r="M20" i="6"/>
  <c r="B10" i="5"/>
  <c r="M10" i="2"/>
  <c r="J9" i="6"/>
  <c r="S20" i="6"/>
  <c r="R22" i="6"/>
  <c r="Q22" i="6"/>
  <c r="P22" i="6"/>
  <c r="N22" i="6"/>
  <c r="M22" i="6"/>
  <c r="R21" i="6"/>
  <c r="P21" i="6"/>
  <c r="O21" i="6"/>
  <c r="M21" i="6"/>
  <c r="Q20" i="6"/>
  <c r="P20" i="6"/>
  <c r="O20" i="6"/>
  <c r="N20" i="6"/>
  <c r="M20" i="5"/>
  <c r="Q9" i="6"/>
  <c r="P9" i="6"/>
  <c r="O9" i="6"/>
  <c r="M9" i="6"/>
  <c r="L9" i="6"/>
  <c r="K9" i="6"/>
  <c r="H9" i="6"/>
  <c r="G9" i="6"/>
  <c r="F9" i="6"/>
  <c r="E9" i="6"/>
  <c r="D9" i="6"/>
  <c r="C9" i="6"/>
  <c r="I10" i="5"/>
  <c r="Q18" i="5"/>
  <c r="P18" i="5"/>
  <c r="L18" i="5"/>
  <c r="L19" i="5"/>
  <c r="I19" i="5"/>
  <c r="I20" i="5"/>
  <c r="I21" i="5"/>
  <c r="K11" i="2"/>
  <c r="AK34" i="2"/>
  <c r="AL34" i="2"/>
  <c r="AM34" i="2"/>
  <c r="AN34" i="2"/>
  <c r="AO34" i="2"/>
  <c r="AP34" i="2"/>
  <c r="AQ34" i="2"/>
  <c r="AR34" i="2"/>
  <c r="AD34" i="2"/>
  <c r="AE34" i="2"/>
  <c r="AF34" i="2"/>
  <c r="AG34" i="2"/>
  <c r="AH34" i="2"/>
  <c r="AI34" i="2"/>
  <c r="AJ34" i="2"/>
  <c r="AC34" i="2"/>
  <c r="L20" i="5"/>
  <c r="M17" i="2"/>
  <c r="M15" i="2"/>
  <c r="M16" i="2"/>
  <c r="O10" i="2"/>
  <c r="AS32" i="2"/>
  <c r="C10" i="5"/>
  <c r="D10" i="5"/>
  <c r="E10" i="5"/>
  <c r="F10" i="5"/>
  <c r="G10" i="5"/>
  <c r="H10" i="5"/>
  <c r="J10" i="5"/>
  <c r="K10" i="5"/>
  <c r="L10" i="5"/>
  <c r="M10" i="5"/>
  <c r="N10" i="5"/>
  <c r="O10" i="5"/>
  <c r="P10" i="5"/>
  <c r="Q10" i="5"/>
  <c r="R10" i="5"/>
  <c r="S10" i="5"/>
  <c r="T10" i="5"/>
  <c r="U10" i="5"/>
  <c r="V10" i="5"/>
  <c r="W10" i="5"/>
  <c r="X10" i="5"/>
  <c r="Y10" i="5"/>
  <c r="Z10" i="5"/>
  <c r="AA10" i="5"/>
  <c r="I18" i="5"/>
  <c r="P21" i="5"/>
  <c r="O21" i="5"/>
  <c r="N21" i="5"/>
  <c r="M21" i="5"/>
  <c r="L21" i="5"/>
  <c r="P20" i="5"/>
  <c r="O20" i="5"/>
  <c r="N20" i="5"/>
  <c r="P19" i="5"/>
  <c r="O19" i="5"/>
  <c r="N19" i="5"/>
  <c r="M19" i="5"/>
  <c r="O18" i="5"/>
  <c r="N18" i="5"/>
  <c r="M18" i="5"/>
  <c r="D34" i="2"/>
  <c r="E34" i="2"/>
  <c r="F34" i="2"/>
  <c r="G34" i="2"/>
  <c r="H34" i="2"/>
  <c r="I34" i="2"/>
  <c r="J34" i="2"/>
  <c r="K34" i="2"/>
  <c r="L34" i="2"/>
  <c r="M34" i="2"/>
  <c r="N34" i="2"/>
  <c r="O34" i="2"/>
  <c r="P34" i="2"/>
  <c r="Q34" i="2"/>
  <c r="R34" i="2"/>
  <c r="S34" i="2"/>
  <c r="T34" i="2"/>
  <c r="U34" i="2"/>
  <c r="V34" i="2"/>
  <c r="W34" i="2"/>
  <c r="X34" i="2"/>
  <c r="Y34" i="2"/>
  <c r="Z34" i="2"/>
  <c r="AA34" i="2"/>
  <c r="AB34" i="2"/>
  <c r="C34" i="2"/>
  <c r="O13" i="2"/>
  <c r="O12" i="2"/>
  <c r="O11" i="2"/>
  <c r="M13" i="2"/>
  <c r="M12" i="2"/>
  <c r="M11" i="2"/>
  <c r="AQ31" i="2"/>
  <c r="AI30" i="2"/>
  <c r="AJ30" i="2"/>
  <c r="AK30" i="2"/>
  <c r="AL30" i="2"/>
  <c r="AL31" i="2"/>
  <c r="AM31" i="2"/>
  <c r="D26" i="2"/>
  <c r="AO31" i="2" s="1"/>
  <c r="E26" i="2"/>
  <c r="AP31" i="2" s="1"/>
  <c r="F26" i="2"/>
  <c r="G26" i="2"/>
  <c r="AR31" i="2" s="1"/>
  <c r="C26" i="2"/>
  <c r="AN31" i="2" s="1"/>
  <c r="D25" i="2"/>
  <c r="AO30" i="2" s="1"/>
  <c r="E25" i="2"/>
  <c r="AP30" i="2" s="1"/>
  <c r="F25" i="2"/>
  <c r="AQ30" i="2" s="1"/>
  <c r="G25" i="2"/>
  <c r="AR30" i="2" s="1"/>
  <c r="C25" i="2"/>
  <c r="AN30" i="2" s="1"/>
  <c r="D19" i="2"/>
  <c r="AI31" i="2" s="1"/>
  <c r="E19" i="2"/>
  <c r="AJ31" i="2" s="1"/>
  <c r="F19" i="2"/>
  <c r="AK31" i="2" s="1"/>
  <c r="G19" i="2"/>
  <c r="H19" i="2"/>
  <c r="C19" i="2"/>
  <c r="AH31" i="2" s="1"/>
  <c r="D18" i="2"/>
  <c r="E18" i="2"/>
  <c r="F18" i="2"/>
  <c r="G18" i="2"/>
  <c r="H18" i="2"/>
  <c r="AM30" i="2" s="1"/>
  <c r="C18" i="2"/>
  <c r="AH30" i="2" s="1"/>
  <c r="D13" i="2"/>
  <c r="AD31" i="2" s="1"/>
  <c r="E13" i="2"/>
  <c r="AE31" i="2" s="1"/>
  <c r="F13" i="2"/>
  <c r="AF31" i="2" s="1"/>
  <c r="G13" i="2"/>
  <c r="AG31" i="2" s="1"/>
  <c r="D12" i="2"/>
  <c r="AD30" i="2" s="1"/>
  <c r="E12" i="2"/>
  <c r="AE30" i="2" s="1"/>
  <c r="F12" i="2"/>
  <c r="AF30" i="2" s="1"/>
  <c r="G12" i="2"/>
  <c r="AG30" i="2" s="1"/>
  <c r="C12" i="2"/>
  <c r="AC30" i="2" s="1"/>
  <c r="C13" i="2"/>
  <c r="AC31" i="2" s="1"/>
  <c r="AB7" i="2"/>
  <c r="AB31" i="2" s="1"/>
  <c r="D7" i="2"/>
  <c r="D31" i="2" s="1"/>
  <c r="E7" i="2"/>
  <c r="E31" i="2" s="1"/>
  <c r="F7" i="2"/>
  <c r="F31" i="2" s="1"/>
  <c r="G7" i="2"/>
  <c r="G31" i="2" s="1"/>
  <c r="H7" i="2"/>
  <c r="H31" i="2" s="1"/>
  <c r="I7" i="2"/>
  <c r="I31" i="2" s="1"/>
  <c r="J7" i="2"/>
  <c r="J31" i="2" s="1"/>
  <c r="K7" i="2"/>
  <c r="K31" i="2" s="1"/>
  <c r="L7" i="2"/>
  <c r="L31" i="2" s="1"/>
  <c r="M7" i="2"/>
  <c r="M31" i="2" s="1"/>
  <c r="N7" i="2"/>
  <c r="N31" i="2" s="1"/>
  <c r="O7" i="2"/>
  <c r="O31" i="2" s="1"/>
  <c r="P7" i="2"/>
  <c r="P31" i="2" s="1"/>
  <c r="Q7" i="2"/>
  <c r="Q31" i="2" s="1"/>
  <c r="R7" i="2"/>
  <c r="R31" i="2" s="1"/>
  <c r="S7" i="2"/>
  <c r="S31" i="2" s="1"/>
  <c r="T7" i="2"/>
  <c r="T31" i="2" s="1"/>
  <c r="U7" i="2"/>
  <c r="U31" i="2" s="1"/>
  <c r="V7" i="2"/>
  <c r="V31" i="2" s="1"/>
  <c r="W7" i="2"/>
  <c r="W31" i="2" s="1"/>
  <c r="X7" i="2"/>
  <c r="X31" i="2" s="1"/>
  <c r="Y7" i="2"/>
  <c r="Y31" i="2" s="1"/>
  <c r="Z7" i="2"/>
  <c r="Z31" i="2" s="1"/>
  <c r="AA7" i="2"/>
  <c r="AA31" i="2" s="1"/>
  <c r="C7" i="2"/>
  <c r="C31" i="2" s="1"/>
  <c r="D6" i="2"/>
  <c r="D30" i="2" s="1"/>
  <c r="E6" i="2"/>
  <c r="E30" i="2" s="1"/>
  <c r="F6" i="2"/>
  <c r="F30" i="2" s="1"/>
  <c r="G6" i="2"/>
  <c r="G30" i="2" s="1"/>
  <c r="H6" i="2"/>
  <c r="H30" i="2" s="1"/>
  <c r="I6" i="2"/>
  <c r="I30" i="2" s="1"/>
  <c r="J6" i="2"/>
  <c r="J30" i="2" s="1"/>
  <c r="K6" i="2"/>
  <c r="K30" i="2" s="1"/>
  <c r="L6" i="2"/>
  <c r="L30" i="2" s="1"/>
  <c r="M6" i="2"/>
  <c r="M30" i="2" s="1"/>
  <c r="N6" i="2"/>
  <c r="N30" i="2" s="1"/>
  <c r="O6" i="2"/>
  <c r="O30" i="2" s="1"/>
  <c r="P6" i="2"/>
  <c r="P30" i="2" s="1"/>
  <c r="Q6" i="2"/>
  <c r="Q30" i="2" s="1"/>
  <c r="R6" i="2"/>
  <c r="R30" i="2" s="1"/>
  <c r="S6" i="2"/>
  <c r="S30" i="2" s="1"/>
  <c r="T6" i="2"/>
  <c r="T30" i="2" s="1"/>
  <c r="U6" i="2"/>
  <c r="U30" i="2" s="1"/>
  <c r="V6" i="2"/>
  <c r="V30" i="2" s="1"/>
  <c r="W6" i="2"/>
  <c r="W30" i="2" s="1"/>
  <c r="X6" i="2"/>
  <c r="X30" i="2" s="1"/>
  <c r="Y6" i="2"/>
  <c r="Y30" i="2" s="1"/>
  <c r="Z6" i="2"/>
  <c r="Z30" i="2" s="1"/>
  <c r="AA6" i="2"/>
  <c r="AA30" i="2" s="1"/>
  <c r="AB6" i="2"/>
  <c r="AB30" i="2" s="1"/>
  <c r="C30" i="2"/>
  <c r="AB15" i="1"/>
  <c r="L20" i="1" a="1"/>
  <c r="L20" i="1" s="1"/>
  <c r="L21" i="1"/>
  <c r="L22" i="1"/>
  <c r="L23" i="1"/>
  <c r="X4" i="1"/>
  <c r="Q6" i="1"/>
  <c r="Q7" i="1"/>
  <c r="R6" i="1"/>
  <c r="I3" i="1"/>
  <c r="U7" i="1"/>
  <c r="T7" i="1"/>
  <c r="S7" i="1"/>
  <c r="R7" i="1"/>
  <c r="W7" i="1"/>
  <c r="V7" i="1"/>
  <c r="W6" i="1"/>
  <c r="V6" i="1"/>
  <c r="U6" i="1"/>
  <c r="T6" i="1"/>
  <c r="S6" i="1"/>
  <c r="I31" i="1"/>
  <c r="T23" i="6" l="1"/>
  <c r="R9" i="6"/>
  <c r="AB10" i="5"/>
  <c r="B37" i="2"/>
  <c r="D42" i="2" s="1"/>
  <c r="AS34" i="2"/>
  <c r="L24" i="1"/>
  <c r="B3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<sst xmlns="http://schemas.openxmlformats.org/spreadsheetml/2006/main" count="572" uniqueCount="139">
  <si>
    <t>AA Ozzy Bakery</t>
  </si>
  <si>
    <t>Monday</t>
  </si>
  <si>
    <t xml:space="preserve">Wednesday </t>
  </si>
  <si>
    <t>Tuesday</t>
  </si>
  <si>
    <t>Thursday</t>
  </si>
  <si>
    <t>Friday</t>
  </si>
  <si>
    <t>Saturday</t>
  </si>
  <si>
    <t>Sunday</t>
  </si>
  <si>
    <t>morning(10-3pm)</t>
  </si>
  <si>
    <t>afternoon(3-8pm)</t>
  </si>
  <si>
    <t>baker need</t>
  </si>
  <si>
    <t>Workers need(unit of worker)</t>
  </si>
  <si>
    <t>salary</t>
  </si>
  <si>
    <t>workers</t>
  </si>
  <si>
    <t>$ per hr</t>
  </si>
  <si>
    <t>baker</t>
  </si>
  <si>
    <t>red bean bread</t>
  </si>
  <si>
    <t>Taro bread</t>
  </si>
  <si>
    <t>coconut bread</t>
  </si>
  <si>
    <t>baked cream coconut</t>
  </si>
  <si>
    <t>creamy coconut</t>
  </si>
  <si>
    <t>bolo</t>
  </si>
  <si>
    <t>custard</t>
  </si>
  <si>
    <t>green onion bread</t>
  </si>
  <si>
    <t>green onion and hot dog</t>
  </si>
  <si>
    <t>cheese hot dog</t>
  </si>
  <si>
    <t>honey BBQ bread</t>
  </si>
  <si>
    <t>spicy BBQ</t>
  </si>
  <si>
    <t>yogurt milano</t>
  </si>
  <si>
    <t>honey milano</t>
  </si>
  <si>
    <t>lemon milano</t>
  </si>
  <si>
    <t>strawberry milano</t>
  </si>
  <si>
    <t>blueberry milano</t>
  </si>
  <si>
    <t>coffee milano</t>
  </si>
  <si>
    <t>vanilla milano</t>
  </si>
  <si>
    <t>honey</t>
  </si>
  <si>
    <t>baked cream cheese</t>
  </si>
  <si>
    <t>baked cream bolo</t>
  </si>
  <si>
    <t>hazelnut chocolate</t>
  </si>
  <si>
    <t>cheese milano</t>
  </si>
  <si>
    <t>dry pork</t>
  </si>
  <si>
    <t>Items(bread)</t>
  </si>
  <si>
    <t>chocolate cream cheese</t>
  </si>
  <si>
    <t xml:space="preserve">price </t>
  </si>
  <si>
    <t>baker will do all items depends on the metarial and sales</t>
  </si>
  <si>
    <t>approximate cost</t>
  </si>
  <si>
    <t>Items(tart)</t>
  </si>
  <si>
    <t xml:space="preserve">pineapple </t>
  </si>
  <si>
    <t>cheese</t>
  </si>
  <si>
    <t xml:space="preserve">pecan </t>
  </si>
  <si>
    <t>coconut</t>
  </si>
  <si>
    <t>pirce</t>
  </si>
  <si>
    <t>Items(loaf)</t>
  </si>
  <si>
    <t>read bean</t>
  </si>
  <si>
    <t xml:space="preserve">Taro </t>
  </si>
  <si>
    <t>raisin</t>
  </si>
  <si>
    <t>plain</t>
  </si>
  <si>
    <t>Items(cookie)</t>
  </si>
  <si>
    <t>milk cookie</t>
  </si>
  <si>
    <t>coconut macaron</t>
  </si>
  <si>
    <t>almond</t>
  </si>
  <si>
    <t>coffee short</t>
  </si>
  <si>
    <t>almond short</t>
  </si>
  <si>
    <t xml:space="preserve">weekly demand in baking times(each time will have 40 pieces come out) </t>
  </si>
  <si>
    <t>(26 items)</t>
  </si>
  <si>
    <t xml:space="preserve">all the bread items have to do at least one times </t>
  </si>
  <si>
    <t>rent+water+network+electricity bill</t>
  </si>
  <si>
    <t>workers max work day</t>
  </si>
  <si>
    <t>workers max work hr</t>
  </si>
  <si>
    <t>Q1</t>
  </si>
  <si>
    <t>min the cost</t>
  </si>
  <si>
    <t xml:space="preserve">Q2 </t>
  </si>
  <si>
    <t>max profit</t>
  </si>
  <si>
    <t xml:space="preserve">Baker </t>
  </si>
  <si>
    <t>max bread making ability</t>
  </si>
  <si>
    <t>max tart making ability</t>
  </si>
  <si>
    <t>weekly needs</t>
  </si>
  <si>
    <t>excess</t>
  </si>
  <si>
    <t>1 baking demand</t>
  </si>
  <si>
    <t>can sale</t>
  </si>
  <si>
    <t>2 baking demand</t>
  </si>
  <si>
    <t>3 baking demand</t>
  </si>
  <si>
    <t>fixed cost monthly</t>
  </si>
  <si>
    <t>laber</t>
  </si>
  <si>
    <t>sum</t>
  </si>
  <si>
    <t>max loaf making ability</t>
  </si>
  <si>
    <t>max cookie making ability</t>
  </si>
  <si>
    <t xml:space="preserve">weekly demand in baking times(each time will have 32 pieces of bread come out) </t>
  </si>
  <si>
    <t xml:space="preserve">weekly demand in baking times(each time will have 10 pieces of loaf come out) </t>
  </si>
  <si>
    <t xml:space="preserve">weekly demand in baking times(each time will have 12 bags of cookie come out) </t>
  </si>
  <si>
    <t>(weekly)</t>
  </si>
  <si>
    <t>Q3</t>
  </si>
  <si>
    <t>min worker number</t>
  </si>
  <si>
    <t>i index dayi</t>
  </si>
  <si>
    <t>j index work period</t>
  </si>
  <si>
    <t>labor cost</t>
  </si>
  <si>
    <t>workers needed</t>
  </si>
  <si>
    <t>whether work</t>
  </si>
  <si>
    <t xml:space="preserve">xij: numer of workers start work at perodj in dayi </t>
  </si>
  <si>
    <t>morning</t>
  </si>
  <si>
    <t xml:space="preserve">price(each time of baking) </t>
  </si>
  <si>
    <t>cost of each time</t>
  </si>
  <si>
    <t xml:space="preserve">weekly demand in baking times(each time will have 20 bags of cookie come out) </t>
  </si>
  <si>
    <t>baking times</t>
  </si>
  <si>
    <t>Demand</t>
  </si>
  <si>
    <t>max baking</t>
  </si>
  <si>
    <t>max time for meat bread:</t>
  </si>
  <si>
    <t>max time for milano bread</t>
  </si>
  <si>
    <t>&gt;=</t>
  </si>
  <si>
    <t>max time for green onion bread:</t>
  </si>
  <si>
    <t>baker number</t>
  </si>
  <si>
    <t>Q1 (max profit): What items should the baker to make weekly to max the profit of the bakery</t>
  </si>
  <si>
    <t xml:space="preserve">Q2: if it necessary to hire the one more baker </t>
  </si>
  <si>
    <t>not necessary</t>
  </si>
  <si>
    <t>cost</t>
  </si>
  <si>
    <t>(continued)</t>
  </si>
  <si>
    <t>profit</t>
  </si>
  <si>
    <t>red bean</t>
  </si>
  <si>
    <t>Xi</t>
  </si>
  <si>
    <t>To incentivize employee performance, the boss promises a percentage of their weekend gross earnings as their bonuses. In the case of satisfying the maximization of income, min the expenditure of the bonus.</t>
  </si>
  <si>
    <t>The boss asked to make each flavor of tart/loaf/cookie at most once per day</t>
  </si>
  <si>
    <t>income</t>
  </si>
  <si>
    <t>Since there are Most customers on Saturday, the boss requires that each flavor of bread be made at least once. In addition, bread of the same taste cannot be made more than twice a day.</t>
  </si>
  <si>
    <t xml:space="preserve">total monthly cost for bonus </t>
  </si>
  <si>
    <t xml:space="preserve"> income</t>
  </si>
  <si>
    <t>monthly</t>
  </si>
  <si>
    <t>material cost</t>
  </si>
  <si>
    <t>fixed cost</t>
  </si>
  <si>
    <t>bonus for workers</t>
  </si>
  <si>
    <t>total cost</t>
  </si>
  <si>
    <t>Objective</t>
  </si>
  <si>
    <t xml:space="preserve">unit price </t>
  </si>
  <si>
    <t>weekly baking demand</t>
  </si>
  <si>
    <t>approximate unit cost</t>
  </si>
  <si>
    <t>cost of each baking time</t>
  </si>
  <si>
    <t>price per baking</t>
  </si>
  <si>
    <t>monthly increase by hire 2 bakers</t>
  </si>
  <si>
    <t>salary per baker</t>
  </si>
  <si>
    <t>baker's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</si>
</sst>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9" fontId="0" fillId="0" borderId="0" xfId="0" applyNumberFormat="1"/>
    <xf numFmtId="0" fontId="0" fillId="2" borderId="0" xfId="0" applyFill="1"/>
    <xf numFmtId="0" fontId="0" fillId="3" borderId="0" xfId="0" applyFill="1"/>
    <xf numFmtId="0" fontId="0" fillId="4" borderId="0" xfId="0" applyFill="1"/>
    <xf numFmtId="0" fontId="0" fillId="0" borderId="0" xfId="0" applyFill="1"/>
    <xf numFmtId="11" fontId="0" fillId="0" borderId="0" xfId="0" applyNumberFormat="1"/>
    <xf numFmtId="0" fontId="0" fillId="5" borderId="0" xfId="0" applyFill="1"/>
    <xf numFmtId="0" fontId="0" fillId="6" borderId="0" xfId="0" applyFill="1"/>
    <xf numFmtId="0" fontId="0" fillId="7"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63AF3-C4DD-467F-97D7-7212327DBAA5}">
  <dimension ref="A1:AB47"/>
  <sheetViews>
    <sheetView topLeftCell="A18" zoomScale="168" workbookViewId="0">
      <selection activeCell="J6" sqref="J6"/>
    </sheetView>
  </sheetViews>
  <sheetFormatPr baseColWidth="10" defaultColWidth="8.83203125" defaultRowHeight="15" x14ac:dyDescent="0.2"/>
  <cols>
    <col min="1" max="1" width="15.6640625" bestFit="1" customWidth="1"/>
    <col min="4" max="4" width="18" bestFit="1" customWidth="1"/>
    <col min="9" max="9" width="10.1640625" customWidth="1"/>
    <col min="12" max="12" width="14.33203125" bestFit="1" customWidth="1"/>
    <col min="24" max="24" width="16.5" bestFit="1" customWidth="1"/>
    <col min="25" max="25" width="12.6640625" bestFit="1" customWidth="1"/>
  </cols>
  <sheetData>
    <row r="1" spans="1:28" x14ac:dyDescent="0.2">
      <c r="A1" t="s">
        <v>0</v>
      </c>
      <c r="Q1" t="s">
        <v>99</v>
      </c>
    </row>
    <row r="2" spans="1:28" x14ac:dyDescent="0.2">
      <c r="A2" t="s">
        <v>11</v>
      </c>
      <c r="B2" t="s">
        <v>1</v>
      </c>
      <c r="C2" t="s">
        <v>3</v>
      </c>
      <c r="D2" t="s">
        <v>2</v>
      </c>
      <c r="E2" t="s">
        <v>4</v>
      </c>
      <c r="F2" t="s">
        <v>5</v>
      </c>
      <c r="G2" t="s">
        <v>6</v>
      </c>
      <c r="H2" t="s">
        <v>7</v>
      </c>
      <c r="J2" t="s">
        <v>12</v>
      </c>
      <c r="Q2" t="s">
        <v>1</v>
      </c>
      <c r="R2" t="s">
        <v>3</v>
      </c>
      <c r="S2" t="s">
        <v>2</v>
      </c>
      <c r="T2" t="s">
        <v>4</v>
      </c>
      <c r="U2" t="s">
        <v>5</v>
      </c>
      <c r="V2" t="s">
        <v>6</v>
      </c>
      <c r="W2" t="s">
        <v>7</v>
      </c>
    </row>
    <row r="3" spans="1:28" x14ac:dyDescent="0.2">
      <c r="A3" t="s">
        <v>8</v>
      </c>
      <c r="B3">
        <v>1</v>
      </c>
      <c r="C3">
        <v>1</v>
      </c>
      <c r="D3">
        <v>1</v>
      </c>
      <c r="E3">
        <v>1</v>
      </c>
      <c r="F3">
        <v>2</v>
      </c>
      <c r="G3">
        <v>3</v>
      </c>
      <c r="H3">
        <v>2</v>
      </c>
      <c r="I3">
        <f>SUM(B3:H4)</f>
        <v>20</v>
      </c>
      <c r="J3">
        <f>I3*B10*6</f>
        <v>1440</v>
      </c>
      <c r="P3" t="s">
        <v>8</v>
      </c>
      <c r="Q3" s="3">
        <v>0</v>
      </c>
      <c r="R3" s="3">
        <v>0</v>
      </c>
      <c r="S3" s="3">
        <v>0</v>
      </c>
      <c r="T3" s="3">
        <v>1</v>
      </c>
      <c r="U3" s="3">
        <v>1</v>
      </c>
      <c r="V3" s="3">
        <v>1</v>
      </c>
      <c r="W3" s="3">
        <v>0</v>
      </c>
      <c r="X3" t="s">
        <v>84</v>
      </c>
    </row>
    <row r="4" spans="1:28" x14ac:dyDescent="0.2">
      <c r="A4" t="s">
        <v>9</v>
      </c>
      <c r="B4">
        <v>1</v>
      </c>
      <c r="C4">
        <v>1</v>
      </c>
      <c r="D4">
        <v>1</v>
      </c>
      <c r="E4">
        <v>1</v>
      </c>
      <c r="F4">
        <v>1</v>
      </c>
      <c r="G4">
        <v>2</v>
      </c>
      <c r="H4">
        <v>2</v>
      </c>
      <c r="P4" t="s">
        <v>9</v>
      </c>
      <c r="Q4" s="3">
        <v>0</v>
      </c>
      <c r="R4" s="3">
        <v>0</v>
      </c>
      <c r="S4" s="3">
        <v>1</v>
      </c>
      <c r="T4" s="3">
        <v>0</v>
      </c>
      <c r="U4" s="3">
        <v>1</v>
      </c>
      <c r="V4" s="3">
        <v>0</v>
      </c>
      <c r="W4" s="3">
        <v>0</v>
      </c>
      <c r="X4">
        <f>SUM(Q3:W4)</f>
        <v>5</v>
      </c>
    </row>
    <row r="5" spans="1:28" x14ac:dyDescent="0.2">
      <c r="A5" t="s">
        <v>10</v>
      </c>
    </row>
    <row r="6" spans="1:28" x14ac:dyDescent="0.2">
      <c r="A6" t="s">
        <v>8</v>
      </c>
      <c r="B6">
        <v>1</v>
      </c>
      <c r="C6">
        <v>1</v>
      </c>
      <c r="D6">
        <v>1</v>
      </c>
      <c r="E6">
        <v>1</v>
      </c>
      <c r="F6">
        <v>1</v>
      </c>
      <c r="G6">
        <v>1</v>
      </c>
      <c r="H6">
        <v>1</v>
      </c>
      <c r="I6">
        <f>SUM(B6:H7)</f>
        <v>8</v>
      </c>
      <c r="J6">
        <f>I6*B11*6</f>
        <v>720</v>
      </c>
      <c r="P6" t="s">
        <v>97</v>
      </c>
      <c r="Q6" s="2">
        <f>SUM(Q3,T3:W3)</f>
        <v>3</v>
      </c>
      <c r="R6" s="2">
        <f>SUM(Q3:R3,U3:W3)</f>
        <v>2</v>
      </c>
      <c r="S6" s="2">
        <f>SUM(Q3:S3,V3:W3)</f>
        <v>1</v>
      </c>
      <c r="T6" s="2">
        <f>SUM(Q3:T3,W3)</f>
        <v>1</v>
      </c>
      <c r="U6" s="2">
        <f t="shared" ref="U6:W7" si="0">SUM(Q3:U3)</f>
        <v>2</v>
      </c>
      <c r="V6" s="2">
        <f t="shared" si="0"/>
        <v>3</v>
      </c>
      <c r="W6" s="2">
        <f t="shared" si="0"/>
        <v>3</v>
      </c>
      <c r="X6" t="s">
        <v>95</v>
      </c>
    </row>
    <row r="7" spans="1:28" x14ac:dyDescent="0.2">
      <c r="A7" t="s">
        <v>9</v>
      </c>
      <c r="F7">
        <v>0</v>
      </c>
      <c r="G7">
        <v>1</v>
      </c>
      <c r="J7">
        <f>SUM(J3:J6)</f>
        <v>2160</v>
      </c>
      <c r="Q7" s="2">
        <f>SUM(Q4,T4:W4)</f>
        <v>1</v>
      </c>
      <c r="R7" s="2">
        <f>SUM(Q4:R4,U4:W4)</f>
        <v>1</v>
      </c>
      <c r="S7" s="2">
        <f>SUM(Q4:S4,V4:W4)</f>
        <v>1</v>
      </c>
      <c r="T7" s="2">
        <f>SUM(Q4:T4,W4)</f>
        <v>1</v>
      </c>
      <c r="U7" s="2">
        <f t="shared" si="0"/>
        <v>2</v>
      </c>
      <c r="V7" s="2">
        <f t="shared" si="0"/>
        <v>2</v>
      </c>
      <c r="W7" s="2">
        <f t="shared" si="0"/>
        <v>2</v>
      </c>
    </row>
    <row r="8" spans="1:28" x14ac:dyDescent="0.2">
      <c r="I8" t="s">
        <v>73</v>
      </c>
      <c r="J8" t="s">
        <v>90</v>
      </c>
      <c r="L8" t="s">
        <v>77</v>
      </c>
      <c r="M8" t="s">
        <v>79</v>
      </c>
    </row>
    <row r="9" spans="1:28" x14ac:dyDescent="0.2">
      <c r="A9" t="s">
        <v>12</v>
      </c>
      <c r="B9" t="s">
        <v>14</v>
      </c>
      <c r="D9" t="s">
        <v>67</v>
      </c>
      <c r="E9">
        <v>5</v>
      </c>
      <c r="I9" t="s">
        <v>74</v>
      </c>
      <c r="J9">
        <v>105</v>
      </c>
      <c r="L9" t="s">
        <v>78</v>
      </c>
      <c r="M9" s="1">
        <v>0.8</v>
      </c>
      <c r="Q9" t="s">
        <v>93</v>
      </c>
    </row>
    <row r="10" spans="1:28" x14ac:dyDescent="0.2">
      <c r="A10" t="s">
        <v>13</v>
      </c>
      <c r="B10">
        <v>12</v>
      </c>
      <c r="D10" t="s">
        <v>68</v>
      </c>
      <c r="E10">
        <v>25</v>
      </c>
      <c r="I10" t="s">
        <v>75</v>
      </c>
      <c r="J10">
        <v>8</v>
      </c>
      <c r="L10" t="s">
        <v>80</v>
      </c>
      <c r="M10" s="1">
        <v>0.6</v>
      </c>
      <c r="Q10" t="s">
        <v>94</v>
      </c>
    </row>
    <row r="11" spans="1:28" x14ac:dyDescent="0.2">
      <c r="A11" t="s">
        <v>15</v>
      </c>
      <c r="B11">
        <v>15</v>
      </c>
      <c r="I11" t="s">
        <v>85</v>
      </c>
      <c r="J11">
        <v>15</v>
      </c>
      <c r="L11" t="s">
        <v>81</v>
      </c>
      <c r="M11" s="1">
        <v>0.5</v>
      </c>
      <c r="Q11" t="s">
        <v>96</v>
      </c>
    </row>
    <row r="12" spans="1:28" x14ac:dyDescent="0.2">
      <c r="A12" t="s">
        <v>44</v>
      </c>
      <c r="I12" t="s">
        <v>86</v>
      </c>
      <c r="J12">
        <v>8</v>
      </c>
      <c r="Q12" t="s">
        <v>98</v>
      </c>
    </row>
    <row r="13" spans="1:28" x14ac:dyDescent="0.2">
      <c r="A13" t="s">
        <v>41</v>
      </c>
      <c r="B13" t="s">
        <v>16</v>
      </c>
      <c r="C13" t="s">
        <v>17</v>
      </c>
      <c r="D13" t="s">
        <v>18</v>
      </c>
      <c r="E13" t="s">
        <v>19</v>
      </c>
      <c r="F13" t="s">
        <v>20</v>
      </c>
      <c r="G13" t="s">
        <v>21</v>
      </c>
      <c r="H13" t="s">
        <v>22</v>
      </c>
      <c r="I13" t="s">
        <v>23</v>
      </c>
      <c r="J13" t="s">
        <v>24</v>
      </c>
      <c r="K13" t="s">
        <v>25</v>
      </c>
      <c r="L13" t="s">
        <v>26</v>
      </c>
      <c r="M13" t="s">
        <v>27</v>
      </c>
      <c r="N13" t="s">
        <v>28</v>
      </c>
      <c r="O13" t="s">
        <v>29</v>
      </c>
      <c r="P13" t="s">
        <v>30</v>
      </c>
      <c r="Q13" t="s">
        <v>31</v>
      </c>
      <c r="R13" t="s">
        <v>32</v>
      </c>
      <c r="S13" t="s">
        <v>33</v>
      </c>
      <c r="T13" t="s">
        <v>34</v>
      </c>
      <c r="U13" t="s">
        <v>35</v>
      </c>
      <c r="V13" t="s">
        <v>36</v>
      </c>
      <c r="W13" t="s">
        <v>37</v>
      </c>
      <c r="X13" t="s">
        <v>38</v>
      </c>
      <c r="Y13" t="s">
        <v>39</v>
      </c>
      <c r="Z13" t="s">
        <v>40</v>
      </c>
      <c r="AA13" t="s">
        <v>42</v>
      </c>
      <c r="AB13" t="s">
        <v>64</v>
      </c>
    </row>
    <row r="14" spans="1:28" x14ac:dyDescent="0.2">
      <c r="A14" t="s">
        <v>43</v>
      </c>
      <c r="B14">
        <v>1.99</v>
      </c>
      <c r="C14">
        <v>1.99</v>
      </c>
      <c r="D14">
        <v>2.8</v>
      </c>
      <c r="E14">
        <v>2.8</v>
      </c>
      <c r="F14">
        <v>2.8</v>
      </c>
      <c r="G14">
        <v>1.99</v>
      </c>
      <c r="H14">
        <v>1.99</v>
      </c>
      <c r="I14">
        <v>1.99</v>
      </c>
      <c r="J14">
        <v>2.8</v>
      </c>
      <c r="K14">
        <v>2.99</v>
      </c>
      <c r="L14">
        <v>2.99</v>
      </c>
      <c r="M14">
        <v>2.99</v>
      </c>
      <c r="N14">
        <v>2.99</v>
      </c>
      <c r="O14">
        <v>2.99</v>
      </c>
      <c r="P14">
        <v>2.99</v>
      </c>
      <c r="Q14">
        <v>2.99</v>
      </c>
      <c r="R14">
        <v>2.99</v>
      </c>
      <c r="S14">
        <v>2.8</v>
      </c>
      <c r="T14">
        <v>2.8</v>
      </c>
      <c r="U14">
        <v>1.99</v>
      </c>
      <c r="V14">
        <v>2.8</v>
      </c>
      <c r="W14">
        <v>2.8</v>
      </c>
      <c r="X14">
        <v>2.99</v>
      </c>
      <c r="Y14">
        <v>2.99</v>
      </c>
      <c r="Z14">
        <v>2.8</v>
      </c>
      <c r="AA14">
        <v>2.99</v>
      </c>
    </row>
    <row r="15" spans="1:28" x14ac:dyDescent="0.2">
      <c r="A15" t="s">
        <v>87</v>
      </c>
      <c r="B15">
        <v>8</v>
      </c>
      <c r="C15">
        <v>8</v>
      </c>
      <c r="D15">
        <v>4</v>
      </c>
      <c r="F15">
        <v>3</v>
      </c>
      <c r="H15">
        <v>8</v>
      </c>
      <c r="I15">
        <v>1</v>
      </c>
      <c r="J15">
        <v>3</v>
      </c>
      <c r="K15">
        <v>2</v>
      </c>
      <c r="L15">
        <v>4</v>
      </c>
      <c r="M15">
        <v>2</v>
      </c>
      <c r="N15">
        <v>4</v>
      </c>
      <c r="U15">
        <v>2</v>
      </c>
      <c r="X15">
        <v>1</v>
      </c>
      <c r="Z15">
        <v>3</v>
      </c>
      <c r="AB15">
        <f>SUM(B15:AA15)</f>
        <v>53</v>
      </c>
    </row>
    <row r="16" spans="1:28" x14ac:dyDescent="0.2">
      <c r="A16" t="s">
        <v>45</v>
      </c>
      <c r="B16">
        <v>0.8</v>
      </c>
      <c r="C16">
        <v>0.8</v>
      </c>
      <c r="D16">
        <v>1.4</v>
      </c>
      <c r="E16">
        <v>1.4</v>
      </c>
      <c r="F16">
        <v>0.8</v>
      </c>
      <c r="G16">
        <v>1.4</v>
      </c>
      <c r="H16">
        <v>0.8</v>
      </c>
      <c r="I16">
        <v>1.1000000000000001</v>
      </c>
      <c r="J16">
        <v>1.4</v>
      </c>
      <c r="K16">
        <v>2</v>
      </c>
      <c r="L16">
        <v>2</v>
      </c>
      <c r="M16">
        <v>2</v>
      </c>
      <c r="N16">
        <v>1.2</v>
      </c>
      <c r="O16">
        <v>1.4</v>
      </c>
      <c r="P16">
        <v>1.4</v>
      </c>
      <c r="Q16">
        <v>1.4</v>
      </c>
      <c r="R16">
        <v>1.4</v>
      </c>
      <c r="S16">
        <v>1.2</v>
      </c>
      <c r="T16">
        <v>1.2</v>
      </c>
      <c r="U16">
        <v>0.8</v>
      </c>
      <c r="V16">
        <v>1.2</v>
      </c>
      <c r="W16">
        <v>1.2</v>
      </c>
      <c r="X16">
        <v>1.6</v>
      </c>
      <c r="Y16">
        <v>1.2</v>
      </c>
      <c r="Z16">
        <v>1.4</v>
      </c>
      <c r="AA16">
        <v>1.2</v>
      </c>
    </row>
    <row r="17" spans="1:12" x14ac:dyDescent="0.2">
      <c r="A17" t="s">
        <v>46</v>
      </c>
      <c r="B17" t="s">
        <v>47</v>
      </c>
      <c r="C17" t="s">
        <v>48</v>
      </c>
      <c r="D17" t="s">
        <v>49</v>
      </c>
      <c r="E17" t="s">
        <v>50</v>
      </c>
      <c r="F17" t="s">
        <v>22</v>
      </c>
    </row>
    <row r="18" spans="1:12" x14ac:dyDescent="0.2">
      <c r="A18" t="s">
        <v>51</v>
      </c>
      <c r="B18">
        <v>2.99</v>
      </c>
      <c r="C18">
        <v>2.99</v>
      </c>
      <c r="D18">
        <v>2.99</v>
      </c>
      <c r="E18">
        <v>2.99</v>
      </c>
      <c r="F18">
        <v>1.99</v>
      </c>
    </row>
    <row r="19" spans="1:12" x14ac:dyDescent="0.2">
      <c r="A19" t="s">
        <v>63</v>
      </c>
      <c r="B19">
        <v>1</v>
      </c>
      <c r="F19">
        <v>1</v>
      </c>
    </row>
    <row r="20" spans="1:12" x14ac:dyDescent="0.2">
      <c r="A20" t="s">
        <v>45</v>
      </c>
      <c r="B20">
        <v>1.5</v>
      </c>
      <c r="C20">
        <v>1.2</v>
      </c>
      <c r="D20">
        <v>1.8</v>
      </c>
      <c r="E20">
        <v>1.5</v>
      </c>
      <c r="F20">
        <v>1.1000000000000001</v>
      </c>
      <c r="L20" cm="1">
        <f t="array" ref="L20">SUMPRODUCT(32*(B14:AA14-B16:AA16),B15:AA15)</f>
        <v>2185.6000000000004</v>
      </c>
    </row>
    <row r="21" spans="1:12" x14ac:dyDescent="0.2">
      <c r="A21" t="s">
        <v>52</v>
      </c>
      <c r="B21" t="s">
        <v>53</v>
      </c>
      <c r="C21" t="s">
        <v>54</v>
      </c>
      <c r="D21" t="s">
        <v>55</v>
      </c>
      <c r="E21" t="s">
        <v>56</v>
      </c>
      <c r="F21" t="s">
        <v>50</v>
      </c>
      <c r="G21" t="s">
        <v>35</v>
      </c>
      <c r="L21">
        <f>SUM(B14:AA14)*32*0.8-SUM(B16:AA16)*32</f>
        <v>714.36800000000017</v>
      </c>
    </row>
    <row r="22" spans="1:12" x14ac:dyDescent="0.2">
      <c r="A22" t="s">
        <v>51</v>
      </c>
      <c r="B22">
        <v>8.99</v>
      </c>
      <c r="C22">
        <v>8.99</v>
      </c>
      <c r="D22">
        <v>8.99</v>
      </c>
      <c r="E22">
        <v>7.99</v>
      </c>
      <c r="F22">
        <v>8.99</v>
      </c>
      <c r="G22">
        <v>8.99</v>
      </c>
      <c r="L22">
        <f>SUM(B14:AA14)*32*0.6-SUM(B16:AA16)*32</f>
        <v>266.17600000000016</v>
      </c>
    </row>
    <row r="23" spans="1:12" x14ac:dyDescent="0.2">
      <c r="A23" t="s">
        <v>88</v>
      </c>
      <c r="B23">
        <v>1</v>
      </c>
      <c r="E23">
        <v>1</v>
      </c>
      <c r="F23">
        <v>2</v>
      </c>
      <c r="L23">
        <f>SUM(B14:AA14)*32*0.5-SUM(B16:AA16)*32</f>
        <v>42.080000000000155</v>
      </c>
    </row>
    <row r="24" spans="1:12" x14ac:dyDescent="0.2">
      <c r="A24" t="s">
        <v>45</v>
      </c>
      <c r="B24">
        <v>4.4000000000000004</v>
      </c>
      <c r="C24">
        <v>4.4000000000000004</v>
      </c>
      <c r="D24">
        <v>4.5</v>
      </c>
      <c r="E24">
        <v>4</v>
      </c>
      <c r="F24">
        <v>4.5</v>
      </c>
      <c r="G24">
        <v>4.2</v>
      </c>
      <c r="L24">
        <f>SUM(L20:L23)</f>
        <v>3208.2240000000011</v>
      </c>
    </row>
    <row r="25" spans="1:12" x14ac:dyDescent="0.2">
      <c r="A25" t="s">
        <v>57</v>
      </c>
      <c r="B25" t="s">
        <v>58</v>
      </c>
      <c r="C25" t="s">
        <v>59</v>
      </c>
      <c r="D25" t="s">
        <v>60</v>
      </c>
      <c r="E25" t="s">
        <v>61</v>
      </c>
      <c r="F25" t="s">
        <v>62</v>
      </c>
    </row>
    <row r="26" spans="1:12" x14ac:dyDescent="0.2">
      <c r="A26" t="s">
        <v>51</v>
      </c>
      <c r="B26">
        <v>4.99</v>
      </c>
      <c r="C26">
        <v>4.99</v>
      </c>
      <c r="D26">
        <v>4.99</v>
      </c>
      <c r="E26">
        <v>5.99</v>
      </c>
      <c r="F26">
        <v>5.99</v>
      </c>
    </row>
    <row r="27" spans="1:12" x14ac:dyDescent="0.2">
      <c r="A27" t="s">
        <v>89</v>
      </c>
      <c r="B27">
        <v>1</v>
      </c>
      <c r="C27">
        <v>1</v>
      </c>
    </row>
    <row r="28" spans="1:12" x14ac:dyDescent="0.2">
      <c r="A28" t="s">
        <v>45</v>
      </c>
      <c r="B28">
        <v>2.6</v>
      </c>
      <c r="C28">
        <v>2.6</v>
      </c>
      <c r="D28">
        <v>2.2999999999999998</v>
      </c>
      <c r="E28">
        <v>2.8</v>
      </c>
      <c r="F28">
        <v>2.8</v>
      </c>
    </row>
    <row r="30" spans="1:12" x14ac:dyDescent="0.2">
      <c r="A30" t="s">
        <v>76</v>
      </c>
      <c r="B30" t="s">
        <v>1</v>
      </c>
      <c r="C30" t="s">
        <v>3</v>
      </c>
      <c r="D30" t="s">
        <v>2</v>
      </c>
      <c r="E30" t="s">
        <v>4</v>
      </c>
      <c r="F30" t="s">
        <v>5</v>
      </c>
      <c r="G30" t="s">
        <v>6</v>
      </c>
      <c r="H30" t="s">
        <v>7</v>
      </c>
    </row>
    <row r="31" spans="1:12" x14ac:dyDescent="0.2">
      <c r="A31" t="s">
        <v>41</v>
      </c>
      <c r="B31">
        <v>10</v>
      </c>
      <c r="C31">
        <v>10</v>
      </c>
      <c r="D31">
        <v>10</v>
      </c>
      <c r="E31">
        <v>10</v>
      </c>
      <c r="F31">
        <v>10</v>
      </c>
      <c r="G31">
        <v>15</v>
      </c>
      <c r="H31">
        <v>10</v>
      </c>
      <c r="I31">
        <f>SUM(B31:H31)</f>
        <v>75</v>
      </c>
      <c r="J31" t="s">
        <v>65</v>
      </c>
    </row>
    <row r="32" spans="1:12" x14ac:dyDescent="0.2">
      <c r="A32" t="s">
        <v>46</v>
      </c>
      <c r="F32">
        <v>1</v>
      </c>
      <c r="G32">
        <v>3</v>
      </c>
      <c r="H32">
        <v>1</v>
      </c>
    </row>
    <row r="33" spans="1:8" x14ac:dyDescent="0.2">
      <c r="A33" t="s">
        <v>52</v>
      </c>
      <c r="G33">
        <v>4</v>
      </c>
    </row>
    <row r="34" spans="1:8" x14ac:dyDescent="0.2">
      <c r="A34" t="s">
        <v>57</v>
      </c>
      <c r="H34">
        <v>4</v>
      </c>
    </row>
    <row r="36" spans="1:8" x14ac:dyDescent="0.2">
      <c r="A36" t="s">
        <v>82</v>
      </c>
    </row>
    <row r="37" spans="1:8" x14ac:dyDescent="0.2">
      <c r="A37" t="s">
        <v>66</v>
      </c>
      <c r="B37">
        <v>5400</v>
      </c>
    </row>
    <row r="38" spans="1:8" x14ac:dyDescent="0.2">
      <c r="A38" t="s">
        <v>83</v>
      </c>
      <c r="B38">
        <f>4*J7</f>
        <v>8640</v>
      </c>
    </row>
    <row r="39" spans="1:8" x14ac:dyDescent="0.2">
      <c r="A39" t="s">
        <v>84</v>
      </c>
      <c r="B39">
        <f>SUM(B37:B38)</f>
        <v>14040</v>
      </c>
    </row>
    <row r="42" spans="1:8" x14ac:dyDescent="0.2">
      <c r="A42" t="s">
        <v>69</v>
      </c>
    </row>
    <row r="43" spans="1:8" x14ac:dyDescent="0.2">
      <c r="A43" t="s">
        <v>70</v>
      </c>
    </row>
    <row r="44" spans="1:8" x14ac:dyDescent="0.2">
      <c r="A44" t="s">
        <v>71</v>
      </c>
    </row>
    <row r="45" spans="1:8" x14ac:dyDescent="0.2">
      <c r="A45" t="s">
        <v>72</v>
      </c>
    </row>
    <row r="46" spans="1:8" x14ac:dyDescent="0.2">
      <c r="A46" t="s">
        <v>91</v>
      </c>
    </row>
    <row r="47" spans="1:8" x14ac:dyDescent="0.2">
      <c r="A47"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1E4C-1922-4F45-AF56-0A661AEBF8BA}">
  <dimension ref="A2:AS46"/>
  <sheetViews>
    <sheetView topLeftCell="A18" zoomScaleNormal="68" workbookViewId="0">
      <selection activeCell="E40" sqref="E40"/>
    </sheetView>
  </sheetViews>
  <sheetFormatPr baseColWidth="10" defaultColWidth="8.83203125" defaultRowHeight="15" x14ac:dyDescent="0.2"/>
  <cols>
    <col min="2" max="2" width="27.5" customWidth="1"/>
    <col min="3" max="3" width="12" bestFit="1" customWidth="1"/>
    <col min="5" max="5" width="27" customWidth="1"/>
    <col min="10" max="10" width="26.33203125" bestFit="1" customWidth="1"/>
  </cols>
  <sheetData>
    <row r="2" spans="1:44" x14ac:dyDescent="0.2">
      <c r="B2" t="s">
        <v>41</v>
      </c>
      <c r="C2" t="s">
        <v>16</v>
      </c>
      <c r="D2" t="s">
        <v>17</v>
      </c>
      <c r="E2" t="s">
        <v>18</v>
      </c>
      <c r="F2" t="s">
        <v>19</v>
      </c>
      <c r="G2" t="s">
        <v>20</v>
      </c>
      <c r="H2" t="s">
        <v>21</v>
      </c>
      <c r="I2" t="s">
        <v>22</v>
      </c>
      <c r="J2" t="s">
        <v>23</v>
      </c>
      <c r="K2" t="s">
        <v>24</v>
      </c>
      <c r="L2" t="s">
        <v>25</v>
      </c>
      <c r="M2" t="s">
        <v>26</v>
      </c>
      <c r="N2" t="s">
        <v>27</v>
      </c>
      <c r="O2" t="s">
        <v>28</v>
      </c>
      <c r="P2" t="s">
        <v>29</v>
      </c>
      <c r="Q2" t="s">
        <v>30</v>
      </c>
      <c r="R2" t="s">
        <v>31</v>
      </c>
      <c r="S2" t="s">
        <v>32</v>
      </c>
      <c r="T2" t="s">
        <v>33</v>
      </c>
      <c r="U2" t="s">
        <v>34</v>
      </c>
      <c r="V2" t="s">
        <v>35</v>
      </c>
      <c r="W2" t="s">
        <v>36</v>
      </c>
      <c r="X2" t="s">
        <v>37</v>
      </c>
      <c r="Y2" t="s">
        <v>38</v>
      </c>
      <c r="Z2" t="s">
        <v>39</v>
      </c>
      <c r="AA2" t="s">
        <v>40</v>
      </c>
      <c r="AB2" t="s">
        <v>42</v>
      </c>
    </row>
    <row r="3" spans="1:44" x14ac:dyDescent="0.2">
      <c r="B3" t="s">
        <v>131</v>
      </c>
      <c r="C3">
        <v>1.99</v>
      </c>
      <c r="D3">
        <v>1.99</v>
      </c>
      <c r="E3">
        <v>2.8</v>
      </c>
      <c r="F3">
        <v>2.8</v>
      </c>
      <c r="G3">
        <v>2.8</v>
      </c>
      <c r="H3">
        <v>1.99</v>
      </c>
      <c r="I3">
        <v>1.99</v>
      </c>
      <c r="J3">
        <v>1.99</v>
      </c>
      <c r="K3">
        <v>2.8</v>
      </c>
      <c r="L3">
        <v>2.99</v>
      </c>
      <c r="M3">
        <v>2.99</v>
      </c>
      <c r="N3">
        <v>2.99</v>
      </c>
      <c r="O3">
        <v>2.99</v>
      </c>
      <c r="P3">
        <v>2.99</v>
      </c>
      <c r="Q3">
        <v>2.99</v>
      </c>
      <c r="R3">
        <v>2.99</v>
      </c>
      <c r="S3">
        <v>2.99</v>
      </c>
      <c r="T3">
        <v>2.8</v>
      </c>
      <c r="U3">
        <v>2.8</v>
      </c>
      <c r="V3">
        <v>1.99</v>
      </c>
      <c r="W3">
        <v>2.8</v>
      </c>
      <c r="X3">
        <v>2.8</v>
      </c>
      <c r="Y3">
        <v>2.99</v>
      </c>
      <c r="Z3">
        <v>2.99</v>
      </c>
      <c r="AA3">
        <v>2.8</v>
      </c>
      <c r="AB3">
        <v>2.99</v>
      </c>
    </row>
    <row r="4" spans="1:44" x14ac:dyDescent="0.2">
      <c r="B4" t="s">
        <v>132</v>
      </c>
      <c r="C4">
        <v>8</v>
      </c>
      <c r="D4">
        <v>8</v>
      </c>
      <c r="E4">
        <v>4</v>
      </c>
      <c r="F4">
        <v>1</v>
      </c>
      <c r="G4">
        <v>3</v>
      </c>
      <c r="H4">
        <v>0</v>
      </c>
      <c r="I4">
        <v>8</v>
      </c>
      <c r="J4">
        <v>3</v>
      </c>
      <c r="K4">
        <v>3</v>
      </c>
      <c r="L4">
        <v>2</v>
      </c>
      <c r="M4">
        <v>4</v>
      </c>
      <c r="N4">
        <v>2</v>
      </c>
      <c r="O4">
        <v>4</v>
      </c>
      <c r="P4">
        <v>0</v>
      </c>
      <c r="Q4">
        <v>1</v>
      </c>
      <c r="R4">
        <v>0</v>
      </c>
      <c r="S4">
        <v>1</v>
      </c>
      <c r="T4">
        <v>1</v>
      </c>
      <c r="U4">
        <v>1</v>
      </c>
      <c r="V4">
        <v>2</v>
      </c>
      <c r="W4">
        <v>1</v>
      </c>
      <c r="X4">
        <v>1</v>
      </c>
      <c r="Y4">
        <v>1</v>
      </c>
      <c r="Z4">
        <v>1</v>
      </c>
      <c r="AA4">
        <v>3</v>
      </c>
      <c r="AB4">
        <v>1</v>
      </c>
      <c r="AC4">
        <v>1</v>
      </c>
      <c r="AD4">
        <v>1</v>
      </c>
      <c r="AE4">
        <v>1</v>
      </c>
      <c r="AF4">
        <v>1</v>
      </c>
      <c r="AG4">
        <v>1</v>
      </c>
      <c r="AH4">
        <v>1</v>
      </c>
      <c r="AI4">
        <v>1</v>
      </c>
      <c r="AJ4">
        <v>1</v>
      </c>
      <c r="AK4">
        <v>3</v>
      </c>
      <c r="AL4">
        <v>2</v>
      </c>
      <c r="AM4">
        <v>1</v>
      </c>
      <c r="AN4">
        <v>1</v>
      </c>
      <c r="AO4">
        <v>3</v>
      </c>
      <c r="AP4">
        <v>2</v>
      </c>
      <c r="AQ4">
        <v>1</v>
      </c>
      <c r="AR4">
        <v>0</v>
      </c>
    </row>
    <row r="5" spans="1:44" x14ac:dyDescent="0.2">
      <c r="B5" t="s">
        <v>133</v>
      </c>
      <c r="C5">
        <v>0.8</v>
      </c>
      <c r="D5">
        <v>0.8</v>
      </c>
      <c r="E5">
        <v>1.4</v>
      </c>
      <c r="F5">
        <v>1.4</v>
      </c>
      <c r="G5">
        <v>0.8</v>
      </c>
      <c r="H5">
        <v>1.4</v>
      </c>
      <c r="I5">
        <v>0.8</v>
      </c>
      <c r="J5">
        <v>0.6</v>
      </c>
      <c r="K5">
        <v>1.4</v>
      </c>
      <c r="L5">
        <v>2</v>
      </c>
      <c r="M5">
        <v>1.5</v>
      </c>
      <c r="N5">
        <v>1.5</v>
      </c>
      <c r="O5">
        <v>1.2</v>
      </c>
      <c r="P5">
        <v>1.4</v>
      </c>
      <c r="Q5">
        <v>1.4</v>
      </c>
      <c r="R5">
        <v>1.4</v>
      </c>
      <c r="S5">
        <v>1.4</v>
      </c>
      <c r="T5">
        <v>1.2</v>
      </c>
      <c r="U5">
        <v>1.2</v>
      </c>
      <c r="V5">
        <v>0.8</v>
      </c>
      <c r="W5">
        <v>1.2</v>
      </c>
      <c r="X5">
        <v>1.2</v>
      </c>
      <c r="Y5">
        <v>1.6</v>
      </c>
      <c r="Z5">
        <v>1.2</v>
      </c>
      <c r="AA5">
        <v>1.4</v>
      </c>
      <c r="AB5">
        <v>1.2</v>
      </c>
    </row>
    <row r="6" spans="1:44" x14ac:dyDescent="0.2">
      <c r="A6">
        <v>36</v>
      </c>
      <c r="B6" t="s">
        <v>135</v>
      </c>
      <c r="C6">
        <f>$A$6*C3</f>
        <v>71.64</v>
      </c>
      <c r="D6">
        <f t="shared" ref="D6:AB6" si="0">$A$6*D3</f>
        <v>71.64</v>
      </c>
      <c r="E6">
        <f t="shared" si="0"/>
        <v>100.8</v>
      </c>
      <c r="F6">
        <f t="shared" si="0"/>
        <v>100.8</v>
      </c>
      <c r="G6">
        <f t="shared" si="0"/>
        <v>100.8</v>
      </c>
      <c r="H6">
        <f t="shared" si="0"/>
        <v>71.64</v>
      </c>
      <c r="I6">
        <f t="shared" si="0"/>
        <v>71.64</v>
      </c>
      <c r="J6">
        <f t="shared" si="0"/>
        <v>71.64</v>
      </c>
      <c r="K6">
        <f t="shared" si="0"/>
        <v>100.8</v>
      </c>
      <c r="L6">
        <f t="shared" si="0"/>
        <v>107.64000000000001</v>
      </c>
      <c r="M6">
        <f t="shared" si="0"/>
        <v>107.64000000000001</v>
      </c>
      <c r="N6">
        <f t="shared" si="0"/>
        <v>107.64000000000001</v>
      </c>
      <c r="O6">
        <f t="shared" si="0"/>
        <v>107.64000000000001</v>
      </c>
      <c r="P6">
        <f t="shared" si="0"/>
        <v>107.64000000000001</v>
      </c>
      <c r="Q6">
        <f t="shared" si="0"/>
        <v>107.64000000000001</v>
      </c>
      <c r="R6">
        <f t="shared" si="0"/>
        <v>107.64000000000001</v>
      </c>
      <c r="S6">
        <f t="shared" si="0"/>
        <v>107.64000000000001</v>
      </c>
      <c r="T6">
        <f t="shared" si="0"/>
        <v>100.8</v>
      </c>
      <c r="U6">
        <f t="shared" si="0"/>
        <v>100.8</v>
      </c>
      <c r="V6">
        <f t="shared" si="0"/>
        <v>71.64</v>
      </c>
      <c r="W6">
        <f t="shared" si="0"/>
        <v>100.8</v>
      </c>
      <c r="X6">
        <f t="shared" si="0"/>
        <v>100.8</v>
      </c>
      <c r="Y6">
        <f t="shared" si="0"/>
        <v>107.64000000000001</v>
      </c>
      <c r="Z6">
        <f t="shared" si="0"/>
        <v>107.64000000000001</v>
      </c>
      <c r="AA6">
        <f t="shared" si="0"/>
        <v>100.8</v>
      </c>
      <c r="AB6">
        <f t="shared" si="0"/>
        <v>107.64000000000001</v>
      </c>
    </row>
    <row r="7" spans="1:44" x14ac:dyDescent="0.2">
      <c r="B7" t="s">
        <v>134</v>
      </c>
      <c r="C7">
        <f>$A$6*C5</f>
        <v>28.8</v>
      </c>
      <c r="D7">
        <f t="shared" ref="D7:AA7" si="1">$A$6*D5</f>
        <v>28.8</v>
      </c>
      <c r="E7">
        <f t="shared" si="1"/>
        <v>50.4</v>
      </c>
      <c r="F7">
        <f t="shared" si="1"/>
        <v>50.4</v>
      </c>
      <c r="G7">
        <f t="shared" si="1"/>
        <v>28.8</v>
      </c>
      <c r="H7">
        <f t="shared" si="1"/>
        <v>50.4</v>
      </c>
      <c r="I7">
        <f t="shared" si="1"/>
        <v>28.8</v>
      </c>
      <c r="J7">
        <f t="shared" si="1"/>
        <v>21.599999999999998</v>
      </c>
      <c r="K7">
        <f t="shared" si="1"/>
        <v>50.4</v>
      </c>
      <c r="L7">
        <f t="shared" si="1"/>
        <v>72</v>
      </c>
      <c r="M7">
        <f t="shared" si="1"/>
        <v>54</v>
      </c>
      <c r="N7">
        <f t="shared" si="1"/>
        <v>54</v>
      </c>
      <c r="O7">
        <f t="shared" si="1"/>
        <v>43.199999999999996</v>
      </c>
      <c r="P7">
        <f t="shared" si="1"/>
        <v>50.4</v>
      </c>
      <c r="Q7">
        <f t="shared" si="1"/>
        <v>50.4</v>
      </c>
      <c r="R7">
        <f t="shared" si="1"/>
        <v>50.4</v>
      </c>
      <c r="S7">
        <f t="shared" si="1"/>
        <v>50.4</v>
      </c>
      <c r="T7">
        <f t="shared" si="1"/>
        <v>43.199999999999996</v>
      </c>
      <c r="U7">
        <f t="shared" si="1"/>
        <v>43.199999999999996</v>
      </c>
      <c r="V7">
        <f t="shared" si="1"/>
        <v>28.8</v>
      </c>
      <c r="W7">
        <f t="shared" si="1"/>
        <v>43.199999999999996</v>
      </c>
      <c r="X7">
        <f t="shared" si="1"/>
        <v>43.199999999999996</v>
      </c>
      <c r="Y7">
        <f t="shared" si="1"/>
        <v>57.6</v>
      </c>
      <c r="Z7">
        <f t="shared" si="1"/>
        <v>43.199999999999996</v>
      </c>
      <c r="AA7">
        <f t="shared" si="1"/>
        <v>50.4</v>
      </c>
      <c r="AB7">
        <f>$A$6*AB5</f>
        <v>43.199999999999996</v>
      </c>
    </row>
    <row r="8" spans="1:44" x14ac:dyDescent="0.2">
      <c r="B8" t="s">
        <v>46</v>
      </c>
      <c r="C8" t="s">
        <v>47</v>
      </c>
      <c r="D8" t="s">
        <v>48</v>
      </c>
      <c r="E8" t="s">
        <v>49</v>
      </c>
      <c r="F8" t="s">
        <v>50</v>
      </c>
      <c r="G8" t="s">
        <v>22</v>
      </c>
    </row>
    <row r="9" spans="1:44" x14ac:dyDescent="0.2">
      <c r="B9" t="s">
        <v>51</v>
      </c>
      <c r="C9">
        <v>2.99</v>
      </c>
      <c r="D9">
        <v>2.99</v>
      </c>
      <c r="E9">
        <v>2.99</v>
      </c>
      <c r="F9">
        <v>2.99</v>
      </c>
      <c r="G9">
        <v>1.99</v>
      </c>
      <c r="H9" s="3" t="s">
        <v>110</v>
      </c>
      <c r="I9" s="3">
        <v>2</v>
      </c>
      <c r="J9" t="s">
        <v>73</v>
      </c>
      <c r="K9" t="s">
        <v>90</v>
      </c>
    </row>
    <row r="10" spans="1:44" x14ac:dyDescent="0.2">
      <c r="B10" t="s">
        <v>63</v>
      </c>
      <c r="C10">
        <v>1</v>
      </c>
      <c r="G10">
        <v>1</v>
      </c>
      <c r="I10">
        <f>SUM(S11:Y11)</f>
        <v>95</v>
      </c>
      <c r="J10" t="s">
        <v>74</v>
      </c>
      <c r="K10">
        <f>I10*$I$9</f>
        <v>190</v>
      </c>
      <c r="L10" t="s">
        <v>108</v>
      </c>
      <c r="M10">
        <f>SUM(C33:AB33)</f>
        <v>106</v>
      </c>
      <c r="O10">
        <f>SUM(C32:AB32)</f>
        <v>64</v>
      </c>
      <c r="R10" t="s">
        <v>76</v>
      </c>
      <c r="S10" t="s">
        <v>1</v>
      </c>
      <c r="T10" t="s">
        <v>3</v>
      </c>
      <c r="U10" t="s">
        <v>2</v>
      </c>
      <c r="V10" t="s">
        <v>4</v>
      </c>
      <c r="W10" t="s">
        <v>5</v>
      </c>
      <c r="X10" t="s">
        <v>6</v>
      </c>
      <c r="Y10" t="s">
        <v>7</v>
      </c>
    </row>
    <row r="11" spans="1:44" x14ac:dyDescent="0.2">
      <c r="B11" t="s">
        <v>45</v>
      </c>
      <c r="C11">
        <v>1.5</v>
      </c>
      <c r="D11">
        <v>1.2</v>
      </c>
      <c r="E11">
        <v>1.8</v>
      </c>
      <c r="F11">
        <v>1.5</v>
      </c>
      <c r="G11">
        <v>1.1000000000000001</v>
      </c>
      <c r="I11">
        <f t="shared" ref="I11:I13" si="2">SUM(S12:Y12)</f>
        <v>8</v>
      </c>
      <c r="J11" t="s">
        <v>75</v>
      </c>
      <c r="K11">
        <f t="shared" ref="K11:K13" si="3">I11*$I$9</f>
        <v>16</v>
      </c>
      <c r="L11" t="s">
        <v>108</v>
      </c>
      <c r="M11">
        <f>SUM(AC33:AG33)</f>
        <v>9</v>
      </c>
      <c r="O11">
        <f>SUM(AC32:AG32)</f>
        <v>5</v>
      </c>
      <c r="R11" t="s">
        <v>41</v>
      </c>
      <c r="S11">
        <v>10</v>
      </c>
      <c r="T11">
        <v>10</v>
      </c>
      <c r="U11">
        <v>10</v>
      </c>
      <c r="V11">
        <v>10</v>
      </c>
      <c r="W11">
        <v>10</v>
      </c>
      <c r="X11">
        <v>30</v>
      </c>
      <c r="Y11">
        <v>15</v>
      </c>
    </row>
    <row r="12" spans="1:44" x14ac:dyDescent="0.2">
      <c r="A12">
        <v>50</v>
      </c>
      <c r="B12" t="s">
        <v>100</v>
      </c>
      <c r="C12">
        <f>$A$12*C9</f>
        <v>149.5</v>
      </c>
      <c r="D12">
        <f t="shared" ref="D12:G12" si="4">$A$12*D9</f>
        <v>149.5</v>
      </c>
      <c r="E12">
        <f t="shared" si="4"/>
        <v>149.5</v>
      </c>
      <c r="F12">
        <f t="shared" si="4"/>
        <v>149.5</v>
      </c>
      <c r="G12">
        <f t="shared" si="4"/>
        <v>99.5</v>
      </c>
      <c r="I12">
        <f t="shared" si="2"/>
        <v>10</v>
      </c>
      <c r="J12" t="s">
        <v>85</v>
      </c>
      <c r="K12">
        <f t="shared" si="3"/>
        <v>20</v>
      </c>
      <c r="L12" t="s">
        <v>108</v>
      </c>
      <c r="M12">
        <f>SUM(AH33:AM33)</f>
        <v>15</v>
      </c>
      <c r="O12">
        <f>SUM(AH32:AM32)</f>
        <v>9</v>
      </c>
      <c r="R12" t="s">
        <v>46</v>
      </c>
      <c r="S12">
        <v>1</v>
      </c>
      <c r="T12">
        <v>1</v>
      </c>
      <c r="U12">
        <v>1</v>
      </c>
      <c r="V12">
        <v>1</v>
      </c>
      <c r="W12">
        <v>1</v>
      </c>
      <c r="X12">
        <v>3</v>
      </c>
      <c r="Y12">
        <v>0</v>
      </c>
    </row>
    <row r="13" spans="1:44" x14ac:dyDescent="0.2">
      <c r="B13" t="s">
        <v>101</v>
      </c>
      <c r="C13">
        <f>$A$12*C11</f>
        <v>75</v>
      </c>
      <c r="D13">
        <f t="shared" ref="D13:G13" si="5">$A$12*D11</f>
        <v>60</v>
      </c>
      <c r="E13">
        <f t="shared" si="5"/>
        <v>90</v>
      </c>
      <c r="F13">
        <f t="shared" si="5"/>
        <v>75</v>
      </c>
      <c r="G13">
        <f t="shared" si="5"/>
        <v>55.000000000000007</v>
      </c>
      <c r="I13">
        <f t="shared" si="2"/>
        <v>8</v>
      </c>
      <c r="J13" t="s">
        <v>86</v>
      </c>
      <c r="K13">
        <f t="shared" si="3"/>
        <v>16</v>
      </c>
      <c r="L13" t="s">
        <v>108</v>
      </c>
      <c r="M13">
        <f>SUM(AN33:AR33)</f>
        <v>12</v>
      </c>
      <c r="O13">
        <f>SUM(AN32:AR32)</f>
        <v>7</v>
      </c>
      <c r="R13" t="s">
        <v>52</v>
      </c>
      <c r="S13">
        <v>0</v>
      </c>
      <c r="T13">
        <v>0</v>
      </c>
      <c r="U13">
        <v>0</v>
      </c>
      <c r="V13">
        <v>0</v>
      </c>
      <c r="W13">
        <v>3</v>
      </c>
      <c r="X13">
        <v>3</v>
      </c>
      <c r="Y13">
        <v>4</v>
      </c>
    </row>
    <row r="14" spans="1:44" x14ac:dyDescent="0.2">
      <c r="B14" t="s">
        <v>52</v>
      </c>
      <c r="C14" t="s">
        <v>53</v>
      </c>
      <c r="D14" t="s">
        <v>54</v>
      </c>
      <c r="E14" t="s">
        <v>55</v>
      </c>
      <c r="F14" t="s">
        <v>56</v>
      </c>
      <c r="G14" t="s">
        <v>50</v>
      </c>
      <c r="H14" t="s">
        <v>35</v>
      </c>
      <c r="R14" t="s">
        <v>57</v>
      </c>
      <c r="S14">
        <v>0</v>
      </c>
      <c r="T14">
        <v>0</v>
      </c>
      <c r="U14">
        <v>4</v>
      </c>
      <c r="V14">
        <v>0</v>
      </c>
      <c r="W14">
        <v>0</v>
      </c>
      <c r="X14">
        <v>0</v>
      </c>
      <c r="Y14">
        <v>4</v>
      </c>
    </row>
    <row r="15" spans="1:44" x14ac:dyDescent="0.2">
      <c r="B15" t="s">
        <v>51</v>
      </c>
      <c r="C15">
        <v>8.99</v>
      </c>
      <c r="D15">
        <v>8.99</v>
      </c>
      <c r="E15">
        <v>8.99</v>
      </c>
      <c r="F15">
        <v>7.99</v>
      </c>
      <c r="G15">
        <v>8.99</v>
      </c>
      <c r="H15">
        <v>8.99</v>
      </c>
      <c r="J15" t="s">
        <v>106</v>
      </c>
      <c r="K15">
        <v>8</v>
      </c>
      <c r="L15" t="s">
        <v>108</v>
      </c>
      <c r="M15">
        <f>SUM(M33:N33)</f>
        <v>8</v>
      </c>
    </row>
    <row r="16" spans="1:44" x14ac:dyDescent="0.2">
      <c r="B16" t="s">
        <v>88</v>
      </c>
      <c r="C16">
        <v>1</v>
      </c>
      <c r="F16">
        <v>1</v>
      </c>
      <c r="G16">
        <v>2</v>
      </c>
      <c r="J16" t="s">
        <v>107</v>
      </c>
      <c r="K16">
        <v>20</v>
      </c>
      <c r="L16" t="s">
        <v>108</v>
      </c>
      <c r="M16">
        <f>SUM(O33:U33)</f>
        <v>20</v>
      </c>
    </row>
    <row r="17" spans="1:45" x14ac:dyDescent="0.2">
      <c r="B17" t="s">
        <v>45</v>
      </c>
      <c r="C17">
        <v>3.4</v>
      </c>
      <c r="D17">
        <v>3.4</v>
      </c>
      <c r="E17">
        <v>2.5</v>
      </c>
      <c r="F17">
        <v>3</v>
      </c>
      <c r="G17">
        <v>4.5</v>
      </c>
      <c r="H17">
        <v>2.2000000000000002</v>
      </c>
      <c r="J17" t="s">
        <v>109</v>
      </c>
      <c r="K17">
        <v>8</v>
      </c>
      <c r="L17" t="s">
        <v>108</v>
      </c>
      <c r="M17">
        <f>SUM(J33:K33)</f>
        <v>8</v>
      </c>
    </row>
    <row r="18" spans="1:45" x14ac:dyDescent="0.2">
      <c r="A18">
        <v>10</v>
      </c>
      <c r="B18" t="s">
        <v>100</v>
      </c>
      <c r="C18">
        <f>$A$18*C15</f>
        <v>89.9</v>
      </c>
      <c r="D18">
        <f t="shared" ref="D18:H18" si="6">$A$18*D15</f>
        <v>89.9</v>
      </c>
      <c r="E18">
        <f t="shared" si="6"/>
        <v>89.9</v>
      </c>
      <c r="F18">
        <f t="shared" si="6"/>
        <v>79.900000000000006</v>
      </c>
      <c r="G18">
        <f t="shared" si="6"/>
        <v>89.9</v>
      </c>
      <c r="H18">
        <f t="shared" si="6"/>
        <v>89.9</v>
      </c>
    </row>
    <row r="19" spans="1:45" x14ac:dyDescent="0.2">
      <c r="B19" t="s">
        <v>101</v>
      </c>
      <c r="C19">
        <f>$A$18*C17</f>
        <v>34</v>
      </c>
      <c r="D19">
        <f t="shared" ref="D19:H19" si="7">$A$18*D17</f>
        <v>34</v>
      </c>
      <c r="E19">
        <f t="shared" si="7"/>
        <v>25</v>
      </c>
      <c r="F19">
        <f t="shared" si="7"/>
        <v>30</v>
      </c>
      <c r="G19">
        <f t="shared" si="7"/>
        <v>45</v>
      </c>
      <c r="H19">
        <f t="shared" si="7"/>
        <v>22</v>
      </c>
    </row>
    <row r="21" spans="1:45" x14ac:dyDescent="0.2">
      <c r="B21" t="s">
        <v>57</v>
      </c>
      <c r="C21" t="s">
        <v>58</v>
      </c>
      <c r="D21" t="s">
        <v>59</v>
      </c>
      <c r="E21" t="s">
        <v>60</v>
      </c>
      <c r="F21" t="s">
        <v>61</v>
      </c>
      <c r="G21" t="s">
        <v>62</v>
      </c>
    </row>
    <row r="22" spans="1:45" x14ac:dyDescent="0.2">
      <c r="B22" t="s">
        <v>51</v>
      </c>
      <c r="C22">
        <v>4.99</v>
      </c>
      <c r="D22">
        <v>4.99</v>
      </c>
      <c r="E22">
        <v>4.99</v>
      </c>
      <c r="F22">
        <v>5.99</v>
      </c>
      <c r="G22">
        <v>5.99</v>
      </c>
    </row>
    <row r="23" spans="1:45" x14ac:dyDescent="0.2">
      <c r="B23" t="s">
        <v>102</v>
      </c>
      <c r="C23">
        <v>1</v>
      </c>
      <c r="D23">
        <v>1</v>
      </c>
    </row>
    <row r="24" spans="1:45" x14ac:dyDescent="0.2">
      <c r="B24" t="s">
        <v>45</v>
      </c>
      <c r="C24">
        <v>2.6</v>
      </c>
      <c r="D24">
        <v>2.6</v>
      </c>
      <c r="E24">
        <v>2</v>
      </c>
      <c r="F24">
        <v>2.4</v>
      </c>
      <c r="G24">
        <v>2.4</v>
      </c>
    </row>
    <row r="25" spans="1:45" x14ac:dyDescent="0.2">
      <c r="A25">
        <v>20</v>
      </c>
      <c r="B25" t="s">
        <v>100</v>
      </c>
      <c r="C25">
        <f>$A$25*C22</f>
        <v>99.800000000000011</v>
      </c>
      <c r="D25">
        <f t="shared" ref="D25:G25" si="8">$A$25*D22</f>
        <v>99.800000000000011</v>
      </c>
      <c r="E25">
        <f t="shared" si="8"/>
        <v>99.800000000000011</v>
      </c>
      <c r="F25">
        <f t="shared" si="8"/>
        <v>119.80000000000001</v>
      </c>
      <c r="G25">
        <f t="shared" si="8"/>
        <v>119.80000000000001</v>
      </c>
    </row>
    <row r="26" spans="1:45" x14ac:dyDescent="0.2">
      <c r="B26" t="s">
        <v>101</v>
      </c>
      <c r="C26">
        <f>$A$25*C24</f>
        <v>52</v>
      </c>
      <c r="D26">
        <f t="shared" ref="D26:G26" si="9">$A$25*D24</f>
        <v>52</v>
      </c>
      <c r="E26">
        <f t="shared" si="9"/>
        <v>40</v>
      </c>
      <c r="F26">
        <f t="shared" si="9"/>
        <v>48</v>
      </c>
      <c r="G26">
        <f t="shared" si="9"/>
        <v>48</v>
      </c>
    </row>
    <row r="29" spans="1:45" x14ac:dyDescent="0.2">
      <c r="C29" t="s">
        <v>16</v>
      </c>
      <c r="D29" t="s">
        <v>17</v>
      </c>
      <c r="E29" t="s">
        <v>18</v>
      </c>
      <c r="F29" t="s">
        <v>19</v>
      </c>
      <c r="G29" t="s">
        <v>20</v>
      </c>
      <c r="H29" t="s">
        <v>21</v>
      </c>
      <c r="I29" t="s">
        <v>22</v>
      </c>
      <c r="J29" t="s">
        <v>23</v>
      </c>
      <c r="K29" t="s">
        <v>24</v>
      </c>
      <c r="L29" t="s">
        <v>25</v>
      </c>
      <c r="M29" t="s">
        <v>26</v>
      </c>
      <c r="N29" t="s">
        <v>27</v>
      </c>
      <c r="O29" t="s">
        <v>28</v>
      </c>
      <c r="P29" t="s">
        <v>29</v>
      </c>
      <c r="Q29" t="s">
        <v>30</v>
      </c>
      <c r="R29" t="s">
        <v>31</v>
      </c>
      <c r="S29" t="s">
        <v>32</v>
      </c>
      <c r="T29" t="s">
        <v>33</v>
      </c>
      <c r="U29" t="s">
        <v>34</v>
      </c>
      <c r="V29" t="s">
        <v>35</v>
      </c>
      <c r="W29" t="s">
        <v>36</v>
      </c>
      <c r="X29" t="s">
        <v>37</v>
      </c>
      <c r="Y29" t="s">
        <v>38</v>
      </c>
      <c r="Z29" t="s">
        <v>39</v>
      </c>
      <c r="AA29" t="s">
        <v>40</v>
      </c>
      <c r="AB29" t="s">
        <v>42</v>
      </c>
      <c r="AC29" t="s">
        <v>47</v>
      </c>
      <c r="AD29" t="s">
        <v>48</v>
      </c>
      <c r="AE29" t="s">
        <v>49</v>
      </c>
      <c r="AF29" t="s">
        <v>50</v>
      </c>
      <c r="AG29" t="s">
        <v>22</v>
      </c>
      <c r="AH29" t="s">
        <v>53</v>
      </c>
      <c r="AI29" t="s">
        <v>54</v>
      </c>
      <c r="AJ29" t="s">
        <v>55</v>
      </c>
      <c r="AK29" t="s">
        <v>56</v>
      </c>
      <c r="AL29" t="s">
        <v>50</v>
      </c>
      <c r="AM29" t="s">
        <v>35</v>
      </c>
      <c r="AN29" t="s">
        <v>58</v>
      </c>
      <c r="AO29" t="s">
        <v>59</v>
      </c>
      <c r="AP29" t="s">
        <v>60</v>
      </c>
      <c r="AQ29" t="s">
        <v>61</v>
      </c>
      <c r="AR29" t="s">
        <v>62</v>
      </c>
    </row>
    <row r="30" spans="1:45" x14ac:dyDescent="0.2">
      <c r="B30" t="s">
        <v>100</v>
      </c>
      <c r="C30">
        <f t="shared" ref="C30:AB30" si="10">C6</f>
        <v>71.64</v>
      </c>
      <c r="D30">
        <f t="shared" si="10"/>
        <v>71.64</v>
      </c>
      <c r="E30">
        <f t="shared" si="10"/>
        <v>100.8</v>
      </c>
      <c r="F30">
        <f t="shared" si="10"/>
        <v>100.8</v>
      </c>
      <c r="G30">
        <f t="shared" si="10"/>
        <v>100.8</v>
      </c>
      <c r="H30">
        <f t="shared" si="10"/>
        <v>71.64</v>
      </c>
      <c r="I30">
        <f t="shared" si="10"/>
        <v>71.64</v>
      </c>
      <c r="J30">
        <f t="shared" si="10"/>
        <v>71.64</v>
      </c>
      <c r="K30">
        <f t="shared" si="10"/>
        <v>100.8</v>
      </c>
      <c r="L30">
        <f t="shared" si="10"/>
        <v>107.64000000000001</v>
      </c>
      <c r="M30">
        <f t="shared" si="10"/>
        <v>107.64000000000001</v>
      </c>
      <c r="N30">
        <f t="shared" si="10"/>
        <v>107.64000000000001</v>
      </c>
      <c r="O30">
        <f t="shared" si="10"/>
        <v>107.64000000000001</v>
      </c>
      <c r="P30">
        <f t="shared" si="10"/>
        <v>107.64000000000001</v>
      </c>
      <c r="Q30">
        <f t="shared" si="10"/>
        <v>107.64000000000001</v>
      </c>
      <c r="R30">
        <f t="shared" si="10"/>
        <v>107.64000000000001</v>
      </c>
      <c r="S30">
        <f t="shared" si="10"/>
        <v>107.64000000000001</v>
      </c>
      <c r="T30">
        <f t="shared" si="10"/>
        <v>100.8</v>
      </c>
      <c r="U30">
        <f t="shared" si="10"/>
        <v>100.8</v>
      </c>
      <c r="V30">
        <f t="shared" si="10"/>
        <v>71.64</v>
      </c>
      <c r="W30">
        <f t="shared" si="10"/>
        <v>100.8</v>
      </c>
      <c r="X30">
        <f t="shared" si="10"/>
        <v>100.8</v>
      </c>
      <c r="Y30">
        <f t="shared" si="10"/>
        <v>107.64000000000001</v>
      </c>
      <c r="Z30">
        <f t="shared" si="10"/>
        <v>107.64000000000001</v>
      </c>
      <c r="AA30">
        <f t="shared" si="10"/>
        <v>100.8</v>
      </c>
      <c r="AB30">
        <f t="shared" si="10"/>
        <v>107.64000000000001</v>
      </c>
      <c r="AC30">
        <f t="shared" ref="AC30:AG31" si="11">C12</f>
        <v>149.5</v>
      </c>
      <c r="AD30">
        <f t="shared" si="11"/>
        <v>149.5</v>
      </c>
      <c r="AE30">
        <f t="shared" si="11"/>
        <v>149.5</v>
      </c>
      <c r="AF30">
        <f t="shared" si="11"/>
        <v>149.5</v>
      </c>
      <c r="AG30">
        <f t="shared" si="11"/>
        <v>99.5</v>
      </c>
      <c r="AH30">
        <f t="shared" ref="AH30:AM31" si="12">C18</f>
        <v>89.9</v>
      </c>
      <c r="AI30">
        <f t="shared" si="12"/>
        <v>89.9</v>
      </c>
      <c r="AJ30">
        <f t="shared" si="12"/>
        <v>89.9</v>
      </c>
      <c r="AK30">
        <f t="shared" si="12"/>
        <v>79.900000000000006</v>
      </c>
      <c r="AL30">
        <f t="shared" si="12"/>
        <v>89.9</v>
      </c>
      <c r="AM30">
        <f t="shared" si="12"/>
        <v>89.9</v>
      </c>
      <c r="AN30">
        <f t="shared" ref="AN30:AR31" si="13">C25</f>
        <v>99.800000000000011</v>
      </c>
      <c r="AO30">
        <f t="shared" si="13"/>
        <v>99.800000000000011</v>
      </c>
      <c r="AP30">
        <f t="shared" si="13"/>
        <v>99.800000000000011</v>
      </c>
      <c r="AQ30">
        <f t="shared" si="13"/>
        <v>119.80000000000001</v>
      </c>
      <c r="AR30">
        <f t="shared" si="13"/>
        <v>119.80000000000001</v>
      </c>
    </row>
    <row r="31" spans="1:45" x14ac:dyDescent="0.2">
      <c r="B31" t="s">
        <v>101</v>
      </c>
      <c r="C31">
        <f t="shared" ref="C31:AB31" si="14">C7</f>
        <v>28.8</v>
      </c>
      <c r="D31">
        <f t="shared" si="14"/>
        <v>28.8</v>
      </c>
      <c r="E31">
        <f t="shared" si="14"/>
        <v>50.4</v>
      </c>
      <c r="F31">
        <f t="shared" si="14"/>
        <v>50.4</v>
      </c>
      <c r="G31">
        <f t="shared" si="14"/>
        <v>28.8</v>
      </c>
      <c r="H31">
        <f t="shared" si="14"/>
        <v>50.4</v>
      </c>
      <c r="I31">
        <f t="shared" si="14"/>
        <v>28.8</v>
      </c>
      <c r="J31">
        <f t="shared" si="14"/>
        <v>21.599999999999998</v>
      </c>
      <c r="K31">
        <f t="shared" si="14"/>
        <v>50.4</v>
      </c>
      <c r="L31">
        <f t="shared" si="14"/>
        <v>72</v>
      </c>
      <c r="M31">
        <f t="shared" si="14"/>
        <v>54</v>
      </c>
      <c r="N31">
        <f t="shared" si="14"/>
        <v>54</v>
      </c>
      <c r="O31">
        <f t="shared" si="14"/>
        <v>43.199999999999996</v>
      </c>
      <c r="P31">
        <f t="shared" si="14"/>
        <v>50.4</v>
      </c>
      <c r="Q31">
        <f t="shared" si="14"/>
        <v>50.4</v>
      </c>
      <c r="R31">
        <f t="shared" si="14"/>
        <v>50.4</v>
      </c>
      <c r="S31">
        <f t="shared" si="14"/>
        <v>50.4</v>
      </c>
      <c r="T31">
        <f t="shared" si="14"/>
        <v>43.199999999999996</v>
      </c>
      <c r="U31">
        <f t="shared" si="14"/>
        <v>43.199999999999996</v>
      </c>
      <c r="V31">
        <f t="shared" si="14"/>
        <v>28.8</v>
      </c>
      <c r="W31">
        <f t="shared" si="14"/>
        <v>43.199999999999996</v>
      </c>
      <c r="X31">
        <f t="shared" si="14"/>
        <v>43.199999999999996</v>
      </c>
      <c r="Y31">
        <f t="shared" si="14"/>
        <v>57.6</v>
      </c>
      <c r="Z31">
        <f t="shared" si="14"/>
        <v>43.199999999999996</v>
      </c>
      <c r="AA31">
        <f t="shared" si="14"/>
        <v>50.4</v>
      </c>
      <c r="AB31">
        <f t="shared" si="14"/>
        <v>43.199999999999996</v>
      </c>
      <c r="AC31">
        <f t="shared" si="11"/>
        <v>75</v>
      </c>
      <c r="AD31">
        <f t="shared" si="11"/>
        <v>60</v>
      </c>
      <c r="AE31">
        <f t="shared" si="11"/>
        <v>90</v>
      </c>
      <c r="AF31">
        <f t="shared" si="11"/>
        <v>75</v>
      </c>
      <c r="AG31">
        <f t="shared" si="11"/>
        <v>55.000000000000007</v>
      </c>
      <c r="AH31">
        <f t="shared" si="12"/>
        <v>34</v>
      </c>
      <c r="AI31">
        <f t="shared" si="12"/>
        <v>34</v>
      </c>
      <c r="AJ31">
        <f t="shared" si="12"/>
        <v>25</v>
      </c>
      <c r="AK31">
        <f t="shared" si="12"/>
        <v>30</v>
      </c>
      <c r="AL31">
        <f t="shared" si="12"/>
        <v>45</v>
      </c>
      <c r="AM31">
        <f t="shared" si="12"/>
        <v>22</v>
      </c>
      <c r="AN31">
        <f t="shared" si="13"/>
        <v>52</v>
      </c>
      <c r="AO31">
        <f t="shared" si="13"/>
        <v>52</v>
      </c>
      <c r="AP31">
        <f t="shared" si="13"/>
        <v>40</v>
      </c>
      <c r="AQ31">
        <f t="shared" si="13"/>
        <v>48</v>
      </c>
      <c r="AR31">
        <f t="shared" si="13"/>
        <v>48</v>
      </c>
    </row>
    <row r="32" spans="1:45" x14ac:dyDescent="0.2">
      <c r="B32" t="s">
        <v>104</v>
      </c>
      <c r="C32">
        <v>8</v>
      </c>
      <c r="D32">
        <v>8</v>
      </c>
      <c r="E32">
        <v>4</v>
      </c>
      <c r="F32">
        <v>1</v>
      </c>
      <c r="G32">
        <v>3</v>
      </c>
      <c r="H32">
        <v>0</v>
      </c>
      <c r="I32">
        <v>8</v>
      </c>
      <c r="J32">
        <v>3</v>
      </c>
      <c r="K32">
        <v>3</v>
      </c>
      <c r="L32">
        <v>2</v>
      </c>
      <c r="M32">
        <v>4</v>
      </c>
      <c r="N32">
        <v>2</v>
      </c>
      <c r="O32">
        <v>4</v>
      </c>
      <c r="P32">
        <v>0</v>
      </c>
      <c r="Q32">
        <v>1</v>
      </c>
      <c r="R32">
        <v>0</v>
      </c>
      <c r="S32">
        <v>1</v>
      </c>
      <c r="T32">
        <v>1</v>
      </c>
      <c r="U32">
        <v>1</v>
      </c>
      <c r="V32">
        <v>2</v>
      </c>
      <c r="W32">
        <v>1</v>
      </c>
      <c r="X32">
        <v>1</v>
      </c>
      <c r="Y32">
        <v>1</v>
      </c>
      <c r="Z32">
        <v>1</v>
      </c>
      <c r="AA32">
        <v>3</v>
      </c>
      <c r="AB32">
        <v>1</v>
      </c>
      <c r="AC32">
        <v>1</v>
      </c>
      <c r="AD32">
        <v>1</v>
      </c>
      <c r="AE32">
        <v>1</v>
      </c>
      <c r="AF32">
        <v>1</v>
      </c>
      <c r="AG32">
        <v>1</v>
      </c>
      <c r="AH32">
        <v>1</v>
      </c>
      <c r="AI32">
        <v>1</v>
      </c>
      <c r="AJ32">
        <v>1</v>
      </c>
      <c r="AK32">
        <v>3</v>
      </c>
      <c r="AL32">
        <v>2</v>
      </c>
      <c r="AM32">
        <v>1</v>
      </c>
      <c r="AN32">
        <v>1</v>
      </c>
      <c r="AO32">
        <v>3</v>
      </c>
      <c r="AP32">
        <v>2</v>
      </c>
      <c r="AQ32">
        <v>1</v>
      </c>
      <c r="AR32">
        <v>0</v>
      </c>
      <c r="AS32">
        <f>SUM(C32:AR32)</f>
        <v>85</v>
      </c>
    </row>
    <row r="33" spans="1:45" x14ac:dyDescent="0.2">
      <c r="A33" t="s">
        <v>118</v>
      </c>
      <c r="B33" t="s">
        <v>103</v>
      </c>
      <c r="C33" s="4">
        <v>10</v>
      </c>
      <c r="D33" s="4">
        <v>10</v>
      </c>
      <c r="E33" s="4">
        <v>6</v>
      </c>
      <c r="F33" s="4">
        <v>3</v>
      </c>
      <c r="G33" s="4">
        <v>5</v>
      </c>
      <c r="H33" s="4">
        <v>0</v>
      </c>
      <c r="I33" s="4">
        <v>10</v>
      </c>
      <c r="J33" s="4">
        <v>5</v>
      </c>
      <c r="K33" s="4">
        <v>3</v>
      </c>
      <c r="L33" s="4">
        <v>2</v>
      </c>
      <c r="M33" s="4">
        <v>6</v>
      </c>
      <c r="N33" s="4">
        <v>2</v>
      </c>
      <c r="O33" s="4">
        <v>6</v>
      </c>
      <c r="P33" s="4">
        <v>2</v>
      </c>
      <c r="Q33" s="4">
        <v>3</v>
      </c>
      <c r="R33" s="4">
        <v>2</v>
      </c>
      <c r="S33" s="4">
        <v>1</v>
      </c>
      <c r="T33" s="4">
        <v>3</v>
      </c>
      <c r="U33" s="4">
        <v>3</v>
      </c>
      <c r="V33" s="4">
        <v>4</v>
      </c>
      <c r="W33" s="4">
        <v>3</v>
      </c>
      <c r="X33" s="4">
        <v>3</v>
      </c>
      <c r="Y33" s="4">
        <v>3</v>
      </c>
      <c r="Z33" s="4">
        <v>3</v>
      </c>
      <c r="AA33" s="4">
        <v>5</v>
      </c>
      <c r="AB33" s="4">
        <v>3</v>
      </c>
      <c r="AC33" s="4">
        <v>2</v>
      </c>
      <c r="AD33" s="4">
        <v>2</v>
      </c>
      <c r="AE33" s="4">
        <v>1</v>
      </c>
      <c r="AF33" s="4">
        <v>2</v>
      </c>
      <c r="AG33" s="4">
        <v>2</v>
      </c>
      <c r="AH33" s="4">
        <v>2</v>
      </c>
      <c r="AI33" s="4">
        <v>2</v>
      </c>
      <c r="AJ33" s="4">
        <v>2</v>
      </c>
      <c r="AK33" s="4">
        <v>4</v>
      </c>
      <c r="AL33" s="4">
        <v>3</v>
      </c>
      <c r="AM33" s="4">
        <v>2</v>
      </c>
      <c r="AN33" s="4">
        <v>2</v>
      </c>
      <c r="AO33" s="4">
        <v>4</v>
      </c>
      <c r="AP33" s="4">
        <v>3</v>
      </c>
      <c r="AQ33" s="4">
        <v>2</v>
      </c>
      <c r="AR33" s="4">
        <v>1</v>
      </c>
    </row>
    <row r="34" spans="1:45" x14ac:dyDescent="0.2">
      <c r="A34">
        <v>2</v>
      </c>
      <c r="B34" t="s">
        <v>105</v>
      </c>
      <c r="C34">
        <f>$A$34+C32</f>
        <v>10</v>
      </c>
      <c r="D34">
        <f t="shared" ref="D34:AB34" si="15">$A$34+D32</f>
        <v>10</v>
      </c>
      <c r="E34">
        <f t="shared" si="15"/>
        <v>6</v>
      </c>
      <c r="F34">
        <f t="shared" si="15"/>
        <v>3</v>
      </c>
      <c r="G34">
        <f t="shared" si="15"/>
        <v>5</v>
      </c>
      <c r="H34">
        <f t="shared" si="15"/>
        <v>2</v>
      </c>
      <c r="I34">
        <f t="shared" si="15"/>
        <v>10</v>
      </c>
      <c r="J34">
        <f t="shared" si="15"/>
        <v>5</v>
      </c>
      <c r="K34">
        <f t="shared" si="15"/>
        <v>5</v>
      </c>
      <c r="L34">
        <f t="shared" si="15"/>
        <v>4</v>
      </c>
      <c r="M34">
        <f t="shared" si="15"/>
        <v>6</v>
      </c>
      <c r="N34">
        <f t="shared" si="15"/>
        <v>4</v>
      </c>
      <c r="O34">
        <f t="shared" si="15"/>
        <v>6</v>
      </c>
      <c r="P34">
        <f t="shared" si="15"/>
        <v>2</v>
      </c>
      <c r="Q34">
        <f t="shared" si="15"/>
        <v>3</v>
      </c>
      <c r="R34">
        <f t="shared" si="15"/>
        <v>2</v>
      </c>
      <c r="S34">
        <f t="shared" si="15"/>
        <v>3</v>
      </c>
      <c r="T34">
        <f t="shared" si="15"/>
        <v>3</v>
      </c>
      <c r="U34">
        <f t="shared" si="15"/>
        <v>3</v>
      </c>
      <c r="V34">
        <f t="shared" si="15"/>
        <v>4</v>
      </c>
      <c r="W34">
        <f t="shared" si="15"/>
        <v>3</v>
      </c>
      <c r="X34">
        <f t="shared" si="15"/>
        <v>3</v>
      </c>
      <c r="Y34">
        <f t="shared" si="15"/>
        <v>3</v>
      </c>
      <c r="Z34">
        <f t="shared" si="15"/>
        <v>3</v>
      </c>
      <c r="AA34">
        <f t="shared" si="15"/>
        <v>5</v>
      </c>
      <c r="AB34">
        <f t="shared" si="15"/>
        <v>3</v>
      </c>
      <c r="AC34">
        <f>$AC$35+AC32</f>
        <v>2</v>
      </c>
      <c r="AD34">
        <f t="shared" ref="AD34:AR34" si="16">$AC$35+AD32</f>
        <v>2</v>
      </c>
      <c r="AE34">
        <f t="shared" si="16"/>
        <v>2</v>
      </c>
      <c r="AF34">
        <f t="shared" si="16"/>
        <v>2</v>
      </c>
      <c r="AG34">
        <f t="shared" si="16"/>
        <v>2</v>
      </c>
      <c r="AH34">
        <f t="shared" si="16"/>
        <v>2</v>
      </c>
      <c r="AI34">
        <f t="shared" si="16"/>
        <v>2</v>
      </c>
      <c r="AJ34">
        <f t="shared" si="16"/>
        <v>2</v>
      </c>
      <c r="AK34">
        <f t="shared" si="16"/>
        <v>4</v>
      </c>
      <c r="AL34">
        <f t="shared" si="16"/>
        <v>3</v>
      </c>
      <c r="AM34">
        <f t="shared" si="16"/>
        <v>2</v>
      </c>
      <c r="AN34">
        <f t="shared" si="16"/>
        <v>2</v>
      </c>
      <c r="AO34">
        <f t="shared" si="16"/>
        <v>4</v>
      </c>
      <c r="AP34">
        <f t="shared" si="16"/>
        <v>3</v>
      </c>
      <c r="AQ34">
        <f t="shared" si="16"/>
        <v>2</v>
      </c>
      <c r="AR34">
        <f t="shared" si="16"/>
        <v>1</v>
      </c>
      <c r="AS34">
        <f>SUM(C34:AR34)</f>
        <v>153</v>
      </c>
    </row>
    <row r="35" spans="1:45" x14ac:dyDescent="0.2">
      <c r="AC35">
        <v>1</v>
      </c>
    </row>
    <row r="36" spans="1:45" x14ac:dyDescent="0.2">
      <c r="A36" t="s">
        <v>130</v>
      </c>
      <c r="B36" s="9" cm="1">
        <f t="array" ref="B36">SUMPRODUCT(((0.6*C30:AR30)-C31:AR31),(C33:AR33-C32:AR32))+SUMPRODUCT(C32:AR32,(C30:AR30-C31:AR31))</f>
        <v>5359.9440000000022</v>
      </c>
      <c r="D36">
        <f>720*4</f>
        <v>2880</v>
      </c>
      <c r="F36">
        <v>21439.78</v>
      </c>
    </row>
    <row r="37" spans="1:45" x14ac:dyDescent="0.2">
      <c r="A37" t="s">
        <v>121</v>
      </c>
      <c r="B37">
        <f>4*B36</f>
        <v>21439.776000000009</v>
      </c>
      <c r="F37">
        <v>20360.896000000008</v>
      </c>
    </row>
    <row r="38" spans="1:45" x14ac:dyDescent="0.2">
      <c r="E38" t="s">
        <v>136</v>
      </c>
      <c r="F38">
        <f>F36-F37</f>
        <v>1078.8839999999909</v>
      </c>
    </row>
    <row r="39" spans="1:45" x14ac:dyDescent="0.2">
      <c r="A39" t="s">
        <v>82</v>
      </c>
      <c r="E39" t="s">
        <v>137</v>
      </c>
      <c r="F39">
        <f>720*4</f>
        <v>2880</v>
      </c>
    </row>
    <row r="40" spans="1:45" x14ac:dyDescent="0.2">
      <c r="A40" t="s">
        <v>66</v>
      </c>
      <c r="B40">
        <v>6400</v>
      </c>
      <c r="E40" t="s">
        <v>84</v>
      </c>
      <c r="F40">
        <f>F38-F39</f>
        <v>-1801.1160000000091</v>
      </c>
    </row>
    <row r="41" spans="1:45" x14ac:dyDescent="0.2">
      <c r="A41" t="s">
        <v>83</v>
      </c>
      <c r="B41">
        <f>1500*4+I9*D36</f>
        <v>11760</v>
      </c>
    </row>
    <row r="42" spans="1:45" x14ac:dyDescent="0.2">
      <c r="A42" t="s">
        <v>84</v>
      </c>
      <c r="B42">
        <f>SUM(B40:B41)</f>
        <v>18160</v>
      </c>
      <c r="C42" t="s">
        <v>116</v>
      </c>
      <c r="D42">
        <f>B37-B42</f>
        <v>3279.7760000000089</v>
      </c>
    </row>
    <row r="43" spans="1:45" x14ac:dyDescent="0.2">
      <c r="A43" t="s">
        <v>111</v>
      </c>
    </row>
    <row r="44" spans="1:45" x14ac:dyDescent="0.2">
      <c r="B44" t="s">
        <v>118</v>
      </c>
    </row>
    <row r="45" spans="1:45" x14ac:dyDescent="0.2">
      <c r="A45" t="s">
        <v>112</v>
      </c>
    </row>
    <row r="46" spans="1:45" x14ac:dyDescent="0.2">
      <c r="B46" t="s">
        <v>113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B10FF-86CA-478C-AB3F-B5EA9B173DB9}">
  <dimension ref="A2:AQ24"/>
  <sheetViews>
    <sheetView tabSelected="1" workbookViewId="0">
      <selection activeCell="E27" sqref="E27"/>
    </sheetView>
  </sheetViews>
  <sheetFormatPr baseColWidth="10" defaultColWidth="8.83203125" defaultRowHeight="15" x14ac:dyDescent="0.2"/>
  <cols>
    <col min="1" max="1" width="14.33203125" customWidth="1"/>
  </cols>
  <sheetData>
    <row r="2" spans="1:43" x14ac:dyDescent="0.2">
      <c r="B2" t="s">
        <v>16</v>
      </c>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42</v>
      </c>
      <c r="AB2" t="s">
        <v>47</v>
      </c>
      <c r="AC2" t="s">
        <v>48</v>
      </c>
      <c r="AD2" t="s">
        <v>49</v>
      </c>
      <c r="AE2" t="s">
        <v>50</v>
      </c>
      <c r="AF2" t="s">
        <v>22</v>
      </c>
      <c r="AG2" t="s">
        <v>53</v>
      </c>
      <c r="AH2" t="s">
        <v>54</v>
      </c>
      <c r="AI2" t="s">
        <v>55</v>
      </c>
      <c r="AJ2" t="s">
        <v>56</v>
      </c>
      <c r="AK2" t="s">
        <v>50</v>
      </c>
      <c r="AL2" t="s">
        <v>35</v>
      </c>
      <c r="AM2" t="s">
        <v>58</v>
      </c>
      <c r="AN2" t="s">
        <v>59</v>
      </c>
      <c r="AO2" t="s">
        <v>60</v>
      </c>
      <c r="AP2" t="s">
        <v>61</v>
      </c>
      <c r="AQ2" t="s">
        <v>62</v>
      </c>
    </row>
    <row r="3" spans="1:43" x14ac:dyDescent="0.2">
      <c r="A3" t="s">
        <v>1</v>
      </c>
      <c r="B3">
        <v>0</v>
      </c>
      <c r="C3">
        <v>0</v>
      </c>
      <c r="D3">
        <v>1</v>
      </c>
      <c r="E3">
        <v>0</v>
      </c>
      <c r="F3">
        <v>2</v>
      </c>
      <c r="G3">
        <v>0</v>
      </c>
      <c r="H3">
        <v>0</v>
      </c>
      <c r="I3">
        <v>0</v>
      </c>
      <c r="J3">
        <v>0</v>
      </c>
      <c r="K3">
        <v>0</v>
      </c>
      <c r="L3">
        <v>1</v>
      </c>
      <c r="M3">
        <v>1</v>
      </c>
      <c r="N3">
        <v>0</v>
      </c>
      <c r="O3">
        <v>0</v>
      </c>
      <c r="P3">
        <v>0</v>
      </c>
      <c r="Q3">
        <v>0</v>
      </c>
      <c r="R3">
        <v>0</v>
      </c>
      <c r="S3">
        <v>0</v>
      </c>
      <c r="T3">
        <v>0</v>
      </c>
      <c r="U3">
        <v>0</v>
      </c>
      <c r="V3">
        <v>0</v>
      </c>
      <c r="W3">
        <v>1</v>
      </c>
      <c r="X3">
        <v>0</v>
      </c>
      <c r="Y3">
        <v>2</v>
      </c>
      <c r="Z3">
        <v>0</v>
      </c>
      <c r="AA3">
        <v>2</v>
      </c>
    </row>
    <row r="4" spans="1:43" x14ac:dyDescent="0.2">
      <c r="A4" t="s">
        <v>3</v>
      </c>
      <c r="B4">
        <v>2</v>
      </c>
      <c r="C4">
        <v>2</v>
      </c>
      <c r="D4">
        <v>0</v>
      </c>
      <c r="E4">
        <v>0</v>
      </c>
      <c r="F4">
        <v>0</v>
      </c>
      <c r="G4">
        <v>0</v>
      </c>
      <c r="H4">
        <v>2</v>
      </c>
      <c r="I4">
        <v>0</v>
      </c>
      <c r="J4">
        <v>2</v>
      </c>
      <c r="K4">
        <v>0</v>
      </c>
      <c r="L4">
        <v>0</v>
      </c>
      <c r="M4">
        <v>0</v>
      </c>
      <c r="N4">
        <v>0</v>
      </c>
      <c r="O4">
        <v>0</v>
      </c>
      <c r="P4">
        <v>0</v>
      </c>
      <c r="Q4">
        <v>1</v>
      </c>
      <c r="R4">
        <v>0</v>
      </c>
      <c r="S4">
        <v>0</v>
      </c>
      <c r="T4">
        <v>0</v>
      </c>
      <c r="U4">
        <v>0</v>
      </c>
      <c r="V4">
        <v>0</v>
      </c>
      <c r="W4">
        <v>1</v>
      </c>
      <c r="X4">
        <v>0</v>
      </c>
      <c r="Y4">
        <v>0</v>
      </c>
      <c r="Z4">
        <v>0</v>
      </c>
      <c r="AA4">
        <v>0</v>
      </c>
    </row>
    <row r="5" spans="1:43" x14ac:dyDescent="0.2">
      <c r="A5" t="s">
        <v>2</v>
      </c>
      <c r="B5">
        <v>2</v>
      </c>
      <c r="C5">
        <v>2</v>
      </c>
      <c r="D5">
        <v>0</v>
      </c>
      <c r="E5">
        <v>0</v>
      </c>
      <c r="F5">
        <v>2</v>
      </c>
      <c r="G5">
        <v>0</v>
      </c>
      <c r="H5">
        <v>2</v>
      </c>
      <c r="I5">
        <v>1</v>
      </c>
      <c r="J5">
        <v>0</v>
      </c>
      <c r="K5">
        <v>0</v>
      </c>
      <c r="L5">
        <v>0</v>
      </c>
      <c r="M5">
        <v>0</v>
      </c>
      <c r="N5">
        <v>1</v>
      </c>
      <c r="O5">
        <v>0</v>
      </c>
      <c r="P5">
        <v>0</v>
      </c>
      <c r="Q5">
        <v>0</v>
      </c>
      <c r="R5">
        <v>0</v>
      </c>
      <c r="S5">
        <v>0</v>
      </c>
      <c r="T5">
        <v>0</v>
      </c>
      <c r="U5">
        <v>0</v>
      </c>
      <c r="V5">
        <v>0</v>
      </c>
      <c r="W5">
        <v>0</v>
      </c>
      <c r="X5">
        <v>0</v>
      </c>
      <c r="Y5">
        <v>0</v>
      </c>
      <c r="Z5">
        <v>0</v>
      </c>
      <c r="AA5">
        <v>0</v>
      </c>
    </row>
    <row r="6" spans="1:43" x14ac:dyDescent="0.2">
      <c r="A6" t="s">
        <v>4</v>
      </c>
      <c r="B6">
        <v>0</v>
      </c>
      <c r="C6">
        <v>2</v>
      </c>
      <c r="D6">
        <v>0</v>
      </c>
      <c r="E6">
        <v>0</v>
      </c>
      <c r="F6">
        <v>0</v>
      </c>
      <c r="G6">
        <v>0</v>
      </c>
      <c r="H6">
        <v>2</v>
      </c>
      <c r="I6">
        <v>0</v>
      </c>
      <c r="J6">
        <v>0</v>
      </c>
      <c r="K6">
        <v>0</v>
      </c>
      <c r="L6">
        <v>2</v>
      </c>
      <c r="M6">
        <v>0</v>
      </c>
      <c r="N6">
        <v>2</v>
      </c>
      <c r="O6">
        <v>0</v>
      </c>
      <c r="P6">
        <v>2</v>
      </c>
      <c r="Q6">
        <v>0</v>
      </c>
      <c r="R6">
        <v>0</v>
      </c>
      <c r="S6">
        <v>0</v>
      </c>
      <c r="T6">
        <v>0</v>
      </c>
      <c r="U6">
        <v>0</v>
      </c>
      <c r="V6">
        <v>0</v>
      </c>
      <c r="W6">
        <v>0</v>
      </c>
      <c r="X6">
        <v>0</v>
      </c>
      <c r="Y6">
        <v>0</v>
      </c>
      <c r="Z6">
        <v>0</v>
      </c>
      <c r="AA6">
        <v>0</v>
      </c>
    </row>
    <row r="7" spans="1:43" x14ac:dyDescent="0.2">
      <c r="A7" t="s">
        <v>5</v>
      </c>
      <c r="B7">
        <v>1</v>
      </c>
      <c r="C7">
        <v>0</v>
      </c>
      <c r="D7">
        <v>0</v>
      </c>
      <c r="E7">
        <v>0</v>
      </c>
      <c r="F7">
        <v>0</v>
      </c>
      <c r="G7">
        <v>0</v>
      </c>
      <c r="H7">
        <v>0</v>
      </c>
      <c r="I7">
        <v>0</v>
      </c>
      <c r="J7">
        <v>0</v>
      </c>
      <c r="K7">
        <v>0</v>
      </c>
      <c r="L7">
        <v>0</v>
      </c>
      <c r="M7">
        <v>0</v>
      </c>
      <c r="N7">
        <v>2</v>
      </c>
      <c r="O7">
        <v>0</v>
      </c>
      <c r="P7">
        <v>0</v>
      </c>
      <c r="Q7">
        <v>0</v>
      </c>
      <c r="R7">
        <v>1</v>
      </c>
      <c r="S7">
        <v>2</v>
      </c>
      <c r="T7">
        <v>2</v>
      </c>
      <c r="U7">
        <v>0</v>
      </c>
      <c r="V7">
        <v>2</v>
      </c>
      <c r="W7">
        <v>0</v>
      </c>
      <c r="X7">
        <v>0</v>
      </c>
      <c r="Y7">
        <v>0</v>
      </c>
      <c r="Z7">
        <v>0</v>
      </c>
      <c r="AA7">
        <v>0</v>
      </c>
    </row>
    <row r="8" spans="1:43" x14ac:dyDescent="0.2">
      <c r="A8" t="s">
        <v>6</v>
      </c>
      <c r="B8">
        <v>2</v>
      </c>
      <c r="C8">
        <v>2</v>
      </c>
      <c r="D8">
        <v>1</v>
      </c>
      <c r="E8">
        <v>1</v>
      </c>
      <c r="F8">
        <v>1</v>
      </c>
      <c r="G8" s="7">
        <v>0</v>
      </c>
      <c r="H8">
        <v>2</v>
      </c>
      <c r="I8">
        <v>2</v>
      </c>
      <c r="J8">
        <v>1</v>
      </c>
      <c r="K8">
        <v>1</v>
      </c>
      <c r="L8">
        <v>1</v>
      </c>
      <c r="M8">
        <v>1</v>
      </c>
      <c r="N8">
        <v>1</v>
      </c>
      <c r="O8">
        <v>1</v>
      </c>
      <c r="P8">
        <v>1</v>
      </c>
      <c r="Q8">
        <v>1</v>
      </c>
      <c r="R8">
        <v>1</v>
      </c>
      <c r="S8">
        <v>1</v>
      </c>
      <c r="T8">
        <v>1</v>
      </c>
      <c r="U8">
        <v>2</v>
      </c>
      <c r="V8">
        <v>1</v>
      </c>
      <c r="W8">
        <v>1</v>
      </c>
      <c r="X8">
        <v>1</v>
      </c>
      <c r="Y8">
        <v>1</v>
      </c>
      <c r="Z8">
        <v>1</v>
      </c>
      <c r="AA8">
        <v>1</v>
      </c>
    </row>
    <row r="9" spans="1:43" x14ac:dyDescent="0.2">
      <c r="A9" t="s">
        <v>7</v>
      </c>
      <c r="B9">
        <v>2</v>
      </c>
      <c r="C9">
        <v>2</v>
      </c>
      <c r="D9">
        <v>2</v>
      </c>
      <c r="E9">
        <v>0</v>
      </c>
      <c r="F9">
        <v>0</v>
      </c>
      <c r="G9">
        <v>0</v>
      </c>
      <c r="H9">
        <v>2</v>
      </c>
      <c r="I9">
        <v>2</v>
      </c>
      <c r="J9">
        <v>0</v>
      </c>
      <c r="K9">
        <v>1</v>
      </c>
      <c r="L9">
        <v>0</v>
      </c>
      <c r="M9">
        <v>0</v>
      </c>
      <c r="N9">
        <v>0</v>
      </c>
      <c r="O9">
        <v>0</v>
      </c>
      <c r="P9">
        <v>0</v>
      </c>
      <c r="Q9">
        <v>0</v>
      </c>
      <c r="R9">
        <v>0</v>
      </c>
      <c r="S9">
        <v>0</v>
      </c>
      <c r="T9">
        <v>0</v>
      </c>
      <c r="U9">
        <v>2</v>
      </c>
      <c r="V9">
        <v>0</v>
      </c>
      <c r="W9">
        <v>0</v>
      </c>
      <c r="X9">
        <v>0</v>
      </c>
      <c r="Y9">
        <v>0</v>
      </c>
      <c r="Z9">
        <v>2</v>
      </c>
      <c r="AA9">
        <v>0</v>
      </c>
    </row>
    <row r="10" spans="1:43" x14ac:dyDescent="0.2">
      <c r="A10" t="s">
        <v>84</v>
      </c>
      <c r="B10">
        <f>SUM(B3:B9)</f>
        <v>9</v>
      </c>
      <c r="C10">
        <f t="shared" ref="C10:AA10" si="0">SUM(C3:C9)</f>
        <v>10</v>
      </c>
      <c r="D10">
        <f t="shared" si="0"/>
        <v>4</v>
      </c>
      <c r="E10">
        <f t="shared" si="0"/>
        <v>1</v>
      </c>
      <c r="F10">
        <f t="shared" si="0"/>
        <v>5</v>
      </c>
      <c r="G10">
        <f t="shared" si="0"/>
        <v>0</v>
      </c>
      <c r="H10">
        <f t="shared" si="0"/>
        <v>10</v>
      </c>
      <c r="I10">
        <f>SUM(I3:I9)</f>
        <v>5</v>
      </c>
      <c r="J10">
        <f t="shared" si="0"/>
        <v>3</v>
      </c>
      <c r="K10">
        <f t="shared" si="0"/>
        <v>2</v>
      </c>
      <c r="L10">
        <f t="shared" si="0"/>
        <v>4</v>
      </c>
      <c r="M10">
        <f t="shared" si="0"/>
        <v>2</v>
      </c>
      <c r="N10">
        <f t="shared" si="0"/>
        <v>6</v>
      </c>
      <c r="O10">
        <f t="shared" si="0"/>
        <v>1</v>
      </c>
      <c r="P10">
        <f t="shared" si="0"/>
        <v>3</v>
      </c>
      <c r="Q10">
        <f t="shared" si="0"/>
        <v>2</v>
      </c>
      <c r="R10">
        <f t="shared" si="0"/>
        <v>2</v>
      </c>
      <c r="S10">
        <f t="shared" si="0"/>
        <v>3</v>
      </c>
      <c r="T10">
        <f t="shared" si="0"/>
        <v>3</v>
      </c>
      <c r="U10">
        <f t="shared" si="0"/>
        <v>4</v>
      </c>
      <c r="V10">
        <f t="shared" si="0"/>
        <v>3</v>
      </c>
      <c r="W10">
        <f t="shared" si="0"/>
        <v>3</v>
      </c>
      <c r="X10">
        <f t="shared" si="0"/>
        <v>1</v>
      </c>
      <c r="Y10">
        <f t="shared" si="0"/>
        <v>3</v>
      </c>
      <c r="Z10">
        <f t="shared" si="0"/>
        <v>3</v>
      </c>
      <c r="AA10">
        <f t="shared" si="0"/>
        <v>3</v>
      </c>
      <c r="AB10">
        <f>SUM(B10:AA10)</f>
        <v>95</v>
      </c>
    </row>
    <row r="11" spans="1:43" x14ac:dyDescent="0.2">
      <c r="B11" t="s">
        <v>16</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42</v>
      </c>
    </row>
    <row r="12" spans="1:43" x14ac:dyDescent="0.2">
      <c r="A12" t="s">
        <v>100</v>
      </c>
      <c r="B12" s="5">
        <v>71.64</v>
      </c>
      <c r="C12" s="5">
        <v>71.64</v>
      </c>
      <c r="D12" s="5">
        <v>100.8</v>
      </c>
      <c r="E12" s="5">
        <v>100.8</v>
      </c>
      <c r="F12" s="5">
        <v>100.8</v>
      </c>
      <c r="G12" s="5">
        <v>71.64</v>
      </c>
      <c r="H12" s="5">
        <v>71.64</v>
      </c>
      <c r="I12" s="5">
        <v>71.64</v>
      </c>
      <c r="J12" s="5">
        <v>100.8</v>
      </c>
      <c r="K12" s="5">
        <v>107.64000000000001</v>
      </c>
      <c r="L12" s="5">
        <v>107.64000000000001</v>
      </c>
      <c r="M12" s="5">
        <v>107.64000000000001</v>
      </c>
      <c r="N12" s="5">
        <v>107.64000000000001</v>
      </c>
      <c r="O12" s="5">
        <v>107.64000000000001</v>
      </c>
      <c r="P12" s="5">
        <v>107.64000000000001</v>
      </c>
      <c r="Q12" s="5">
        <v>107.64000000000001</v>
      </c>
      <c r="R12" s="5">
        <v>107.64000000000001</v>
      </c>
      <c r="S12" s="5">
        <v>100.8</v>
      </c>
      <c r="T12" s="5">
        <v>100.8</v>
      </c>
      <c r="U12" s="5">
        <v>71.64</v>
      </c>
      <c r="V12" s="5">
        <v>100.8</v>
      </c>
      <c r="W12" s="5">
        <v>100.8</v>
      </c>
      <c r="X12" s="5">
        <v>107.64000000000001</v>
      </c>
      <c r="Y12" s="5">
        <v>107.64000000000001</v>
      </c>
      <c r="Z12" s="5">
        <v>100.8</v>
      </c>
      <c r="AA12" s="5">
        <v>107.64000000000001</v>
      </c>
      <c r="AB12" s="5"/>
      <c r="AC12" s="5"/>
      <c r="AD12" s="5"/>
      <c r="AE12" s="5"/>
      <c r="AF12" s="5"/>
      <c r="AG12" s="5"/>
      <c r="AH12" s="5"/>
      <c r="AI12" s="5"/>
      <c r="AJ12" s="5"/>
      <c r="AK12" s="5"/>
      <c r="AL12" s="5"/>
      <c r="AM12" s="5"/>
      <c r="AN12" s="5"/>
      <c r="AO12" s="5"/>
      <c r="AP12" s="5"/>
      <c r="AQ12" s="5"/>
    </row>
    <row r="13" spans="1:43" x14ac:dyDescent="0.2">
      <c r="A13" t="s">
        <v>101</v>
      </c>
      <c r="B13">
        <v>28.8</v>
      </c>
      <c r="C13">
        <v>28.8</v>
      </c>
      <c r="D13">
        <v>50.4</v>
      </c>
      <c r="E13">
        <v>50.4</v>
      </c>
      <c r="F13">
        <v>28.8</v>
      </c>
      <c r="G13">
        <v>50.4</v>
      </c>
      <c r="H13">
        <v>28.8</v>
      </c>
      <c r="I13">
        <v>21.599999999999998</v>
      </c>
      <c r="J13">
        <v>50.4</v>
      </c>
      <c r="K13">
        <v>72</v>
      </c>
      <c r="L13">
        <v>54</v>
      </c>
      <c r="M13">
        <v>54</v>
      </c>
      <c r="N13">
        <v>43.199999999999996</v>
      </c>
      <c r="O13">
        <v>50.4</v>
      </c>
      <c r="P13">
        <v>50.4</v>
      </c>
      <c r="Q13">
        <v>50.4</v>
      </c>
      <c r="R13">
        <v>50.4</v>
      </c>
      <c r="S13">
        <v>43.199999999999996</v>
      </c>
      <c r="T13">
        <v>43.199999999999996</v>
      </c>
      <c r="U13">
        <v>28.8</v>
      </c>
      <c r="V13">
        <v>43.199999999999996</v>
      </c>
      <c r="W13">
        <v>43.199999999999996</v>
      </c>
      <c r="X13">
        <v>57.6</v>
      </c>
      <c r="Y13">
        <v>43.199999999999996</v>
      </c>
      <c r="Z13">
        <v>50.4</v>
      </c>
      <c r="AA13">
        <v>43.199999999999996</v>
      </c>
    </row>
    <row r="14" spans="1:43" x14ac:dyDescent="0.2">
      <c r="A14" t="s">
        <v>104</v>
      </c>
      <c r="B14">
        <v>8</v>
      </c>
      <c r="C14">
        <v>8</v>
      </c>
      <c r="D14">
        <v>4</v>
      </c>
      <c r="E14">
        <v>1</v>
      </c>
      <c r="F14">
        <v>3</v>
      </c>
      <c r="G14">
        <v>0</v>
      </c>
      <c r="H14">
        <v>8</v>
      </c>
      <c r="I14">
        <v>3</v>
      </c>
      <c r="J14">
        <v>3</v>
      </c>
      <c r="K14">
        <v>2</v>
      </c>
      <c r="L14">
        <v>4</v>
      </c>
      <c r="M14">
        <v>2</v>
      </c>
      <c r="N14">
        <v>4</v>
      </c>
      <c r="O14">
        <v>0</v>
      </c>
      <c r="P14">
        <v>1</v>
      </c>
      <c r="Q14">
        <v>0</v>
      </c>
      <c r="R14">
        <v>1</v>
      </c>
      <c r="S14">
        <v>1</v>
      </c>
      <c r="T14">
        <v>1</v>
      </c>
      <c r="U14">
        <v>2</v>
      </c>
      <c r="V14">
        <v>1</v>
      </c>
      <c r="W14">
        <v>1</v>
      </c>
      <c r="X14">
        <v>1</v>
      </c>
      <c r="Y14">
        <v>1</v>
      </c>
      <c r="Z14">
        <v>3</v>
      </c>
      <c r="AA14">
        <v>1</v>
      </c>
    </row>
    <row r="15" spans="1:43" x14ac:dyDescent="0.2">
      <c r="A15" t="s">
        <v>103</v>
      </c>
      <c r="B15" s="4">
        <v>9</v>
      </c>
      <c r="C15" s="4">
        <v>10</v>
      </c>
      <c r="D15" s="4">
        <v>4</v>
      </c>
      <c r="E15" s="4">
        <v>1</v>
      </c>
      <c r="F15" s="4">
        <v>5</v>
      </c>
      <c r="G15" s="8">
        <v>0</v>
      </c>
      <c r="H15" s="4">
        <v>10</v>
      </c>
      <c r="I15" s="4">
        <v>5</v>
      </c>
      <c r="J15" s="4">
        <v>3</v>
      </c>
      <c r="K15" s="4">
        <v>2</v>
      </c>
      <c r="L15" s="4">
        <v>4</v>
      </c>
      <c r="M15" s="4">
        <v>2</v>
      </c>
      <c r="N15" s="4">
        <v>6</v>
      </c>
      <c r="O15" s="4">
        <v>1</v>
      </c>
      <c r="P15" s="4">
        <v>3</v>
      </c>
      <c r="Q15" s="4">
        <v>2</v>
      </c>
      <c r="R15" s="4">
        <v>2</v>
      </c>
      <c r="S15" s="4">
        <v>3</v>
      </c>
      <c r="T15" s="4">
        <v>3</v>
      </c>
      <c r="U15" s="4">
        <v>4</v>
      </c>
      <c r="V15" s="4">
        <v>3</v>
      </c>
      <c r="W15" s="4">
        <v>3</v>
      </c>
      <c r="X15" s="4">
        <v>1</v>
      </c>
      <c r="Y15" s="4">
        <v>3</v>
      </c>
      <c r="Z15" s="4">
        <v>3</v>
      </c>
      <c r="AA15" s="4">
        <v>3</v>
      </c>
      <c r="AB15" s="4"/>
      <c r="AC15" s="4"/>
      <c r="AD15" s="4"/>
      <c r="AE15" s="4"/>
      <c r="AF15" s="4"/>
      <c r="AG15" s="4"/>
      <c r="AH15" s="4"/>
      <c r="AI15" s="4"/>
      <c r="AJ15" s="4"/>
      <c r="AK15" s="4"/>
      <c r="AL15" s="4"/>
      <c r="AM15" s="4"/>
      <c r="AN15" s="4"/>
      <c r="AO15" s="4"/>
      <c r="AP15" s="4"/>
      <c r="AQ15" s="4"/>
    </row>
    <row r="16" spans="1:43" x14ac:dyDescent="0.2">
      <c r="B16" t="s">
        <v>122</v>
      </c>
      <c r="Z16">
        <f>SUM(B15:AA15)</f>
        <v>95</v>
      </c>
    </row>
    <row r="17" spans="1:18" x14ac:dyDescent="0.2">
      <c r="A17" t="s">
        <v>138</v>
      </c>
      <c r="B17" t="s">
        <v>1</v>
      </c>
      <c r="C17" t="s">
        <v>3</v>
      </c>
      <c r="D17" t="s">
        <v>2</v>
      </c>
      <c r="E17" t="s">
        <v>4</v>
      </c>
      <c r="F17" t="s">
        <v>5</v>
      </c>
      <c r="G17" t="s">
        <v>6</v>
      </c>
      <c r="H17" t="s">
        <v>7</v>
      </c>
      <c r="L17" t="s">
        <v>1</v>
      </c>
      <c r="M17" t="s">
        <v>3</v>
      </c>
      <c r="N17" t="s">
        <v>2</v>
      </c>
      <c r="O17" t="s">
        <v>4</v>
      </c>
      <c r="P17" t="s">
        <v>5</v>
      </c>
      <c r="Q17" t="s">
        <v>6</v>
      </c>
      <c r="R17" t="s">
        <v>7</v>
      </c>
    </row>
    <row r="18" spans="1:18" x14ac:dyDescent="0.2">
      <c r="A18" t="s">
        <v>41</v>
      </c>
      <c r="B18">
        <v>10</v>
      </c>
      <c r="C18">
        <v>10</v>
      </c>
      <c r="D18">
        <v>10</v>
      </c>
      <c r="E18">
        <v>10</v>
      </c>
      <c r="F18">
        <v>10</v>
      </c>
      <c r="G18">
        <v>30</v>
      </c>
      <c r="H18">
        <v>15</v>
      </c>
      <c r="I18">
        <f>SUM(B18:H18)</f>
        <v>95</v>
      </c>
      <c r="K18" t="s">
        <v>41</v>
      </c>
      <c r="L18">
        <f>SUM(B3:AA3)</f>
        <v>10</v>
      </c>
      <c r="M18">
        <f>SUM(B4:AA4)</f>
        <v>10</v>
      </c>
      <c r="N18">
        <f>SUM(B5:AA5)</f>
        <v>10</v>
      </c>
      <c r="O18">
        <f>SUM(B6:AA6)</f>
        <v>10</v>
      </c>
      <c r="P18">
        <f>SUM(B7:AA7)</f>
        <v>10</v>
      </c>
      <c r="Q18">
        <f>SUM(B8:AA8)</f>
        <v>30</v>
      </c>
      <c r="R18">
        <f>SUM(B9:AA9)</f>
        <v>15</v>
      </c>
    </row>
    <row r="19" spans="1:18" x14ac:dyDescent="0.2">
      <c r="A19" t="s">
        <v>46</v>
      </c>
      <c r="B19">
        <v>1</v>
      </c>
      <c r="C19">
        <v>1</v>
      </c>
      <c r="D19">
        <v>1</v>
      </c>
      <c r="E19">
        <v>1</v>
      </c>
      <c r="F19">
        <v>1</v>
      </c>
      <c r="G19">
        <v>3</v>
      </c>
      <c r="H19">
        <v>0</v>
      </c>
      <c r="I19">
        <f t="shared" ref="I19:I21" si="1">SUM(B19:H19)</f>
        <v>8</v>
      </c>
      <c r="K19" t="s">
        <v>46</v>
      </c>
      <c r="L19">
        <f>SUM(AB3:AF3)</f>
        <v>0</v>
      </c>
      <c r="M19">
        <f>SUM(AB4:AF4)</f>
        <v>0</v>
      </c>
      <c r="N19">
        <f>SUM(AB5:AF5)</f>
        <v>0</v>
      </c>
      <c r="O19">
        <f>SUM(AB6:AF6)</f>
        <v>0</v>
      </c>
      <c r="P19">
        <f>SUM(AB7:AF7)</f>
        <v>0</v>
      </c>
      <c r="Q19">
        <v>1</v>
      </c>
      <c r="R19">
        <v>1</v>
      </c>
    </row>
    <row r="20" spans="1:18" x14ac:dyDescent="0.2">
      <c r="A20" t="s">
        <v>52</v>
      </c>
      <c r="B20">
        <v>0</v>
      </c>
      <c r="C20">
        <v>0</v>
      </c>
      <c r="D20">
        <v>0</v>
      </c>
      <c r="E20">
        <v>0</v>
      </c>
      <c r="F20">
        <v>3</v>
      </c>
      <c r="G20">
        <v>3</v>
      </c>
      <c r="H20">
        <v>4</v>
      </c>
      <c r="I20">
        <f t="shared" si="1"/>
        <v>10</v>
      </c>
      <c r="K20" t="s">
        <v>52</v>
      </c>
      <c r="L20">
        <f>SUM(AG3:AL3)</f>
        <v>0</v>
      </c>
      <c r="M20">
        <f>SUM(AG4:AL4)</f>
        <v>0</v>
      </c>
      <c r="N20">
        <f>SUM(AG5:AL5)</f>
        <v>0</v>
      </c>
      <c r="O20">
        <f>SUM(AG6:AL6)</f>
        <v>0</v>
      </c>
      <c r="P20">
        <f>SUM(AG7:AL7)</f>
        <v>0</v>
      </c>
      <c r="Q20">
        <v>1</v>
      </c>
      <c r="R20">
        <v>1</v>
      </c>
    </row>
    <row r="21" spans="1:18" x14ac:dyDescent="0.2">
      <c r="A21" t="s">
        <v>57</v>
      </c>
      <c r="B21">
        <v>0</v>
      </c>
      <c r="C21">
        <v>0</v>
      </c>
      <c r="D21">
        <v>4</v>
      </c>
      <c r="E21">
        <v>0</v>
      </c>
      <c r="F21">
        <v>0</v>
      </c>
      <c r="G21">
        <v>0</v>
      </c>
      <c r="H21">
        <v>4</v>
      </c>
      <c r="I21">
        <f t="shared" si="1"/>
        <v>8</v>
      </c>
      <c r="K21" t="s">
        <v>57</v>
      </c>
      <c r="L21">
        <f>SUM(AM3:AQ3)</f>
        <v>0</v>
      </c>
      <c r="M21">
        <f>SUM(AM4:AQ4)</f>
        <v>0</v>
      </c>
      <c r="N21">
        <f>SUM(AM5:AQ5)</f>
        <v>0</v>
      </c>
      <c r="O21">
        <f>SUM(AM6:AQ6)</f>
        <v>0</v>
      </c>
      <c r="P21">
        <f>SUM(AM7:AQ7)</f>
        <v>0</v>
      </c>
      <c r="Q21">
        <v>1</v>
      </c>
      <c r="R21">
        <v>1</v>
      </c>
    </row>
    <row r="23" spans="1:18" x14ac:dyDescent="0.2">
      <c r="A23" t="s">
        <v>119</v>
      </c>
    </row>
    <row r="24" spans="1:18" x14ac:dyDescent="0.2">
      <c r="A24" t="s">
        <v>114</v>
      </c>
      <c r="B24" s="10" cm="1">
        <f t="array" ref="B24">SUMPRODUCT(B8:AA8+B9:AA9,(B12:AA12-B13:AA13))</f>
        <v>2242.08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3E01D-0667-6548-886A-AD8386A3D308}">
  <dimension ref="A1:T27"/>
  <sheetViews>
    <sheetView workbookViewId="0">
      <selection activeCell="A14" sqref="A14:XFD14"/>
    </sheetView>
  </sheetViews>
  <sheetFormatPr baseColWidth="10" defaultRowHeight="15" x14ac:dyDescent="0.2"/>
  <sheetData>
    <row r="1" spans="1:18" x14ac:dyDescent="0.2">
      <c r="A1" t="s">
        <v>115</v>
      </c>
      <c r="B1" t="s">
        <v>47</v>
      </c>
      <c r="C1" t="s">
        <v>48</v>
      </c>
      <c r="D1" t="s">
        <v>49</v>
      </c>
      <c r="E1" t="s">
        <v>50</v>
      </c>
      <c r="F1" t="s">
        <v>22</v>
      </c>
      <c r="G1" t="s">
        <v>117</v>
      </c>
      <c r="H1" t="s">
        <v>54</v>
      </c>
      <c r="I1" t="s">
        <v>55</v>
      </c>
      <c r="J1" t="s">
        <v>56</v>
      </c>
      <c r="K1" t="s">
        <v>50</v>
      </c>
      <c r="L1" t="s">
        <v>35</v>
      </c>
      <c r="M1" t="s">
        <v>58</v>
      </c>
      <c r="N1" t="s">
        <v>59</v>
      </c>
      <c r="O1" t="s">
        <v>60</v>
      </c>
      <c r="P1" t="s">
        <v>61</v>
      </c>
      <c r="Q1" t="s">
        <v>62</v>
      </c>
    </row>
    <row r="2" spans="1:18" x14ac:dyDescent="0.2">
      <c r="A2" t="s">
        <v>1</v>
      </c>
      <c r="B2">
        <v>0</v>
      </c>
      <c r="C2">
        <v>1</v>
      </c>
      <c r="D2">
        <v>0</v>
      </c>
      <c r="E2">
        <v>0</v>
      </c>
      <c r="F2">
        <v>0</v>
      </c>
      <c r="G2">
        <v>0</v>
      </c>
      <c r="H2">
        <v>0</v>
      </c>
      <c r="I2">
        <v>0</v>
      </c>
      <c r="J2">
        <v>0</v>
      </c>
      <c r="K2">
        <v>0</v>
      </c>
      <c r="L2">
        <v>0</v>
      </c>
      <c r="M2">
        <v>0</v>
      </c>
      <c r="N2">
        <v>1</v>
      </c>
      <c r="O2">
        <v>1</v>
      </c>
      <c r="P2">
        <v>0</v>
      </c>
      <c r="Q2">
        <v>0</v>
      </c>
    </row>
    <row r="3" spans="1:18" x14ac:dyDescent="0.2">
      <c r="A3" t="s">
        <v>3</v>
      </c>
      <c r="B3">
        <v>0</v>
      </c>
      <c r="C3">
        <v>1</v>
      </c>
      <c r="D3">
        <v>0</v>
      </c>
      <c r="E3">
        <v>0</v>
      </c>
      <c r="F3">
        <v>0</v>
      </c>
      <c r="G3">
        <v>0</v>
      </c>
      <c r="H3">
        <v>0</v>
      </c>
      <c r="I3">
        <v>0</v>
      </c>
      <c r="J3" s="6">
        <v>0</v>
      </c>
      <c r="K3">
        <v>0</v>
      </c>
      <c r="L3">
        <v>0</v>
      </c>
      <c r="M3">
        <v>0</v>
      </c>
      <c r="N3">
        <v>0</v>
      </c>
      <c r="O3">
        <v>0</v>
      </c>
      <c r="P3">
        <v>0</v>
      </c>
      <c r="Q3">
        <v>0</v>
      </c>
    </row>
    <row r="4" spans="1:18" x14ac:dyDescent="0.2">
      <c r="A4" t="s">
        <v>2</v>
      </c>
      <c r="B4">
        <v>0</v>
      </c>
      <c r="C4">
        <v>0</v>
      </c>
      <c r="D4">
        <v>0</v>
      </c>
      <c r="E4">
        <v>1</v>
      </c>
      <c r="F4">
        <v>0</v>
      </c>
      <c r="G4">
        <v>0</v>
      </c>
      <c r="H4">
        <v>0</v>
      </c>
      <c r="I4">
        <v>0</v>
      </c>
      <c r="J4">
        <v>0</v>
      </c>
      <c r="K4">
        <v>0</v>
      </c>
      <c r="L4">
        <v>0</v>
      </c>
      <c r="M4">
        <v>0</v>
      </c>
      <c r="N4">
        <v>1</v>
      </c>
      <c r="O4">
        <v>0</v>
      </c>
      <c r="P4">
        <v>0</v>
      </c>
      <c r="Q4">
        <v>1</v>
      </c>
    </row>
    <row r="5" spans="1:18" x14ac:dyDescent="0.2">
      <c r="A5" t="s">
        <v>4</v>
      </c>
      <c r="B5">
        <v>0</v>
      </c>
      <c r="C5">
        <v>0</v>
      </c>
      <c r="D5">
        <v>0</v>
      </c>
      <c r="E5">
        <v>1</v>
      </c>
      <c r="F5">
        <v>0</v>
      </c>
      <c r="G5">
        <v>0</v>
      </c>
      <c r="H5">
        <v>0</v>
      </c>
      <c r="I5">
        <v>0</v>
      </c>
      <c r="J5">
        <v>0</v>
      </c>
      <c r="K5">
        <v>0</v>
      </c>
      <c r="L5">
        <v>0</v>
      </c>
      <c r="M5">
        <v>0</v>
      </c>
      <c r="N5">
        <v>0</v>
      </c>
      <c r="O5">
        <v>0</v>
      </c>
      <c r="P5">
        <v>0</v>
      </c>
      <c r="Q5">
        <v>0</v>
      </c>
    </row>
    <row r="6" spans="1:18" x14ac:dyDescent="0.2">
      <c r="A6" t="s">
        <v>5</v>
      </c>
      <c r="B6">
        <v>1</v>
      </c>
      <c r="C6">
        <v>0</v>
      </c>
      <c r="D6">
        <v>0</v>
      </c>
      <c r="E6">
        <v>0</v>
      </c>
      <c r="F6">
        <v>0</v>
      </c>
      <c r="G6">
        <v>0</v>
      </c>
      <c r="H6">
        <v>0</v>
      </c>
      <c r="I6">
        <v>1</v>
      </c>
      <c r="J6">
        <v>1</v>
      </c>
      <c r="K6">
        <v>0</v>
      </c>
      <c r="L6">
        <v>1</v>
      </c>
      <c r="M6">
        <v>0</v>
      </c>
      <c r="N6">
        <v>0</v>
      </c>
      <c r="O6">
        <v>0</v>
      </c>
      <c r="P6">
        <v>0</v>
      </c>
      <c r="Q6">
        <v>0</v>
      </c>
    </row>
    <row r="7" spans="1:18" x14ac:dyDescent="0.2">
      <c r="A7" t="s">
        <v>6</v>
      </c>
      <c r="B7">
        <v>1</v>
      </c>
      <c r="C7">
        <v>0</v>
      </c>
      <c r="D7">
        <v>1</v>
      </c>
      <c r="E7">
        <v>0</v>
      </c>
      <c r="F7">
        <v>1</v>
      </c>
      <c r="G7">
        <v>0</v>
      </c>
      <c r="H7">
        <v>1</v>
      </c>
      <c r="I7">
        <v>0</v>
      </c>
      <c r="J7">
        <v>1</v>
      </c>
      <c r="K7">
        <v>1</v>
      </c>
      <c r="L7">
        <v>0</v>
      </c>
      <c r="M7">
        <v>0</v>
      </c>
      <c r="N7">
        <v>0</v>
      </c>
      <c r="O7">
        <v>0</v>
      </c>
      <c r="P7">
        <v>0</v>
      </c>
      <c r="Q7">
        <v>0</v>
      </c>
    </row>
    <row r="8" spans="1:18" x14ac:dyDescent="0.2">
      <c r="A8" t="s">
        <v>7</v>
      </c>
      <c r="B8">
        <v>0</v>
      </c>
      <c r="C8">
        <v>0</v>
      </c>
      <c r="D8">
        <v>0</v>
      </c>
      <c r="E8">
        <v>0</v>
      </c>
      <c r="F8">
        <v>0</v>
      </c>
      <c r="G8">
        <v>1</v>
      </c>
      <c r="H8">
        <v>0</v>
      </c>
      <c r="I8">
        <v>0</v>
      </c>
      <c r="J8">
        <v>1</v>
      </c>
      <c r="K8">
        <v>1</v>
      </c>
      <c r="L8">
        <v>1</v>
      </c>
      <c r="M8">
        <v>1</v>
      </c>
      <c r="N8">
        <v>1</v>
      </c>
      <c r="O8">
        <v>1</v>
      </c>
      <c r="P8">
        <v>1</v>
      </c>
      <c r="Q8">
        <v>0</v>
      </c>
    </row>
    <row r="9" spans="1:18" x14ac:dyDescent="0.2">
      <c r="A9" t="s">
        <v>84</v>
      </c>
      <c r="B9">
        <f>SUM(B2:B8)</f>
        <v>2</v>
      </c>
      <c r="C9">
        <f t="shared" ref="C9:Q9" si="0">SUM(C2:C8)</f>
        <v>2</v>
      </c>
      <c r="D9">
        <f t="shared" si="0"/>
        <v>1</v>
      </c>
      <c r="E9">
        <f t="shared" si="0"/>
        <v>2</v>
      </c>
      <c r="F9">
        <f t="shared" si="0"/>
        <v>1</v>
      </c>
      <c r="G9">
        <f t="shared" si="0"/>
        <v>1</v>
      </c>
      <c r="H9">
        <f t="shared" si="0"/>
        <v>1</v>
      </c>
      <c r="I9">
        <f>SUM(I2:I8)</f>
        <v>1</v>
      </c>
      <c r="J9">
        <f>SUM(J2:J8)</f>
        <v>3</v>
      </c>
      <c r="K9">
        <f t="shared" si="0"/>
        <v>2</v>
      </c>
      <c r="L9">
        <f t="shared" si="0"/>
        <v>2</v>
      </c>
      <c r="M9">
        <f t="shared" si="0"/>
        <v>1</v>
      </c>
      <c r="N9">
        <f>SUM(N2:N8)</f>
        <v>3</v>
      </c>
      <c r="O9">
        <f t="shared" si="0"/>
        <v>2</v>
      </c>
      <c r="P9">
        <f t="shared" si="0"/>
        <v>1</v>
      </c>
      <c r="Q9">
        <f t="shared" si="0"/>
        <v>1</v>
      </c>
      <c r="R9">
        <f>SUM(B9:Q9)</f>
        <v>26</v>
      </c>
    </row>
    <row r="10" spans="1:18" x14ac:dyDescent="0.2">
      <c r="B10" t="s">
        <v>47</v>
      </c>
      <c r="C10" t="s">
        <v>48</v>
      </c>
      <c r="D10" t="s">
        <v>49</v>
      </c>
      <c r="E10" t="s">
        <v>50</v>
      </c>
      <c r="F10" t="s">
        <v>22</v>
      </c>
      <c r="G10" t="s">
        <v>53</v>
      </c>
      <c r="H10" t="s">
        <v>54</v>
      </c>
      <c r="I10" t="s">
        <v>55</v>
      </c>
      <c r="J10" t="s">
        <v>56</v>
      </c>
      <c r="K10" t="s">
        <v>50</v>
      </c>
      <c r="L10" t="s">
        <v>35</v>
      </c>
      <c r="M10" t="s">
        <v>58</v>
      </c>
      <c r="N10" t="s">
        <v>59</v>
      </c>
      <c r="O10" t="s">
        <v>60</v>
      </c>
      <c r="P10" t="s">
        <v>61</v>
      </c>
      <c r="Q10" t="s">
        <v>62</v>
      </c>
    </row>
    <row r="11" spans="1:18" x14ac:dyDescent="0.2">
      <c r="A11" t="s">
        <v>100</v>
      </c>
      <c r="B11" s="5">
        <v>149.5</v>
      </c>
      <c r="C11" s="5">
        <v>149.5</v>
      </c>
      <c r="D11" s="5">
        <v>149.5</v>
      </c>
      <c r="E11" s="5">
        <v>149.5</v>
      </c>
      <c r="F11" s="5">
        <v>99.5</v>
      </c>
      <c r="G11" s="5">
        <v>89.9</v>
      </c>
      <c r="H11" s="5">
        <v>89.9</v>
      </c>
      <c r="I11" s="5">
        <v>89.9</v>
      </c>
      <c r="J11" s="5">
        <v>79.900000000000006</v>
      </c>
      <c r="K11" s="5">
        <v>89.9</v>
      </c>
      <c r="L11" s="5">
        <v>89.9</v>
      </c>
      <c r="M11" s="5">
        <v>99.800000000000011</v>
      </c>
      <c r="N11" s="5">
        <v>99.800000000000011</v>
      </c>
      <c r="O11" s="5">
        <v>99.800000000000011</v>
      </c>
      <c r="P11" s="5">
        <v>119.80000000000001</v>
      </c>
      <c r="Q11" s="5">
        <v>119.80000000000001</v>
      </c>
    </row>
    <row r="12" spans="1:18" x14ac:dyDescent="0.2">
      <c r="A12" t="s">
        <v>101</v>
      </c>
      <c r="B12">
        <v>75</v>
      </c>
      <c r="C12">
        <v>60</v>
      </c>
      <c r="D12">
        <v>90</v>
      </c>
      <c r="E12">
        <v>75</v>
      </c>
      <c r="F12">
        <v>55.000000000000007</v>
      </c>
      <c r="G12">
        <v>34</v>
      </c>
      <c r="H12">
        <v>34</v>
      </c>
      <c r="I12">
        <v>25</v>
      </c>
      <c r="J12">
        <v>30</v>
      </c>
      <c r="K12">
        <v>45</v>
      </c>
      <c r="L12">
        <v>22</v>
      </c>
      <c r="M12">
        <v>52</v>
      </c>
      <c r="N12">
        <v>52</v>
      </c>
      <c r="O12">
        <v>40</v>
      </c>
      <c r="P12">
        <v>48</v>
      </c>
      <c r="Q12">
        <v>48</v>
      </c>
    </row>
    <row r="13" spans="1:18" ht="16" customHeight="1" x14ac:dyDescent="0.2">
      <c r="A13" t="s">
        <v>104</v>
      </c>
      <c r="B13">
        <v>1</v>
      </c>
      <c r="C13">
        <v>1</v>
      </c>
      <c r="D13">
        <v>1</v>
      </c>
      <c r="E13">
        <v>1</v>
      </c>
      <c r="F13">
        <v>1</v>
      </c>
      <c r="G13">
        <v>1</v>
      </c>
      <c r="H13">
        <v>1</v>
      </c>
      <c r="I13">
        <v>1</v>
      </c>
      <c r="J13">
        <v>3</v>
      </c>
      <c r="K13">
        <v>2</v>
      </c>
      <c r="L13">
        <v>1</v>
      </c>
      <c r="M13">
        <v>1</v>
      </c>
      <c r="N13">
        <v>3</v>
      </c>
      <c r="O13">
        <v>2</v>
      </c>
      <c r="P13">
        <v>1</v>
      </c>
      <c r="Q13">
        <v>0</v>
      </c>
    </row>
    <row r="14" spans="1:18" x14ac:dyDescent="0.2">
      <c r="A14" t="s">
        <v>103</v>
      </c>
      <c r="B14" s="4">
        <v>2</v>
      </c>
      <c r="C14" s="4">
        <v>2</v>
      </c>
      <c r="D14" s="4">
        <v>1</v>
      </c>
      <c r="E14" s="4">
        <v>2</v>
      </c>
      <c r="F14" s="4">
        <v>1</v>
      </c>
      <c r="G14" s="4">
        <v>1</v>
      </c>
      <c r="H14" s="4">
        <v>1</v>
      </c>
      <c r="I14" s="4">
        <v>1</v>
      </c>
      <c r="J14" s="4">
        <v>3</v>
      </c>
      <c r="K14" s="4">
        <v>2</v>
      </c>
      <c r="L14" s="4">
        <v>2</v>
      </c>
      <c r="M14" s="4">
        <v>1</v>
      </c>
      <c r="N14" s="4">
        <v>3</v>
      </c>
      <c r="O14" s="4">
        <v>2</v>
      </c>
      <c r="P14" s="4">
        <v>1</v>
      </c>
      <c r="Q14" s="4">
        <v>1</v>
      </c>
      <c r="R14">
        <f>SUM(B14:Q14)</f>
        <v>26</v>
      </c>
    </row>
    <row r="15" spans="1:18" x14ac:dyDescent="0.2">
      <c r="A15" t="s">
        <v>116</v>
      </c>
      <c r="B15" cm="1">
        <f t="array" ref="B15:Q15">B11:Q11-B12:Q12</f>
        <v>74.5</v>
      </c>
      <c r="C15">
        <v>89.5</v>
      </c>
      <c r="D15">
        <v>59.5</v>
      </c>
      <c r="E15">
        <v>74.5</v>
      </c>
      <c r="F15">
        <v>44.499999999999993</v>
      </c>
      <c r="G15">
        <v>55.900000000000006</v>
      </c>
      <c r="H15">
        <v>55.900000000000006</v>
      </c>
      <c r="I15">
        <v>64.900000000000006</v>
      </c>
      <c r="J15">
        <v>49.900000000000006</v>
      </c>
      <c r="K15">
        <v>44.900000000000006</v>
      </c>
      <c r="L15">
        <v>67.900000000000006</v>
      </c>
      <c r="M15">
        <v>47.800000000000011</v>
      </c>
      <c r="N15">
        <v>47.800000000000011</v>
      </c>
      <c r="O15">
        <v>59.800000000000011</v>
      </c>
      <c r="P15">
        <v>71.800000000000011</v>
      </c>
      <c r="Q15">
        <v>71.800000000000011</v>
      </c>
    </row>
    <row r="16" spans="1:18" x14ac:dyDescent="0.2">
      <c r="B16" t="s">
        <v>120</v>
      </c>
    </row>
    <row r="18" spans="2:20" x14ac:dyDescent="0.2">
      <c r="B18" t="s">
        <v>76</v>
      </c>
      <c r="C18" t="s">
        <v>1</v>
      </c>
      <c r="D18" t="s">
        <v>3</v>
      </c>
      <c r="E18" t="s">
        <v>2</v>
      </c>
      <c r="F18" t="s">
        <v>4</v>
      </c>
      <c r="G18" t="s">
        <v>5</v>
      </c>
      <c r="H18" t="s">
        <v>6</v>
      </c>
      <c r="I18" t="s">
        <v>7</v>
      </c>
      <c r="M18" t="s">
        <v>1</v>
      </c>
      <c r="N18" t="s">
        <v>3</v>
      </c>
      <c r="O18" t="s">
        <v>2</v>
      </c>
      <c r="P18" t="s">
        <v>4</v>
      </c>
      <c r="Q18" t="s">
        <v>5</v>
      </c>
      <c r="R18" t="s">
        <v>6</v>
      </c>
      <c r="S18" t="s">
        <v>7</v>
      </c>
    </row>
    <row r="19" spans="2:20" x14ac:dyDescent="0.2">
      <c r="B19" t="s">
        <v>41</v>
      </c>
      <c r="C19">
        <v>10</v>
      </c>
      <c r="D19">
        <v>10</v>
      </c>
      <c r="E19">
        <v>10</v>
      </c>
      <c r="F19">
        <v>10</v>
      </c>
      <c r="G19">
        <v>10</v>
      </c>
      <c r="H19">
        <v>30</v>
      </c>
      <c r="I19">
        <v>15</v>
      </c>
      <c r="J19">
        <f>SUM(C19:I19)</f>
        <v>95</v>
      </c>
      <c r="L19" t="s">
        <v>41</v>
      </c>
      <c r="M19">
        <v>10</v>
      </c>
      <c r="N19">
        <v>10</v>
      </c>
      <c r="O19">
        <v>10</v>
      </c>
      <c r="P19">
        <v>10</v>
      </c>
      <c r="Q19">
        <v>10</v>
      </c>
      <c r="R19">
        <v>30</v>
      </c>
      <c r="S19">
        <v>15</v>
      </c>
    </row>
    <row r="20" spans="2:20" x14ac:dyDescent="0.2">
      <c r="B20" t="s">
        <v>46</v>
      </c>
      <c r="C20">
        <v>1</v>
      </c>
      <c r="D20">
        <v>1</v>
      </c>
      <c r="E20">
        <v>1</v>
      </c>
      <c r="F20">
        <v>1</v>
      </c>
      <c r="G20">
        <v>1</v>
      </c>
      <c r="H20">
        <v>3</v>
      </c>
      <c r="I20">
        <v>0</v>
      </c>
      <c r="J20">
        <f t="shared" ref="J20:J22" si="1">SUM(C20:I20)</f>
        <v>8</v>
      </c>
      <c r="L20" t="s">
        <v>46</v>
      </c>
      <c r="M20">
        <f>SUM(B2:F2)</f>
        <v>1</v>
      </c>
      <c r="N20">
        <f>SUM(B3:F3)</f>
        <v>1</v>
      </c>
      <c r="O20">
        <f>SUM(B4:F4)</f>
        <v>1</v>
      </c>
      <c r="P20">
        <f>SUM(B5:F5)</f>
        <v>1</v>
      </c>
      <c r="Q20">
        <f>SUM(B6:F6)</f>
        <v>1</v>
      </c>
      <c r="R20">
        <f>SUM(B7:F7)</f>
        <v>3</v>
      </c>
      <c r="S20">
        <f>SUM(B8:F8)</f>
        <v>0</v>
      </c>
    </row>
    <row r="21" spans="2:20" x14ac:dyDescent="0.2">
      <c r="B21" t="s">
        <v>52</v>
      </c>
      <c r="C21">
        <v>0</v>
      </c>
      <c r="D21">
        <v>0</v>
      </c>
      <c r="E21">
        <v>0</v>
      </c>
      <c r="F21">
        <v>0</v>
      </c>
      <c r="G21">
        <v>3</v>
      </c>
      <c r="H21">
        <v>3</v>
      </c>
      <c r="I21">
        <v>4</v>
      </c>
      <c r="J21">
        <f t="shared" si="1"/>
        <v>10</v>
      </c>
      <c r="L21" t="s">
        <v>52</v>
      </c>
      <c r="M21">
        <f>SUM(G2:L2)</f>
        <v>0</v>
      </c>
      <c r="N21">
        <f>SUM(G3:L3)</f>
        <v>0</v>
      </c>
      <c r="O21">
        <f>SUM(G4:L4)</f>
        <v>0</v>
      </c>
      <c r="P21">
        <f>SUM(G5:L5)</f>
        <v>0</v>
      </c>
      <c r="Q21">
        <f>SUM(G6:L6)</f>
        <v>3</v>
      </c>
      <c r="R21">
        <f>SUM(G7:L7)</f>
        <v>3</v>
      </c>
      <c r="S21">
        <f>SUM(G8:L8)</f>
        <v>4</v>
      </c>
    </row>
    <row r="22" spans="2:20" x14ac:dyDescent="0.2">
      <c r="B22" t="s">
        <v>57</v>
      </c>
      <c r="C22" s="7">
        <v>2</v>
      </c>
      <c r="D22">
        <v>0</v>
      </c>
      <c r="E22" s="7">
        <v>2</v>
      </c>
      <c r="F22">
        <v>0</v>
      </c>
      <c r="G22">
        <v>0</v>
      </c>
      <c r="H22">
        <v>0</v>
      </c>
      <c r="I22">
        <v>4</v>
      </c>
      <c r="J22">
        <f t="shared" si="1"/>
        <v>8</v>
      </c>
      <c r="L22" t="s">
        <v>57</v>
      </c>
      <c r="M22">
        <f>SUM(M2:Q2)</f>
        <v>2</v>
      </c>
      <c r="N22">
        <f>SUM(M3:Q3)</f>
        <v>0</v>
      </c>
      <c r="O22">
        <f>SUM(M4:Q4)</f>
        <v>2</v>
      </c>
      <c r="P22">
        <f>SUM(M5:Q5)</f>
        <v>0</v>
      </c>
      <c r="Q22">
        <f>SUM(M6:Q6)</f>
        <v>0</v>
      </c>
      <c r="R22">
        <f>SUM(M7:Q7)</f>
        <v>0</v>
      </c>
      <c r="S22">
        <f>SUM(M8:Q8)</f>
        <v>4</v>
      </c>
    </row>
    <row r="23" spans="2:20" x14ac:dyDescent="0.2">
      <c r="C23">
        <v>0</v>
      </c>
      <c r="E23">
        <v>4</v>
      </c>
      <c r="T23">
        <f>SUM(M20:S22)</f>
        <v>26</v>
      </c>
    </row>
    <row r="24" spans="2:20" x14ac:dyDescent="0.2">
      <c r="B24" t="s">
        <v>119</v>
      </c>
    </row>
    <row r="25" spans="2:20" x14ac:dyDescent="0.2">
      <c r="B25" t="s">
        <v>114</v>
      </c>
      <c r="C25">
        <v>2242.08</v>
      </c>
    </row>
    <row r="26" spans="2:20" x14ac:dyDescent="0.2">
      <c r="B26" t="s">
        <v>114</v>
      </c>
      <c r="C26" cm="1">
        <f t="array" ref="C26">SUMPRODUCT(B7:Q7+B8:Q8,B11:Q11-B12:Q12)</f>
        <v>775</v>
      </c>
    </row>
    <row r="27" spans="2:20" x14ac:dyDescent="0.2">
      <c r="B27" t="s">
        <v>123</v>
      </c>
      <c r="C27">
        <f>SUM(C25:C26)*10%*4</f>
        <v>1206.8320000000001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BFAE-DAAB-C441-92C0-B0FC965ECE07}">
  <dimension ref="A1:AQ30"/>
  <sheetViews>
    <sheetView zoomScale="118" zoomScaleNormal="75" workbookViewId="0">
      <selection activeCell="B2" sqref="B2:AQ9"/>
    </sheetView>
  </sheetViews>
  <sheetFormatPr baseColWidth="10" defaultRowHeight="15" x14ac:dyDescent="0.2"/>
  <sheetData>
    <row r="1" spans="1:43" x14ac:dyDescent="0.2">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42</v>
      </c>
      <c r="AB1" t="s">
        <v>47</v>
      </c>
      <c r="AC1" t="s">
        <v>48</v>
      </c>
      <c r="AD1" t="s">
        <v>49</v>
      </c>
      <c r="AE1" t="s">
        <v>50</v>
      </c>
      <c r="AF1" t="s">
        <v>22</v>
      </c>
      <c r="AG1" t="s">
        <v>117</v>
      </c>
      <c r="AH1" t="s">
        <v>54</v>
      </c>
      <c r="AI1" t="s">
        <v>55</v>
      </c>
      <c r="AJ1" t="s">
        <v>56</v>
      </c>
      <c r="AK1" t="s">
        <v>50</v>
      </c>
      <c r="AL1" t="s">
        <v>35</v>
      </c>
      <c r="AM1" t="s">
        <v>58</v>
      </c>
      <c r="AN1" t="s">
        <v>59</v>
      </c>
      <c r="AO1" t="s">
        <v>60</v>
      </c>
      <c r="AP1" t="s">
        <v>61</v>
      </c>
      <c r="AQ1" t="s">
        <v>62</v>
      </c>
    </row>
    <row r="2" spans="1:43" x14ac:dyDescent="0.2">
      <c r="A2" t="s">
        <v>1</v>
      </c>
      <c r="B2">
        <v>0</v>
      </c>
      <c r="C2">
        <v>0</v>
      </c>
      <c r="D2">
        <v>1</v>
      </c>
      <c r="E2">
        <v>0</v>
      </c>
      <c r="F2">
        <v>2</v>
      </c>
      <c r="G2">
        <v>0</v>
      </c>
      <c r="H2">
        <v>0</v>
      </c>
      <c r="I2">
        <v>0</v>
      </c>
      <c r="J2">
        <v>0</v>
      </c>
      <c r="K2">
        <v>0</v>
      </c>
      <c r="L2">
        <v>0</v>
      </c>
      <c r="M2">
        <v>1</v>
      </c>
      <c r="N2">
        <v>0</v>
      </c>
      <c r="O2">
        <v>0</v>
      </c>
      <c r="P2">
        <v>0</v>
      </c>
      <c r="Q2">
        <v>0</v>
      </c>
      <c r="R2">
        <v>0</v>
      </c>
      <c r="S2">
        <v>0</v>
      </c>
      <c r="T2">
        <v>0</v>
      </c>
      <c r="U2">
        <v>0</v>
      </c>
      <c r="V2">
        <v>2</v>
      </c>
      <c r="W2">
        <v>2</v>
      </c>
      <c r="X2">
        <v>0</v>
      </c>
      <c r="Y2">
        <v>0</v>
      </c>
      <c r="Z2">
        <v>0</v>
      </c>
      <c r="AA2">
        <v>2</v>
      </c>
      <c r="AB2">
        <v>0</v>
      </c>
      <c r="AC2">
        <v>1</v>
      </c>
      <c r="AD2">
        <v>0</v>
      </c>
      <c r="AE2">
        <v>0</v>
      </c>
      <c r="AF2">
        <v>0</v>
      </c>
      <c r="AG2">
        <v>0</v>
      </c>
      <c r="AH2">
        <v>0</v>
      </c>
      <c r="AI2">
        <v>0</v>
      </c>
      <c r="AJ2">
        <v>0</v>
      </c>
      <c r="AK2">
        <v>0</v>
      </c>
      <c r="AL2">
        <v>0</v>
      </c>
      <c r="AM2">
        <v>0</v>
      </c>
      <c r="AN2">
        <v>1</v>
      </c>
      <c r="AO2">
        <v>0</v>
      </c>
      <c r="AP2">
        <v>1</v>
      </c>
      <c r="AQ2">
        <v>0</v>
      </c>
    </row>
    <row r="3" spans="1:43" x14ac:dyDescent="0.2">
      <c r="A3" t="s">
        <v>3</v>
      </c>
      <c r="B3">
        <v>2</v>
      </c>
      <c r="C3">
        <v>2</v>
      </c>
      <c r="D3">
        <v>0</v>
      </c>
      <c r="E3">
        <v>0</v>
      </c>
      <c r="F3">
        <v>0</v>
      </c>
      <c r="G3">
        <v>0</v>
      </c>
      <c r="H3">
        <v>2</v>
      </c>
      <c r="I3">
        <v>0</v>
      </c>
      <c r="J3">
        <v>2</v>
      </c>
      <c r="K3">
        <v>0</v>
      </c>
      <c r="L3">
        <v>0</v>
      </c>
      <c r="M3">
        <v>0</v>
      </c>
      <c r="N3">
        <v>0</v>
      </c>
      <c r="O3">
        <v>0</v>
      </c>
      <c r="P3">
        <v>0</v>
      </c>
      <c r="Q3">
        <v>0</v>
      </c>
      <c r="R3">
        <v>0</v>
      </c>
      <c r="S3">
        <v>0</v>
      </c>
      <c r="T3">
        <v>0</v>
      </c>
      <c r="U3">
        <v>0</v>
      </c>
      <c r="V3">
        <v>0</v>
      </c>
      <c r="W3">
        <v>0</v>
      </c>
      <c r="X3">
        <v>0</v>
      </c>
      <c r="Y3">
        <v>2</v>
      </c>
      <c r="Z3">
        <v>0</v>
      </c>
      <c r="AA3">
        <v>0</v>
      </c>
      <c r="AB3">
        <v>0</v>
      </c>
      <c r="AC3">
        <v>1</v>
      </c>
      <c r="AD3">
        <v>0</v>
      </c>
      <c r="AE3">
        <v>0</v>
      </c>
      <c r="AF3">
        <v>0</v>
      </c>
      <c r="AG3">
        <v>0</v>
      </c>
      <c r="AH3">
        <v>0</v>
      </c>
      <c r="AI3">
        <v>0</v>
      </c>
      <c r="AJ3" s="6">
        <v>0</v>
      </c>
      <c r="AK3">
        <v>0</v>
      </c>
      <c r="AL3">
        <v>0</v>
      </c>
      <c r="AM3">
        <v>0</v>
      </c>
      <c r="AN3">
        <v>0</v>
      </c>
      <c r="AO3">
        <v>0</v>
      </c>
      <c r="AP3">
        <v>0</v>
      </c>
      <c r="AQ3">
        <v>0</v>
      </c>
    </row>
    <row r="4" spans="1:43" x14ac:dyDescent="0.2">
      <c r="A4" t="s">
        <v>2</v>
      </c>
      <c r="B4">
        <v>2</v>
      </c>
      <c r="C4">
        <v>2</v>
      </c>
      <c r="D4">
        <v>0</v>
      </c>
      <c r="E4">
        <v>0</v>
      </c>
      <c r="F4">
        <v>2</v>
      </c>
      <c r="G4">
        <v>0</v>
      </c>
      <c r="H4">
        <v>2</v>
      </c>
      <c r="I4">
        <v>1</v>
      </c>
      <c r="J4">
        <v>0</v>
      </c>
      <c r="K4">
        <v>0</v>
      </c>
      <c r="L4">
        <v>0</v>
      </c>
      <c r="M4">
        <v>0</v>
      </c>
      <c r="N4">
        <v>1</v>
      </c>
      <c r="O4">
        <v>0</v>
      </c>
      <c r="P4">
        <v>0</v>
      </c>
      <c r="Q4">
        <v>0</v>
      </c>
      <c r="R4">
        <v>0</v>
      </c>
      <c r="S4">
        <v>0</v>
      </c>
      <c r="T4">
        <v>0</v>
      </c>
      <c r="U4">
        <v>0</v>
      </c>
      <c r="V4">
        <v>0</v>
      </c>
      <c r="W4">
        <v>0</v>
      </c>
      <c r="X4">
        <v>0</v>
      </c>
      <c r="Y4">
        <v>0</v>
      </c>
      <c r="Z4">
        <v>0</v>
      </c>
      <c r="AA4">
        <v>0</v>
      </c>
      <c r="AB4">
        <v>0</v>
      </c>
      <c r="AC4">
        <v>0</v>
      </c>
      <c r="AD4">
        <v>0</v>
      </c>
      <c r="AE4">
        <v>1</v>
      </c>
      <c r="AF4">
        <v>0</v>
      </c>
      <c r="AG4">
        <v>0</v>
      </c>
      <c r="AH4">
        <v>0</v>
      </c>
      <c r="AI4">
        <v>0</v>
      </c>
      <c r="AJ4">
        <v>0</v>
      </c>
      <c r="AK4">
        <v>0</v>
      </c>
      <c r="AL4">
        <v>0</v>
      </c>
      <c r="AM4">
        <v>0</v>
      </c>
      <c r="AN4">
        <v>1</v>
      </c>
      <c r="AO4">
        <v>1</v>
      </c>
      <c r="AP4">
        <v>0</v>
      </c>
      <c r="AQ4">
        <v>0</v>
      </c>
    </row>
    <row r="5" spans="1:43" x14ac:dyDescent="0.2">
      <c r="A5" t="s">
        <v>4</v>
      </c>
      <c r="B5">
        <v>0</v>
      </c>
      <c r="C5">
        <v>2</v>
      </c>
      <c r="D5">
        <v>0</v>
      </c>
      <c r="E5">
        <v>0</v>
      </c>
      <c r="F5">
        <v>0</v>
      </c>
      <c r="G5">
        <v>0</v>
      </c>
      <c r="H5">
        <v>2</v>
      </c>
      <c r="I5">
        <v>0</v>
      </c>
      <c r="J5">
        <v>0</v>
      </c>
      <c r="K5">
        <v>0</v>
      </c>
      <c r="L5">
        <v>2</v>
      </c>
      <c r="M5">
        <v>0</v>
      </c>
      <c r="N5">
        <v>2</v>
      </c>
      <c r="O5">
        <v>0</v>
      </c>
      <c r="P5">
        <v>2</v>
      </c>
      <c r="Q5">
        <v>0</v>
      </c>
      <c r="R5">
        <v>0</v>
      </c>
      <c r="S5">
        <v>0</v>
      </c>
      <c r="T5">
        <v>0</v>
      </c>
      <c r="U5">
        <v>0</v>
      </c>
      <c r="V5">
        <v>0</v>
      </c>
      <c r="W5">
        <v>0</v>
      </c>
      <c r="X5">
        <v>0</v>
      </c>
      <c r="Y5">
        <v>0</v>
      </c>
      <c r="Z5">
        <v>0</v>
      </c>
      <c r="AA5">
        <v>0</v>
      </c>
      <c r="AB5">
        <v>0</v>
      </c>
      <c r="AC5">
        <v>0</v>
      </c>
      <c r="AD5">
        <v>0</v>
      </c>
      <c r="AE5">
        <v>1</v>
      </c>
      <c r="AF5">
        <v>0</v>
      </c>
      <c r="AG5">
        <v>0</v>
      </c>
      <c r="AH5">
        <v>0</v>
      </c>
      <c r="AI5">
        <v>0</v>
      </c>
      <c r="AJ5">
        <v>0</v>
      </c>
      <c r="AK5">
        <v>0</v>
      </c>
      <c r="AL5">
        <v>0</v>
      </c>
      <c r="AM5">
        <v>0</v>
      </c>
      <c r="AN5">
        <v>0</v>
      </c>
      <c r="AO5">
        <v>0</v>
      </c>
      <c r="AP5">
        <v>0</v>
      </c>
      <c r="AQ5">
        <v>0</v>
      </c>
    </row>
    <row r="6" spans="1:43" x14ac:dyDescent="0.2">
      <c r="A6" t="s">
        <v>5</v>
      </c>
      <c r="B6">
        <v>1</v>
      </c>
      <c r="C6">
        <v>0</v>
      </c>
      <c r="D6">
        <v>0</v>
      </c>
      <c r="E6">
        <v>0</v>
      </c>
      <c r="F6">
        <v>0</v>
      </c>
      <c r="G6">
        <v>0</v>
      </c>
      <c r="H6">
        <v>0</v>
      </c>
      <c r="I6">
        <v>0</v>
      </c>
      <c r="J6">
        <v>0</v>
      </c>
      <c r="K6">
        <v>0</v>
      </c>
      <c r="L6">
        <v>1</v>
      </c>
      <c r="M6">
        <v>0</v>
      </c>
      <c r="N6">
        <v>2</v>
      </c>
      <c r="O6">
        <v>0</v>
      </c>
      <c r="P6">
        <v>0</v>
      </c>
      <c r="Q6">
        <v>1</v>
      </c>
      <c r="R6">
        <v>1</v>
      </c>
      <c r="S6">
        <v>2</v>
      </c>
      <c r="T6">
        <v>2</v>
      </c>
      <c r="U6">
        <v>0</v>
      </c>
      <c r="V6">
        <v>0</v>
      </c>
      <c r="W6">
        <v>0</v>
      </c>
      <c r="X6">
        <v>0</v>
      </c>
      <c r="Y6">
        <v>0</v>
      </c>
      <c r="Z6">
        <v>0</v>
      </c>
      <c r="AA6">
        <v>0</v>
      </c>
      <c r="AB6">
        <v>1</v>
      </c>
      <c r="AC6">
        <v>0</v>
      </c>
      <c r="AD6">
        <v>0</v>
      </c>
      <c r="AE6">
        <v>0</v>
      </c>
      <c r="AF6">
        <v>0</v>
      </c>
      <c r="AG6">
        <v>0</v>
      </c>
      <c r="AH6">
        <v>0</v>
      </c>
      <c r="AI6">
        <v>1</v>
      </c>
      <c r="AJ6">
        <v>1</v>
      </c>
      <c r="AK6">
        <v>0</v>
      </c>
      <c r="AL6">
        <v>1</v>
      </c>
      <c r="AM6">
        <v>0</v>
      </c>
      <c r="AN6">
        <v>0</v>
      </c>
      <c r="AO6">
        <v>0</v>
      </c>
      <c r="AP6">
        <v>0</v>
      </c>
      <c r="AQ6">
        <v>0</v>
      </c>
    </row>
    <row r="7" spans="1:43" x14ac:dyDescent="0.2">
      <c r="A7" t="s">
        <v>6</v>
      </c>
      <c r="B7">
        <v>2</v>
      </c>
      <c r="C7">
        <v>2</v>
      </c>
      <c r="D7">
        <v>1</v>
      </c>
      <c r="E7">
        <v>1</v>
      </c>
      <c r="F7">
        <v>1</v>
      </c>
      <c r="G7" s="7">
        <v>0</v>
      </c>
      <c r="H7">
        <v>2</v>
      </c>
      <c r="I7">
        <v>2</v>
      </c>
      <c r="J7">
        <v>1</v>
      </c>
      <c r="K7">
        <v>1</v>
      </c>
      <c r="L7">
        <v>1</v>
      </c>
      <c r="M7">
        <v>1</v>
      </c>
      <c r="N7">
        <v>1</v>
      </c>
      <c r="O7">
        <v>1</v>
      </c>
      <c r="P7">
        <v>1</v>
      </c>
      <c r="Q7">
        <v>1</v>
      </c>
      <c r="R7">
        <v>1</v>
      </c>
      <c r="S7">
        <v>1</v>
      </c>
      <c r="T7">
        <v>1</v>
      </c>
      <c r="U7">
        <v>2</v>
      </c>
      <c r="V7">
        <v>1</v>
      </c>
      <c r="W7">
        <v>1</v>
      </c>
      <c r="X7">
        <v>1</v>
      </c>
      <c r="Y7">
        <v>1</v>
      </c>
      <c r="Z7">
        <v>1</v>
      </c>
      <c r="AA7">
        <v>1</v>
      </c>
      <c r="AB7">
        <v>1</v>
      </c>
      <c r="AC7">
        <v>0</v>
      </c>
      <c r="AD7">
        <v>1</v>
      </c>
      <c r="AE7">
        <v>0</v>
      </c>
      <c r="AF7">
        <v>1</v>
      </c>
      <c r="AG7">
        <v>0</v>
      </c>
      <c r="AH7">
        <v>1</v>
      </c>
      <c r="AI7">
        <v>0</v>
      </c>
      <c r="AJ7">
        <v>1</v>
      </c>
      <c r="AK7">
        <v>1</v>
      </c>
      <c r="AL7">
        <v>0</v>
      </c>
      <c r="AM7">
        <v>0</v>
      </c>
      <c r="AN7">
        <v>0</v>
      </c>
      <c r="AO7">
        <v>0</v>
      </c>
      <c r="AP7">
        <v>0</v>
      </c>
      <c r="AQ7">
        <v>0</v>
      </c>
    </row>
    <row r="8" spans="1:43" x14ac:dyDescent="0.2">
      <c r="A8" t="s">
        <v>7</v>
      </c>
      <c r="B8">
        <v>2</v>
      </c>
      <c r="C8">
        <v>2</v>
      </c>
      <c r="D8">
        <v>2</v>
      </c>
      <c r="E8">
        <v>0</v>
      </c>
      <c r="F8">
        <v>0</v>
      </c>
      <c r="G8">
        <v>0</v>
      </c>
      <c r="H8">
        <v>2</v>
      </c>
      <c r="I8">
        <v>2</v>
      </c>
      <c r="J8">
        <v>0</v>
      </c>
      <c r="K8">
        <v>1</v>
      </c>
      <c r="L8">
        <v>0</v>
      </c>
      <c r="M8">
        <v>0</v>
      </c>
      <c r="N8">
        <v>0</v>
      </c>
      <c r="O8">
        <v>0</v>
      </c>
      <c r="P8">
        <v>0</v>
      </c>
      <c r="Q8">
        <v>0</v>
      </c>
      <c r="R8">
        <v>0</v>
      </c>
      <c r="S8">
        <v>0</v>
      </c>
      <c r="T8">
        <v>0</v>
      </c>
      <c r="U8">
        <v>2</v>
      </c>
      <c r="V8">
        <v>0</v>
      </c>
      <c r="W8">
        <v>0</v>
      </c>
      <c r="X8">
        <v>0</v>
      </c>
      <c r="Y8">
        <v>0</v>
      </c>
      <c r="Z8">
        <v>2</v>
      </c>
      <c r="AA8">
        <v>0</v>
      </c>
      <c r="AB8">
        <v>0</v>
      </c>
      <c r="AC8">
        <v>0</v>
      </c>
      <c r="AD8">
        <v>0</v>
      </c>
      <c r="AE8">
        <v>0</v>
      </c>
      <c r="AF8">
        <v>0</v>
      </c>
      <c r="AG8">
        <v>1</v>
      </c>
      <c r="AH8">
        <v>0</v>
      </c>
      <c r="AI8">
        <v>0</v>
      </c>
      <c r="AJ8">
        <v>1</v>
      </c>
      <c r="AK8">
        <v>1</v>
      </c>
      <c r="AL8">
        <v>1</v>
      </c>
      <c r="AM8">
        <v>1</v>
      </c>
      <c r="AN8">
        <v>1</v>
      </c>
      <c r="AO8">
        <v>1</v>
      </c>
      <c r="AP8">
        <v>0</v>
      </c>
      <c r="AQ8">
        <v>1</v>
      </c>
    </row>
    <row r="9" spans="1:43" x14ac:dyDescent="0.2">
      <c r="A9" t="s">
        <v>84</v>
      </c>
      <c r="B9">
        <f>SUM(B2:B8)</f>
        <v>9</v>
      </c>
      <c r="C9">
        <f t="shared" ref="C9:AO9" si="0">SUM(C2:C8)</f>
        <v>10</v>
      </c>
      <c r="D9">
        <f t="shared" si="0"/>
        <v>4</v>
      </c>
      <c r="E9">
        <f t="shared" si="0"/>
        <v>1</v>
      </c>
      <c r="F9">
        <f t="shared" si="0"/>
        <v>5</v>
      </c>
      <c r="G9">
        <f t="shared" si="0"/>
        <v>0</v>
      </c>
      <c r="H9">
        <f t="shared" si="0"/>
        <v>10</v>
      </c>
      <c r="I9">
        <f t="shared" si="0"/>
        <v>5</v>
      </c>
      <c r="J9">
        <f t="shared" si="0"/>
        <v>3</v>
      </c>
      <c r="K9">
        <f t="shared" si="0"/>
        <v>2</v>
      </c>
      <c r="L9">
        <f t="shared" si="0"/>
        <v>4</v>
      </c>
      <c r="M9">
        <f t="shared" si="0"/>
        <v>2</v>
      </c>
      <c r="N9">
        <f t="shared" si="0"/>
        <v>6</v>
      </c>
      <c r="O9">
        <f t="shared" si="0"/>
        <v>1</v>
      </c>
      <c r="P9">
        <f t="shared" si="0"/>
        <v>3</v>
      </c>
      <c r="Q9">
        <f t="shared" si="0"/>
        <v>2</v>
      </c>
      <c r="R9">
        <f t="shared" si="0"/>
        <v>2</v>
      </c>
      <c r="S9">
        <f t="shared" si="0"/>
        <v>3</v>
      </c>
      <c r="T9">
        <f t="shared" si="0"/>
        <v>3</v>
      </c>
      <c r="U9">
        <f t="shared" si="0"/>
        <v>4</v>
      </c>
      <c r="V9">
        <f t="shared" si="0"/>
        <v>3</v>
      </c>
      <c r="W9">
        <f t="shared" si="0"/>
        <v>3</v>
      </c>
      <c r="X9">
        <f t="shared" si="0"/>
        <v>1</v>
      </c>
      <c r="Y9">
        <f t="shared" si="0"/>
        <v>3</v>
      </c>
      <c r="Z9">
        <f t="shared" si="0"/>
        <v>3</v>
      </c>
      <c r="AA9">
        <f t="shared" si="0"/>
        <v>3</v>
      </c>
      <c r="AB9">
        <f t="shared" si="0"/>
        <v>2</v>
      </c>
      <c r="AC9">
        <f t="shared" si="0"/>
        <v>2</v>
      </c>
      <c r="AD9">
        <f t="shared" si="0"/>
        <v>1</v>
      </c>
      <c r="AE9">
        <f t="shared" si="0"/>
        <v>2</v>
      </c>
      <c r="AF9">
        <f t="shared" si="0"/>
        <v>1</v>
      </c>
      <c r="AG9">
        <f t="shared" si="0"/>
        <v>1</v>
      </c>
      <c r="AH9">
        <f t="shared" si="0"/>
        <v>1</v>
      </c>
      <c r="AI9">
        <f t="shared" si="0"/>
        <v>1</v>
      </c>
      <c r="AJ9">
        <f t="shared" si="0"/>
        <v>3</v>
      </c>
      <c r="AK9">
        <f t="shared" si="0"/>
        <v>2</v>
      </c>
      <c r="AL9">
        <f t="shared" si="0"/>
        <v>2</v>
      </c>
      <c r="AM9">
        <f t="shared" si="0"/>
        <v>1</v>
      </c>
      <c r="AN9">
        <f>SUM(AN2:AN8)</f>
        <v>3</v>
      </c>
      <c r="AO9">
        <f t="shared" si="0"/>
        <v>2</v>
      </c>
      <c r="AP9">
        <f>SUM(AP2:AP8)</f>
        <v>1</v>
      </c>
      <c r="AQ9">
        <f>SUM(AQ2:AQ8)</f>
        <v>1</v>
      </c>
    </row>
    <row r="11" spans="1:43" x14ac:dyDescent="0.2">
      <c r="B11" t="s">
        <v>16</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42</v>
      </c>
      <c r="AB11" t="s">
        <v>47</v>
      </c>
      <c r="AC11" t="s">
        <v>48</v>
      </c>
      <c r="AD11" t="s">
        <v>49</v>
      </c>
      <c r="AE11" t="s">
        <v>50</v>
      </c>
      <c r="AF11" t="s">
        <v>22</v>
      </c>
      <c r="AG11" t="s">
        <v>53</v>
      </c>
      <c r="AH11" t="s">
        <v>54</v>
      </c>
      <c r="AI11" t="s">
        <v>55</v>
      </c>
      <c r="AJ11" t="s">
        <v>56</v>
      </c>
      <c r="AK11" t="s">
        <v>50</v>
      </c>
      <c r="AL11" t="s">
        <v>35</v>
      </c>
      <c r="AM11" t="s">
        <v>58</v>
      </c>
      <c r="AN11" t="s">
        <v>59</v>
      </c>
      <c r="AO11" t="s">
        <v>60</v>
      </c>
      <c r="AP11" t="s">
        <v>61</v>
      </c>
      <c r="AQ11" t="s">
        <v>62</v>
      </c>
    </row>
    <row r="12" spans="1:43" x14ac:dyDescent="0.2">
      <c r="A12" t="s">
        <v>100</v>
      </c>
      <c r="B12">
        <v>71.64</v>
      </c>
      <c r="C12">
        <v>71.64</v>
      </c>
      <c r="D12">
        <v>100.8</v>
      </c>
      <c r="E12">
        <v>100.8</v>
      </c>
      <c r="F12">
        <v>100.8</v>
      </c>
      <c r="G12">
        <v>71.64</v>
      </c>
      <c r="H12">
        <v>71.64</v>
      </c>
      <c r="I12">
        <v>71.64</v>
      </c>
      <c r="J12">
        <v>100.8</v>
      </c>
      <c r="K12">
        <v>107.64000000000001</v>
      </c>
      <c r="L12">
        <v>107.64000000000001</v>
      </c>
      <c r="M12">
        <v>107.64000000000001</v>
      </c>
      <c r="N12">
        <v>107.64000000000001</v>
      </c>
      <c r="O12">
        <v>107.64000000000001</v>
      </c>
      <c r="P12">
        <v>107.64000000000001</v>
      </c>
      <c r="Q12">
        <v>107.64000000000001</v>
      </c>
      <c r="R12">
        <v>107.64000000000001</v>
      </c>
      <c r="S12">
        <v>100.8</v>
      </c>
      <c r="T12">
        <v>100.8</v>
      </c>
      <c r="U12">
        <v>71.64</v>
      </c>
      <c r="V12">
        <v>100.8</v>
      </c>
      <c r="W12">
        <v>100.8</v>
      </c>
      <c r="X12">
        <v>107.64000000000001</v>
      </c>
      <c r="Y12">
        <v>107.64000000000001</v>
      </c>
      <c r="Z12">
        <v>100.8</v>
      </c>
      <c r="AA12">
        <v>107.64000000000001</v>
      </c>
      <c r="AB12">
        <v>149.5</v>
      </c>
      <c r="AC12">
        <v>149.5</v>
      </c>
      <c r="AD12">
        <v>149.5</v>
      </c>
      <c r="AE12">
        <v>149.5</v>
      </c>
      <c r="AF12">
        <v>99.5</v>
      </c>
      <c r="AG12">
        <v>89.9</v>
      </c>
      <c r="AH12">
        <v>89.9</v>
      </c>
      <c r="AI12">
        <v>89.9</v>
      </c>
      <c r="AJ12">
        <v>79.900000000000006</v>
      </c>
      <c r="AK12">
        <v>89.9</v>
      </c>
      <c r="AL12">
        <v>89.9</v>
      </c>
      <c r="AM12">
        <v>99.800000000000011</v>
      </c>
      <c r="AN12">
        <v>99.800000000000011</v>
      </c>
      <c r="AO12">
        <v>99.800000000000011</v>
      </c>
      <c r="AP12">
        <v>119.80000000000001</v>
      </c>
      <c r="AQ12">
        <v>119.80000000000001</v>
      </c>
    </row>
    <row r="13" spans="1:43" x14ac:dyDescent="0.2">
      <c r="A13" t="s">
        <v>101</v>
      </c>
      <c r="B13">
        <v>28.8</v>
      </c>
      <c r="C13">
        <v>28.8</v>
      </c>
      <c r="D13">
        <v>50.4</v>
      </c>
      <c r="E13">
        <v>50.4</v>
      </c>
      <c r="F13">
        <v>28.8</v>
      </c>
      <c r="G13">
        <v>50.4</v>
      </c>
      <c r="H13">
        <v>28.8</v>
      </c>
      <c r="I13">
        <v>21.599999999999998</v>
      </c>
      <c r="J13">
        <v>50.4</v>
      </c>
      <c r="K13">
        <v>72</v>
      </c>
      <c r="L13">
        <v>54</v>
      </c>
      <c r="M13">
        <v>54</v>
      </c>
      <c r="N13">
        <v>43.199999999999996</v>
      </c>
      <c r="O13">
        <v>50.4</v>
      </c>
      <c r="P13">
        <v>50.4</v>
      </c>
      <c r="Q13">
        <v>50.4</v>
      </c>
      <c r="R13">
        <v>50.4</v>
      </c>
      <c r="S13">
        <v>43.199999999999996</v>
      </c>
      <c r="T13">
        <v>43.199999999999996</v>
      </c>
      <c r="U13">
        <v>28.8</v>
      </c>
      <c r="V13">
        <v>43.199999999999996</v>
      </c>
      <c r="W13">
        <v>43.199999999999996</v>
      </c>
      <c r="X13">
        <v>57.6</v>
      </c>
      <c r="Y13">
        <v>43.199999999999996</v>
      </c>
      <c r="Z13">
        <v>50.4</v>
      </c>
      <c r="AA13">
        <v>43.199999999999996</v>
      </c>
      <c r="AB13">
        <v>75</v>
      </c>
      <c r="AC13">
        <v>60</v>
      </c>
      <c r="AD13">
        <v>90</v>
      </c>
      <c r="AE13">
        <v>75</v>
      </c>
      <c r="AF13">
        <v>55.000000000000007</v>
      </c>
      <c r="AG13">
        <v>34</v>
      </c>
      <c r="AH13">
        <v>34</v>
      </c>
      <c r="AI13">
        <v>25</v>
      </c>
      <c r="AJ13">
        <v>30</v>
      </c>
      <c r="AK13">
        <v>45</v>
      </c>
      <c r="AL13">
        <v>22</v>
      </c>
      <c r="AM13">
        <v>52</v>
      </c>
      <c r="AN13">
        <v>52</v>
      </c>
      <c r="AO13">
        <v>40</v>
      </c>
      <c r="AP13">
        <v>48</v>
      </c>
      <c r="AQ13">
        <v>48</v>
      </c>
    </row>
    <row r="14" spans="1:43" x14ac:dyDescent="0.2">
      <c r="A14" t="s">
        <v>104</v>
      </c>
      <c r="B14">
        <v>8</v>
      </c>
      <c r="C14">
        <v>8</v>
      </c>
      <c r="D14">
        <v>4</v>
      </c>
      <c r="E14">
        <v>1</v>
      </c>
      <c r="F14">
        <v>3</v>
      </c>
      <c r="G14">
        <v>0</v>
      </c>
      <c r="H14">
        <v>8</v>
      </c>
      <c r="I14">
        <v>3</v>
      </c>
      <c r="J14">
        <v>3</v>
      </c>
      <c r="K14">
        <v>2</v>
      </c>
      <c r="L14">
        <v>4</v>
      </c>
      <c r="M14">
        <v>2</v>
      </c>
      <c r="N14">
        <v>4</v>
      </c>
      <c r="O14">
        <v>0</v>
      </c>
      <c r="P14">
        <v>1</v>
      </c>
      <c r="Q14">
        <v>0</v>
      </c>
      <c r="R14">
        <v>1</v>
      </c>
      <c r="S14">
        <v>1</v>
      </c>
      <c r="T14">
        <v>1</v>
      </c>
      <c r="U14">
        <v>2</v>
      </c>
      <c r="V14">
        <v>1</v>
      </c>
      <c r="W14">
        <v>1</v>
      </c>
      <c r="X14">
        <v>1</v>
      </c>
      <c r="Y14">
        <v>1</v>
      </c>
      <c r="Z14">
        <v>3</v>
      </c>
      <c r="AA14">
        <v>1</v>
      </c>
      <c r="AB14">
        <v>1</v>
      </c>
      <c r="AC14">
        <v>1</v>
      </c>
      <c r="AD14">
        <v>1</v>
      </c>
      <c r="AE14">
        <v>1</v>
      </c>
      <c r="AF14">
        <v>1</v>
      </c>
      <c r="AG14">
        <v>1</v>
      </c>
      <c r="AH14">
        <v>1</v>
      </c>
      <c r="AI14">
        <v>1</v>
      </c>
      <c r="AJ14">
        <v>3</v>
      </c>
      <c r="AK14">
        <v>2</v>
      </c>
      <c r="AL14">
        <v>1</v>
      </c>
      <c r="AM14">
        <v>1</v>
      </c>
      <c r="AN14">
        <v>3</v>
      </c>
      <c r="AO14">
        <v>2</v>
      </c>
      <c r="AP14">
        <v>1</v>
      </c>
      <c r="AQ14">
        <v>0</v>
      </c>
    </row>
    <row r="22" spans="1:2" x14ac:dyDescent="0.2">
      <c r="A22" t="s">
        <v>125</v>
      </c>
    </row>
    <row r="23" spans="1:2" x14ac:dyDescent="0.2">
      <c r="A23" t="s">
        <v>124</v>
      </c>
      <c r="B23" cm="1">
        <f t="array" ref="B23">(SUMPRODUCT(B14:AQ14,B12:AQ12)+0.6*SUMPRODUCT(B9:AQ9-B14:AQ14,B12:AQ12))*4</f>
        <v>40314.496000000006</v>
      </c>
    </row>
    <row r="24" spans="1:2" x14ac:dyDescent="0.2">
      <c r="A24" t="s">
        <v>126</v>
      </c>
      <c r="B24">
        <f>SUMPRODUCT(B9:AQ9,B13:AQ13)*4</f>
        <v>19953.599999999999</v>
      </c>
    </row>
    <row r="25" spans="1:2" x14ac:dyDescent="0.2">
      <c r="A25" t="s">
        <v>127</v>
      </c>
      <c r="B25">
        <v>5400</v>
      </c>
    </row>
    <row r="26" spans="1:2" x14ac:dyDescent="0.2">
      <c r="A26" t="s">
        <v>95</v>
      </c>
      <c r="B26">
        <v>8640</v>
      </c>
    </row>
    <row r="27" spans="1:2" x14ac:dyDescent="0.2">
      <c r="A27" t="s">
        <v>128</v>
      </c>
      <c r="B27">
        <v>1206.8320000000001</v>
      </c>
    </row>
    <row r="28" spans="1:2" x14ac:dyDescent="0.2">
      <c r="A28" t="s">
        <v>129</v>
      </c>
      <c r="B28">
        <f>SUM(B24:B27)</f>
        <v>35200.432000000001</v>
      </c>
    </row>
    <row r="30" spans="1:2" x14ac:dyDescent="0.2">
      <c r="A30" t="s">
        <v>116</v>
      </c>
      <c r="B30">
        <f>B23-B28</f>
        <v>5114.0640000000058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4469D2DD9A56479588F5DFF692FE07" ma:contentTypeVersion="4" ma:contentTypeDescription="Create a new document." ma:contentTypeScope="" ma:versionID="10fb951c1bc5b08b3cbf612a728e1398">
  <xsd:schema xmlns:xsd="http://www.w3.org/2001/XMLSchema" xmlns:xs="http://www.w3.org/2001/XMLSchema" xmlns:p="http://schemas.microsoft.com/office/2006/metadata/properties" xmlns:ns3="da11b7e5-102b-4593-89e8-35f1cb5c7f9f" targetNamespace="http://schemas.microsoft.com/office/2006/metadata/properties" ma:root="true" ma:fieldsID="e334fce32fbe3b1c914e1ff754cea1cf" ns3:_="">
    <xsd:import namespace="da11b7e5-102b-4593-89e8-35f1cb5c7f9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11b7e5-102b-4593-89e8-35f1cb5c7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2EB7C9-6DC5-41E5-92C5-904F4AAE8F30}">
  <ds:schemaRefs>
    <ds:schemaRef ds:uri="http://schemas.microsoft.com/sharepoint/v3/contenttype/forms"/>
  </ds:schemaRefs>
</ds:datastoreItem>
</file>

<file path=customXml/itemProps2.xml><?xml version="1.0" encoding="utf-8"?>
<ds:datastoreItem xmlns:ds="http://schemas.openxmlformats.org/officeDocument/2006/customXml" ds:itemID="{8FF3D2C3-ECDA-4961-8E9C-A049FCB354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11b7e5-102b-4593-89e8-35f1cb5c7f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E09349-219C-41DE-94A1-60F40B689525}">
  <ds:schemaRefs>
    <ds:schemaRef ds:uri="http://www.w3.org/XML/1998/namespace"/>
    <ds:schemaRef ds:uri="http://purl.org/dc/elements/1.1/"/>
    <ds:schemaRef ds:uri="http://schemas.microsoft.com/office/2006/documentManagement/types"/>
    <ds:schemaRef ds:uri="http://purl.org/dc/dcmitype/"/>
    <ds:schemaRef ds:uri="da11b7e5-102b-4593-89e8-35f1cb5c7f9f"/>
    <ds:schemaRef ds:uri="http://schemas.microsoft.com/office/2006/metadata/properties"/>
    <ds:schemaRef ds:uri="http://purl.org/dc/term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Yijian Zheng</dc:creator>
  <cp:lastModifiedBy>Yiwen He</cp:lastModifiedBy>
  <dcterms:created xsi:type="dcterms:W3CDTF">2022-11-27T20:06:26Z</dcterms:created>
  <dcterms:modified xsi:type="dcterms:W3CDTF">2022-12-09T03:13:12Z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0x0101005C4469D2DD9A56479588F5DFF692FE07</vt:lpwstr>
  </property>
</Properties>
</file>