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LLEGE DATA\Result Analysis\May-June_2018\"/>
    </mc:Choice>
  </mc:AlternateContent>
  <bookViews>
    <workbookView xWindow="120" yWindow="45" windowWidth="18975" windowHeight="11640" activeTab="2"/>
  </bookViews>
  <sheets>
    <sheet name="VI may 18" sheetId="7" r:id="rId1"/>
    <sheet name="TotalClasswiseFormat" sheetId="6" r:id="rId2"/>
    <sheet name="Subjectwise" sheetId="5" r:id="rId3"/>
    <sheet name="Sem" sheetId="4" r:id="rId4"/>
  </sheets>
  <definedNames>
    <definedName name="_xlnm._FilterDatabase" localSheetId="3" hidden="1">Sem!$B$12:$U$12</definedName>
    <definedName name="_xlnm.Print_Titles" localSheetId="3">Sem!$7:$12</definedName>
    <definedName name="_xlnm.Print_Titles" localSheetId="0">'VI may 18'!$A$6:$IV$11</definedName>
  </definedNames>
  <calcPr calcId="152511"/>
</workbook>
</file>

<file path=xl/calcChain.xml><?xml version="1.0" encoding="utf-8"?>
<calcChain xmlns="http://schemas.openxmlformats.org/spreadsheetml/2006/main">
  <c r="AF345" i="7" l="1"/>
  <c r="AT10" i="4" l="1"/>
  <c r="AT9" i="4" l="1"/>
  <c r="AT8" i="4"/>
  <c r="AT37" i="4" l="1"/>
  <c r="AT36" i="4"/>
  <c r="AT35" i="4"/>
  <c r="AT34" i="4"/>
  <c r="AT33" i="4"/>
  <c r="AT32" i="4"/>
  <c r="AT31" i="4"/>
  <c r="AT30" i="4"/>
  <c r="AT29" i="4"/>
  <c r="AT28" i="4"/>
  <c r="AU28" i="4" s="1" a="1"/>
  <c r="AU28" i="4" s="1"/>
  <c r="AQ37" i="4"/>
  <c r="AQ36" i="4"/>
  <c r="AQ35" i="4"/>
  <c r="AQ34" i="4"/>
  <c r="AQ33" i="4"/>
  <c r="AQ32" i="4"/>
  <c r="AQ31" i="4"/>
  <c r="AQ30" i="4"/>
  <c r="AQ29" i="4"/>
  <c r="AQ28" i="4"/>
  <c r="AR28" i="4" s="1" a="1"/>
  <c r="AR28" i="4" s="1"/>
  <c r="AN37" i="4"/>
  <c r="AN36" i="4"/>
  <c r="AN35" i="4"/>
  <c r="AN34" i="4"/>
  <c r="AN33" i="4"/>
  <c r="AN32" i="4"/>
  <c r="AN31" i="4"/>
  <c r="N24" i="5" s="1"/>
  <c r="AN30" i="4"/>
  <c r="N23" i="5" s="1"/>
  <c r="AN29" i="4"/>
  <c r="AN28" i="4"/>
  <c r="AO28" i="4" s="1" a="1"/>
  <c r="AO28" i="4" s="1"/>
  <c r="AK37" i="4"/>
  <c r="AK36" i="4"/>
  <c r="AK35" i="4"/>
  <c r="AK34" i="4"/>
  <c r="AK33" i="4"/>
  <c r="AK32" i="4"/>
  <c r="AK31" i="4"/>
  <c r="AK30" i="4"/>
  <c r="AK29" i="4"/>
  <c r="AK28" i="4"/>
  <c r="AL28" i="4" s="1" a="1"/>
  <c r="AL28" i="4" s="1"/>
  <c r="AH37" i="4"/>
  <c r="AH36" i="4"/>
  <c r="AH35" i="4"/>
  <c r="AH34" i="4"/>
  <c r="AH33" i="4"/>
  <c r="AH32" i="4"/>
  <c r="AH31" i="4"/>
  <c r="AH30" i="4"/>
  <c r="AH29" i="4"/>
  <c r="AH28" i="4"/>
  <c r="AI28" i="4" s="1" a="1"/>
  <c r="AI28" i="4" s="1"/>
  <c r="AE28" i="4"/>
  <c r="AF28" i="4" s="1" a="1"/>
  <c r="AF28" i="4" s="1"/>
  <c r="AE29" i="4"/>
  <c r="AE30" i="4"/>
  <c r="AE31" i="4"/>
  <c r="AE32" i="4"/>
  <c r="AE33" i="4"/>
  <c r="AE34" i="4"/>
  <c r="AE35" i="4"/>
  <c r="AE36" i="4"/>
  <c r="AE37" i="4"/>
  <c r="AB28" i="4"/>
  <c r="AC28" i="4" s="1" a="1"/>
  <c r="AC28" i="4" s="1"/>
  <c r="AB29" i="4"/>
  <c r="AB30" i="4"/>
  <c r="AB31" i="4"/>
  <c r="AB32" i="4"/>
  <c r="AB33" i="4"/>
  <c r="AB34" i="4"/>
  <c r="AB35" i="4"/>
  <c r="AB36" i="4"/>
  <c r="AB37" i="4"/>
  <c r="AT20" i="4"/>
  <c r="AT19" i="4"/>
  <c r="AT18" i="4"/>
  <c r="AT17" i="4"/>
  <c r="AT16" i="4"/>
  <c r="AT15" i="4"/>
  <c r="AS22" i="4"/>
  <c r="AS21" i="4"/>
  <c r="AS19" i="4"/>
  <c r="AS18" i="4"/>
  <c r="AS17" i="4"/>
  <c r="AS16" i="4"/>
  <c r="AS15" i="4"/>
  <c r="AR22" i="4"/>
  <c r="AR21" i="4"/>
  <c r="AR19" i="4"/>
  <c r="AR18" i="4"/>
  <c r="AR17" i="4"/>
  <c r="AR16" i="4"/>
  <c r="AR15" i="4"/>
  <c r="AQ22" i="4"/>
  <c r="AQ21" i="4"/>
  <c r="AQ19" i="4"/>
  <c r="AQ18" i="4"/>
  <c r="AQ17" i="4"/>
  <c r="AQ16" i="4"/>
  <c r="AQ15" i="4"/>
  <c r="AP22" i="4"/>
  <c r="AP21" i="4"/>
  <c r="AP19" i="4"/>
  <c r="AP18" i="4"/>
  <c r="AP17" i="4"/>
  <c r="AP16" i="4"/>
  <c r="AP15" i="4"/>
  <c r="AO22" i="4"/>
  <c r="AO21" i="4"/>
  <c r="AO19" i="4"/>
  <c r="AO18" i="4"/>
  <c r="AO17" i="4"/>
  <c r="AO16" i="4"/>
  <c r="AO15" i="4"/>
  <c r="AN22" i="4"/>
  <c r="AN21" i="4"/>
  <c r="AN19" i="4"/>
  <c r="AN18" i="4"/>
  <c r="AN17" i="4"/>
  <c r="AN16" i="4"/>
  <c r="AN15" i="4"/>
  <c r="AM22" i="4"/>
  <c r="AM21" i="4"/>
  <c r="AM19" i="4"/>
  <c r="AM18" i="4"/>
  <c r="AM17" i="4"/>
  <c r="AM16" i="4"/>
  <c r="AM15" i="4"/>
  <c r="AL22" i="4"/>
  <c r="AL21" i="4"/>
  <c r="AL19" i="4"/>
  <c r="AL18" i="4"/>
  <c r="AL17" i="4"/>
  <c r="AL16" i="4"/>
  <c r="AL15" i="4"/>
  <c r="AK22" i="4"/>
  <c r="AK21" i="4"/>
  <c r="AK19" i="4"/>
  <c r="AK18" i="4"/>
  <c r="AK17" i="4"/>
  <c r="AK16" i="4"/>
  <c r="AK15" i="4"/>
  <c r="AJ22" i="4"/>
  <c r="AJ21" i="4"/>
  <c r="AJ19" i="4"/>
  <c r="AJ18" i="4"/>
  <c r="AJ17" i="4"/>
  <c r="AJ16" i="4"/>
  <c r="AJ15" i="4"/>
  <c r="AI22" i="4"/>
  <c r="AI21" i="4"/>
  <c r="AI19" i="4"/>
  <c r="AI18" i="4"/>
  <c r="AI17" i="4"/>
  <c r="AI16" i="4"/>
  <c r="AI15" i="4"/>
  <c r="AH22" i="4"/>
  <c r="AH21" i="4"/>
  <c r="AH19" i="4"/>
  <c r="AH18" i="4"/>
  <c r="AH17" i="4"/>
  <c r="AH16" i="4"/>
  <c r="AH15" i="4"/>
  <c r="AG22" i="4"/>
  <c r="AG21" i="4"/>
  <c r="AG19" i="4"/>
  <c r="AG18" i="4"/>
  <c r="AG17" i="4"/>
  <c r="AG16" i="4"/>
  <c r="AG15" i="4"/>
  <c r="AF22" i="4"/>
  <c r="AF21" i="4"/>
  <c r="AF19" i="4"/>
  <c r="AF18" i="4"/>
  <c r="AF17" i="4"/>
  <c r="AF16" i="4"/>
  <c r="AF15" i="4"/>
  <c r="AE22" i="4"/>
  <c r="AE21" i="4"/>
  <c r="AE19" i="4"/>
  <c r="AE18" i="4"/>
  <c r="AE17" i="4"/>
  <c r="AE16" i="4"/>
  <c r="AE15" i="4"/>
  <c r="AD22" i="4"/>
  <c r="AD21" i="4"/>
  <c r="AD19" i="4"/>
  <c r="AD18" i="4"/>
  <c r="AD17" i="4"/>
  <c r="AD16" i="4"/>
  <c r="AD15" i="4"/>
  <c r="AC22" i="4"/>
  <c r="AC21" i="4"/>
  <c r="AC19" i="4"/>
  <c r="AC18" i="4"/>
  <c r="AC17" i="4"/>
  <c r="AC16" i="4"/>
  <c r="AC15" i="4"/>
  <c r="AT11" i="4"/>
  <c r="AS10" i="4"/>
  <c r="AS8" i="4"/>
  <c r="AR10" i="4"/>
  <c r="AR8" i="4"/>
  <c r="AQ10" i="4"/>
  <c r="AQ8" i="4"/>
  <c r="AP10" i="4"/>
  <c r="AP8" i="4"/>
  <c r="AO10" i="4"/>
  <c r="AO8" i="4"/>
  <c r="AN10" i="4"/>
  <c r="AN8" i="4"/>
  <c r="AM10" i="4"/>
  <c r="AM8" i="4"/>
  <c r="AL10" i="4"/>
  <c r="AL8" i="4"/>
  <c r="AK10" i="4"/>
  <c r="AK8" i="4"/>
  <c r="AJ10" i="4"/>
  <c r="AJ8" i="4"/>
  <c r="AI10" i="4"/>
  <c r="AI8" i="4"/>
  <c r="AH10" i="4"/>
  <c r="AH8" i="4"/>
  <c r="AG10" i="4"/>
  <c r="AG8" i="4"/>
  <c r="AF10" i="4"/>
  <c r="AF8" i="4"/>
  <c r="AE10" i="4"/>
  <c r="AE8" i="4"/>
  <c r="AD10" i="4"/>
  <c r="AD8" i="4"/>
  <c r="AC10" i="4"/>
  <c r="AC8" i="4"/>
  <c r="AB22" i="4"/>
  <c r="AB21" i="4"/>
  <c r="AB19" i="4"/>
  <c r="AB18" i="4"/>
  <c r="AB17" i="4"/>
  <c r="AB16" i="4"/>
  <c r="AB15" i="4"/>
  <c r="AB10" i="4"/>
  <c r="AB8" i="4"/>
  <c r="AC34" i="4" l="1" a="1"/>
  <c r="AC34" i="4" s="1"/>
  <c r="AC30" i="4" a="1"/>
  <c r="AC30" i="4" s="1"/>
  <c r="AC36" i="4" a="1"/>
  <c r="AC36" i="4" s="1"/>
  <c r="AC32" i="4" a="1"/>
  <c r="AC32" i="4" s="1"/>
  <c r="AF37" i="4" a="1"/>
  <c r="AF37" i="4" s="1"/>
  <c r="AF35" i="4" a="1"/>
  <c r="AF35" i="4" s="1"/>
  <c r="AF33" i="4" a="1"/>
  <c r="AF33" i="4" s="1"/>
  <c r="AF31" i="4" a="1"/>
  <c r="AF31" i="4" s="1"/>
  <c r="AF29" i="4" a="1"/>
  <c r="AF29" i="4" s="1"/>
  <c r="AI32" i="4" a="1"/>
  <c r="AI32" i="4" s="1"/>
  <c r="AL29" i="4" a="1"/>
  <c r="AL29" i="4" s="1"/>
  <c r="AI31" i="4" a="1"/>
  <c r="AI31" i="4" s="1"/>
  <c r="AI33" i="4" a="1"/>
  <c r="AI33" i="4" s="1"/>
  <c r="AL37" i="4" a="1"/>
  <c r="AL37" i="4" s="1"/>
  <c r="AC37" i="4" a="1"/>
  <c r="AC37" i="4" s="1"/>
  <c r="AF36" i="4" a="1"/>
  <c r="AF36" i="4" s="1"/>
  <c r="AF34" i="4" a="1"/>
  <c r="AF34" i="4" s="1"/>
  <c r="AF32" i="4" a="1"/>
  <c r="AF32" i="4" s="1"/>
  <c r="AF30" i="4" a="1"/>
  <c r="AF30" i="4" s="1"/>
  <c r="AI35" i="4" a="1"/>
  <c r="AI35" i="4" s="1"/>
  <c r="AI37" i="4" a="1"/>
  <c r="AI37" i="4" s="1"/>
  <c r="AL31" i="4" a="1"/>
  <c r="AL31" i="4" s="1"/>
  <c r="AL33" i="4" a="1"/>
  <c r="AL33" i="4" s="1"/>
  <c r="AL35" i="4" a="1"/>
  <c r="AL35" i="4" s="1"/>
  <c r="AO36" i="4" a="1"/>
  <c r="AO36" i="4" s="1"/>
  <c r="AO34" i="4" a="1"/>
  <c r="AO34" i="4" s="1"/>
  <c r="AO32" i="4" a="1"/>
  <c r="AO32" i="4" s="1"/>
  <c r="AO31" i="4" a="1"/>
  <c r="AO31" i="4" s="1"/>
  <c r="M24" i="5" s="1"/>
  <c r="AO33" i="4" a="1"/>
  <c r="AO33" i="4" s="1"/>
  <c r="AO35" i="4" a="1"/>
  <c r="AO35" i="4" s="1"/>
  <c r="AO37" i="4" a="1"/>
  <c r="AO37" i="4" s="1"/>
  <c r="AR36" i="4" a="1"/>
  <c r="AR36" i="4" s="1"/>
  <c r="AR32" i="4" a="1"/>
  <c r="AR32" i="4" s="1"/>
  <c r="AR29" i="4" a="1"/>
  <c r="AR29" i="4" s="1"/>
  <c r="AR34" i="4" a="1"/>
  <c r="AR34" i="4" s="1"/>
  <c r="AR30" i="4" a="1"/>
  <c r="AR30" i="4" s="1"/>
  <c r="AR31" i="4" a="1"/>
  <c r="AR31" i="4" s="1"/>
  <c r="AR33" i="4" a="1"/>
  <c r="AR33" i="4" s="1"/>
  <c r="AR35" i="4" a="1"/>
  <c r="AR35" i="4" s="1"/>
  <c r="AR37" i="4" a="1"/>
  <c r="AR37" i="4" s="1"/>
  <c r="AU32" i="4" a="1"/>
  <c r="AU32" i="4" s="1"/>
  <c r="AU30" i="4" a="1"/>
  <c r="AU30" i="4" s="1"/>
  <c r="AU29" i="4" a="1"/>
  <c r="AU29" i="4" s="1"/>
  <c r="AU31" i="4" a="1"/>
  <c r="AU31" i="4" s="1"/>
  <c r="AU33" i="4" a="1"/>
  <c r="AU33" i="4" s="1"/>
  <c r="AU35" i="4" a="1"/>
  <c r="AU35" i="4" s="1"/>
  <c r="AU37" i="4" a="1"/>
  <c r="AU37" i="4" s="1"/>
  <c r="AI29" i="4" a="1"/>
  <c r="AI29" i="4" s="1"/>
  <c r="AO30" i="4" a="1"/>
  <c r="AO30" i="4" s="1"/>
  <c r="M23" i="5" s="1"/>
  <c r="AC29" i="4" a="1"/>
  <c r="AC29" i="4" s="1"/>
  <c r="AC31" i="4" a="1"/>
  <c r="AC31" i="4" s="1"/>
  <c r="AC33" i="4" a="1"/>
  <c r="AC33" i="4" s="1"/>
  <c r="AC35" i="4" a="1"/>
  <c r="AC35" i="4" s="1"/>
  <c r="AI34" i="4" a="1"/>
  <c r="AI34" i="4" s="1"/>
  <c r="AI36" i="4" a="1"/>
  <c r="AI36" i="4" s="1"/>
  <c r="AL30" i="4" a="1"/>
  <c r="AL30" i="4" s="1"/>
  <c r="AL32" i="4" a="1"/>
  <c r="AL32" i="4" s="1"/>
  <c r="AL34" i="4" a="1"/>
  <c r="AL34" i="4" s="1"/>
  <c r="AL36" i="4" a="1"/>
  <c r="AL36" i="4" s="1"/>
  <c r="AU34" i="4" a="1"/>
  <c r="AU34" i="4" s="1"/>
  <c r="AU36" i="4" a="1"/>
  <c r="AU36" i="4" s="1"/>
  <c r="AI30" i="4" a="1"/>
  <c r="AI30" i="4" s="1"/>
  <c r="AO29" i="4" a="1"/>
  <c r="AO29" i="4" s="1"/>
  <c r="AS9" i="4"/>
  <c r="AR9" i="4"/>
  <c r="AQ9" i="4"/>
  <c r="A4" i="6" l="1"/>
  <c r="A3" i="6"/>
  <c r="L25" i="5"/>
  <c r="K25" i="5"/>
  <c r="J25" i="5"/>
  <c r="I25" i="5"/>
  <c r="H25" i="5"/>
  <c r="G25" i="5"/>
  <c r="D25" i="5"/>
  <c r="A25" i="5" l="1"/>
  <c r="A21" i="5"/>
  <c r="A18" i="5"/>
  <c r="A15" i="5"/>
  <c r="A11" i="5"/>
  <c r="A8" i="5"/>
  <c r="A4" i="5"/>
  <c r="A3" i="5"/>
  <c r="AB27" i="4" l="1"/>
  <c r="AE27" i="4"/>
  <c r="AH27" i="4"/>
  <c r="AK27" i="4"/>
  <c r="AN27" i="4"/>
  <c r="AQ27" i="4"/>
  <c r="AT27" i="4"/>
  <c r="J21" i="5"/>
  <c r="I21" i="5"/>
  <c r="H21" i="5"/>
  <c r="G21" i="5"/>
  <c r="K21" i="5"/>
  <c r="AS11" i="4"/>
  <c r="AR11" i="4"/>
  <c r="AQ11" i="4"/>
  <c r="C25" i="5" s="1"/>
  <c r="AP11" i="4"/>
  <c r="AO11" i="4"/>
  <c r="AN11" i="4"/>
  <c r="C21" i="5" s="1"/>
  <c r="AG11" i="4"/>
  <c r="AF11" i="4"/>
  <c r="AT7" i="4" l="1"/>
  <c r="AS20" i="4"/>
  <c r="AR20" i="4"/>
  <c r="AQ20" i="4"/>
  <c r="F25" i="5" s="1"/>
  <c r="AQ7" i="4"/>
  <c r="AO20" i="4"/>
  <c r="AP20" i="4"/>
  <c r="AN20" i="4"/>
  <c r="F21" i="5" s="1"/>
  <c r="AP9" i="4"/>
  <c r="AP12" i="4" s="1"/>
  <c r="AO9" i="4"/>
  <c r="AO12" i="4" s="1"/>
  <c r="AN7" i="4"/>
  <c r="AK7" i="4"/>
  <c r="AH7" i="4"/>
  <c r="AE7" i="4"/>
  <c r="AB7" i="4"/>
  <c r="AD9" i="4"/>
  <c r="AD12" i="4" s="1"/>
  <c r="AD11" i="4"/>
  <c r="AN9" i="4" l="1"/>
  <c r="L21" i="5"/>
  <c r="AE11" i="4"/>
  <c r="AE9" i="4"/>
  <c r="C8" i="5" l="1"/>
  <c r="C11" i="5"/>
  <c r="AN12" i="4"/>
  <c r="E21" i="5" s="1"/>
  <c r="D21" i="5"/>
  <c r="AR12" i="4"/>
  <c r="AE12" i="4"/>
  <c r="AQ12" i="4"/>
  <c r="E25" i="5" s="1"/>
  <c r="AS12" i="4"/>
  <c r="D17" i="6" l="1"/>
  <c r="D16" i="6"/>
  <c r="D15" i="6"/>
  <c r="D14" i="6"/>
  <c r="D13" i="6"/>
  <c r="D12" i="6"/>
  <c r="AT12" i="4"/>
  <c r="D11" i="6" s="1"/>
  <c r="D10" i="6"/>
  <c r="D9" i="6"/>
  <c r="D8" i="6"/>
  <c r="AC11" i="4"/>
  <c r="AH11" i="4"/>
  <c r="C15" i="5" s="1"/>
  <c r="AI11" i="4"/>
  <c r="AJ11" i="4"/>
  <c r="AK11" i="4"/>
  <c r="C18" i="5" s="1"/>
  <c r="AL11" i="4"/>
  <c r="AM11" i="4"/>
  <c r="AB11" i="4"/>
  <c r="J11" i="5" l="1"/>
  <c r="J15" i="5"/>
  <c r="J18" i="5"/>
  <c r="I11" i="5"/>
  <c r="I15" i="5"/>
  <c r="I18" i="5"/>
  <c r="H11" i="5"/>
  <c r="H15" i="5"/>
  <c r="H18" i="5"/>
  <c r="G11" i="5"/>
  <c r="G15" i="5"/>
  <c r="G18" i="5"/>
  <c r="G8" i="5"/>
  <c r="H8" i="5"/>
  <c r="I8" i="5"/>
  <c r="J8" i="5"/>
  <c r="K11" i="5"/>
  <c r="K15" i="5"/>
  <c r="K18" i="5"/>
  <c r="K8" i="5"/>
  <c r="AM9" i="4"/>
  <c r="AL9" i="4"/>
  <c r="AJ9" i="4"/>
  <c r="AI9" i="4"/>
  <c r="AC9" i="4"/>
  <c r="AC12" i="4" l="1"/>
  <c r="AB9" i="4"/>
  <c r="L8" i="5"/>
  <c r="AM12" i="4"/>
  <c r="AL12" i="4"/>
  <c r="AK9" i="4"/>
  <c r="D18" i="5" s="1"/>
  <c r="L18" i="5"/>
  <c r="AJ12" i="4"/>
  <c r="AI12" i="4"/>
  <c r="AH9" i="4"/>
  <c r="L15" i="5"/>
  <c r="L11" i="5"/>
  <c r="AM20" i="4"/>
  <c r="AK20" i="4"/>
  <c r="F18" i="5" s="1"/>
  <c r="AI20" i="4"/>
  <c r="AG20" i="4"/>
  <c r="AE20" i="4"/>
  <c r="F11" i="5" s="1"/>
  <c r="AC20" i="4"/>
  <c r="AB20" i="4"/>
  <c r="F8" i="5" s="1"/>
  <c r="AL20" i="4"/>
  <c r="AJ20" i="4"/>
  <c r="AH20" i="4"/>
  <c r="F15" i="5" s="1"/>
  <c r="AF20" i="4"/>
  <c r="AD20" i="4"/>
  <c r="AF9" i="4" l="1"/>
  <c r="AF12" i="4" s="1"/>
  <c r="AG9" i="4"/>
  <c r="AG12" i="4" s="1"/>
  <c r="D8" i="5"/>
  <c r="AB12" i="4"/>
  <c r="E8" i="5" s="1"/>
  <c r="AK12" i="4"/>
  <c r="E18" i="5" s="1"/>
  <c r="AH12" i="4"/>
  <c r="E15" i="5" s="1"/>
  <c r="D15" i="5"/>
  <c r="D11" i="5"/>
  <c r="E11" i="5"/>
  <c r="N8" i="5"/>
  <c r="N9" i="5"/>
  <c r="N10" i="5"/>
  <c r="D23" i="6"/>
  <c r="C24" i="6"/>
  <c r="N26" i="5"/>
  <c r="N21" i="5"/>
  <c r="N17" i="5"/>
  <c r="M13" i="5"/>
  <c r="M12" i="5"/>
  <c r="M8" i="5"/>
  <c r="C26" i="6"/>
  <c r="N15" i="5"/>
  <c r="N13" i="5"/>
  <c r="M27" i="5"/>
  <c r="M22" i="5"/>
  <c r="M18" i="5"/>
  <c r="D26" i="6"/>
  <c r="D22" i="6"/>
  <c r="C23" i="6"/>
  <c r="N25" i="5"/>
  <c r="N20" i="5"/>
  <c r="N16" i="5"/>
  <c r="N14" i="5"/>
  <c r="M26" i="5"/>
  <c r="M21" i="5"/>
  <c r="M17" i="5"/>
  <c r="M11" i="5"/>
  <c r="M10" i="5"/>
  <c r="D25" i="6"/>
  <c r="C22" i="6"/>
  <c r="N19" i="5"/>
  <c r="N11" i="5"/>
  <c r="M25" i="5"/>
  <c r="M20" i="5"/>
  <c r="M16" i="5"/>
  <c r="D24" i="6"/>
  <c r="C25" i="6"/>
  <c r="N27" i="5"/>
  <c r="N22" i="5"/>
  <c r="N18" i="5"/>
  <c r="N12" i="5"/>
  <c r="M19" i="5"/>
  <c r="M15" i="5"/>
  <c r="M14" i="5"/>
  <c r="M9" i="5"/>
</calcChain>
</file>

<file path=xl/sharedStrings.xml><?xml version="1.0" encoding="utf-8"?>
<sst xmlns="http://schemas.openxmlformats.org/spreadsheetml/2006/main" count="14370" uniqueCount="609">
  <si>
    <t>Courses →</t>
  </si>
  <si>
    <t>MEC301</t>
  </si>
  <si>
    <t>MEC302</t>
  </si>
  <si>
    <t>MEC303</t>
  </si>
  <si>
    <t>MEC304</t>
  </si>
  <si>
    <t>MEC305</t>
  </si>
  <si>
    <t>MEC306</t>
  </si>
  <si>
    <t>TOTAL</t>
  </si>
  <si>
    <t>SGPI (GPA)</t>
  </si>
  <si>
    <t>RESULT</t>
  </si>
  <si>
    <t>CGPI</t>
  </si>
  <si>
    <t>Seat No / Name of Student ↓</t>
  </si>
  <si>
    <t xml:space="preserve">ESE </t>
  </si>
  <si>
    <t xml:space="preserve">IA </t>
  </si>
  <si>
    <t>TOT</t>
  </si>
  <si>
    <t>TW</t>
  </si>
  <si>
    <t>PR OR</t>
  </si>
  <si>
    <t>MaxM</t>
  </si>
  <si>
    <t>MinM</t>
  </si>
  <si>
    <t>RLE</t>
  </si>
  <si>
    <t>MarksO</t>
  </si>
  <si>
    <t>Grade</t>
  </si>
  <si>
    <t>C</t>
  </si>
  <si>
    <t>17</t>
  </si>
  <si>
    <t>F</t>
  </si>
  <si>
    <t>17F</t>
  </si>
  <si>
    <t>04F</t>
  </si>
  <si>
    <t>21</t>
  </si>
  <si>
    <t>08</t>
  </si>
  <si>
    <t>08F</t>
  </si>
  <si>
    <t>10</t>
  </si>
  <si>
    <t>10E</t>
  </si>
  <si>
    <t>D</t>
  </si>
  <si>
    <t>18</t>
  </si>
  <si>
    <t>11</t>
  </si>
  <si>
    <t>08E</t>
  </si>
  <si>
    <t>P</t>
  </si>
  <si>
    <t>19</t>
  </si>
  <si>
    <t>11E</t>
  </si>
  <si>
    <t>20</t>
  </si>
  <si>
    <t>20F</t>
  </si>
  <si>
    <t>07F</t>
  </si>
  <si>
    <t>27</t>
  </si>
  <si>
    <t>25</t>
  </si>
  <si>
    <t>33</t>
  </si>
  <si>
    <t>33E</t>
  </si>
  <si>
    <t>58</t>
  </si>
  <si>
    <t>31</t>
  </si>
  <si>
    <t>56</t>
  </si>
  <si>
    <t>12</t>
  </si>
  <si>
    <t>28</t>
  </si>
  <si>
    <t>8</t>
  </si>
  <si>
    <t>46</t>
  </si>
  <si>
    <t>60</t>
  </si>
  <si>
    <t>A</t>
  </si>
  <si>
    <t>14</t>
  </si>
  <si>
    <t>B</t>
  </si>
  <si>
    <t>74</t>
  </si>
  <si>
    <t>32</t>
  </si>
  <si>
    <t>15</t>
  </si>
  <si>
    <t>61</t>
  </si>
  <si>
    <t>16</t>
  </si>
  <si>
    <t>O</t>
  </si>
  <si>
    <t>77</t>
  </si>
  <si>
    <t>36</t>
  </si>
  <si>
    <t>23</t>
  </si>
  <si>
    <t>30</t>
  </si>
  <si>
    <t>48</t>
  </si>
  <si>
    <t>78</t>
  </si>
  <si>
    <t>40</t>
  </si>
  <si>
    <t>45</t>
  </si>
  <si>
    <t>85</t>
  </si>
  <si>
    <t>24</t>
  </si>
  <si>
    <t>09</t>
  </si>
  <si>
    <t>E</t>
  </si>
  <si>
    <t>41</t>
  </si>
  <si>
    <t>35</t>
  </si>
  <si>
    <t>66</t>
  </si>
  <si>
    <t>75</t>
  </si>
  <si>
    <t>62</t>
  </si>
  <si>
    <t>42</t>
  </si>
  <si>
    <t>47</t>
  </si>
  <si>
    <t>55</t>
  </si>
  <si>
    <t>76</t>
  </si>
  <si>
    <t>38</t>
  </si>
  <si>
    <t>71</t>
  </si>
  <si>
    <t>60E</t>
  </si>
  <si>
    <t>17E</t>
  </si>
  <si>
    <t>12E</t>
  </si>
  <si>
    <t>29</t>
  </si>
  <si>
    <t>53</t>
  </si>
  <si>
    <t>53E</t>
  </si>
  <si>
    <t>16E</t>
  </si>
  <si>
    <t>69</t>
  </si>
  <si>
    <t>20E</t>
  </si>
  <si>
    <t>46E</t>
  </si>
  <si>
    <t>54</t>
  </si>
  <si>
    <t>37</t>
  </si>
  <si>
    <t>37E</t>
  </si>
  <si>
    <t>70</t>
  </si>
  <si>
    <t>32E</t>
  </si>
  <si>
    <t>59</t>
  </si>
  <si>
    <t>45E</t>
  </si>
  <si>
    <t>35E</t>
  </si>
  <si>
    <t>22</t>
  </si>
  <si>
    <t>18E</t>
  </si>
  <si>
    <t>43</t>
  </si>
  <si>
    <t>36E</t>
  </si>
  <si>
    <t>23E</t>
  </si>
  <si>
    <t>50</t>
  </si>
  <si>
    <t>49</t>
  </si>
  <si>
    <t>39</t>
  </si>
  <si>
    <t>67</t>
  </si>
  <si>
    <t>Ab</t>
  </si>
  <si>
    <t>25F</t>
  </si>
  <si>
    <t>23F</t>
  </si>
  <si>
    <t>34</t>
  </si>
  <si>
    <t>22E</t>
  </si>
  <si>
    <t>13</t>
  </si>
  <si>
    <t>13E</t>
  </si>
  <si>
    <t>38E</t>
  </si>
  <si>
    <t>40E</t>
  </si>
  <si>
    <t>86</t>
  </si>
  <si>
    <t>43E</t>
  </si>
  <si>
    <t>15E</t>
  </si>
  <si>
    <t>22F</t>
  </si>
  <si>
    <t>58E</t>
  </si>
  <si>
    <t>14E</t>
  </si>
  <si>
    <t>72</t>
  </si>
  <si>
    <t>44</t>
  </si>
  <si>
    <t>44E</t>
  </si>
  <si>
    <t>57</t>
  </si>
  <si>
    <t>39E</t>
  </si>
  <si>
    <t>79</t>
  </si>
  <si>
    <t>59E</t>
  </si>
  <si>
    <t>09E</t>
  </si>
  <si>
    <t>68</t>
  </si>
  <si>
    <t>14F</t>
  </si>
  <si>
    <t>19F</t>
  </si>
  <si>
    <t>26</t>
  </si>
  <si>
    <t>18F</t>
  </si>
  <si>
    <t>21E</t>
  </si>
  <si>
    <t>63</t>
  </si>
  <si>
    <t>64</t>
  </si>
  <si>
    <t>80</t>
  </si>
  <si>
    <t>52</t>
  </si>
  <si>
    <t>73</t>
  </si>
  <si>
    <t>24F</t>
  </si>
  <si>
    <t>06F</t>
  </si>
  <si>
    <t>16F</t>
  </si>
  <si>
    <t>378</t>
  </si>
  <si>
    <t>02F</t>
  </si>
  <si>
    <t>05F</t>
  </si>
  <si>
    <t>03F</t>
  </si>
  <si>
    <t>13F</t>
  </si>
  <si>
    <t>41E</t>
  </si>
  <si>
    <t>42E</t>
  </si>
  <si>
    <t>87</t>
  </si>
  <si>
    <t>26F</t>
  </si>
  <si>
    <t>24E</t>
  </si>
  <si>
    <t>91</t>
  </si>
  <si>
    <t>93</t>
  </si>
  <si>
    <t>27F</t>
  </si>
  <si>
    <t>21F</t>
  </si>
  <si>
    <t>12F</t>
  </si>
  <si>
    <t>19E</t>
  </si>
  <si>
    <t>65</t>
  </si>
  <si>
    <t>84</t>
  </si>
  <si>
    <t>51</t>
  </si>
  <si>
    <t>81</t>
  </si>
  <si>
    <t>88</t>
  </si>
  <si>
    <t>01F</t>
  </si>
  <si>
    <t>89</t>
  </si>
  <si>
    <t>48E</t>
  </si>
  <si>
    <t>83</t>
  </si>
  <si>
    <t>47E</t>
  </si>
  <si>
    <t>424</t>
  </si>
  <si>
    <t>50E</t>
  </si>
  <si>
    <t>7</t>
  </si>
  <si>
    <t>409</t>
  </si>
  <si>
    <t>34E</t>
  </si>
  <si>
    <t>49E</t>
  </si>
  <si>
    <t>82</t>
  </si>
  <si>
    <t>92</t>
  </si>
  <si>
    <t>00F</t>
  </si>
  <si>
    <t>10F</t>
  </si>
  <si>
    <t>407</t>
  </si>
  <si>
    <t>GRADE                   :</t>
  </si>
  <si>
    <t>GRADE POINT     :</t>
  </si>
  <si>
    <r>
      <t xml:space="preserve">9 </t>
    </r>
    <r>
      <rPr>
        <u/>
        <sz val="12"/>
        <color rgb="FF000000"/>
        <rFont val="Times New Roman"/>
        <family val="1"/>
      </rPr>
      <t>&lt;</t>
    </r>
    <r>
      <rPr>
        <sz val="12"/>
        <color rgb="FF000000"/>
        <rFont val="Times New Roman"/>
        <family val="1"/>
      </rPr>
      <t xml:space="preserve"> Number of students with CGPA  &lt;  10.0</t>
    </r>
  </si>
  <si>
    <r>
      <t xml:space="preserve">8 </t>
    </r>
    <r>
      <rPr>
        <u/>
        <sz val="12"/>
        <color rgb="FF000000"/>
        <rFont val="Times New Roman"/>
        <family val="1"/>
      </rPr>
      <t>&lt;</t>
    </r>
    <r>
      <rPr>
        <sz val="12"/>
        <color rgb="FF000000"/>
        <rFont val="Times New Roman"/>
        <family val="1"/>
      </rPr>
      <t xml:space="preserve"> Number of students with CGPA  &lt;  9.0</t>
    </r>
  </si>
  <si>
    <r>
      <t xml:space="preserve">7 </t>
    </r>
    <r>
      <rPr>
        <u/>
        <sz val="12"/>
        <color rgb="FF000000"/>
        <rFont val="Times New Roman"/>
        <family val="1"/>
      </rPr>
      <t>&lt;</t>
    </r>
    <r>
      <rPr>
        <sz val="12"/>
        <color rgb="FF000000"/>
        <rFont val="Times New Roman"/>
        <family val="1"/>
      </rPr>
      <t xml:space="preserve"> Number of students with CGPA  &lt;  8.0</t>
    </r>
  </si>
  <si>
    <r>
      <t xml:space="preserve">6 </t>
    </r>
    <r>
      <rPr>
        <u/>
        <sz val="12"/>
        <color rgb="FF000000"/>
        <rFont val="Times New Roman"/>
        <family val="1"/>
      </rPr>
      <t>&lt;</t>
    </r>
    <r>
      <rPr>
        <sz val="12"/>
        <color rgb="FF000000"/>
        <rFont val="Times New Roman"/>
        <family val="1"/>
      </rPr>
      <t xml:space="preserve"> Number of students with CGPA  &lt;  7.0</t>
    </r>
  </si>
  <si>
    <r>
      <t xml:space="preserve">5 </t>
    </r>
    <r>
      <rPr>
        <u/>
        <sz val="12"/>
        <color rgb="FF000000"/>
        <rFont val="Times New Roman"/>
        <family val="1"/>
      </rPr>
      <t>&lt;</t>
    </r>
    <r>
      <rPr>
        <sz val="12"/>
        <color rgb="FF000000"/>
        <rFont val="Times New Roman"/>
        <family val="1"/>
      </rPr>
      <t xml:space="preserve"> Number of students with CGPA  &lt;  6.0</t>
    </r>
  </si>
  <si>
    <r>
      <t xml:space="preserve">4 </t>
    </r>
    <r>
      <rPr>
        <u/>
        <sz val="12"/>
        <color rgb="FF000000"/>
        <rFont val="Times New Roman"/>
        <family val="1"/>
      </rPr>
      <t>&lt;</t>
    </r>
    <r>
      <rPr>
        <sz val="12"/>
        <color rgb="FF000000"/>
        <rFont val="Times New Roman"/>
        <family val="1"/>
      </rPr>
      <t xml:space="preserve"> Number of students with CGPA  &lt;  5.0</t>
    </r>
  </si>
  <si>
    <t>DEPARTMENT OF MECHANICAL ENGINEERING</t>
  </si>
  <si>
    <t>Name of the subject</t>
  </si>
  <si>
    <t>Name of the staff</t>
  </si>
  <si>
    <t>Total no. of students appeared</t>
  </si>
  <si>
    <t>No. of students passed</t>
  </si>
  <si>
    <t>% of passing</t>
  </si>
  <si>
    <t>No. of students Failed</t>
  </si>
  <si>
    <t>Toppers of the Subjects</t>
  </si>
  <si>
    <t>Marks</t>
  </si>
  <si>
    <t>Grade obtained</t>
  </si>
  <si>
    <t>4=&gt; - &lt;5</t>
  </si>
  <si>
    <t>5=&gt; - &lt;6</t>
  </si>
  <si>
    <t>6=&gt; - &lt;7</t>
  </si>
  <si>
    <t>7=&gt; - &lt;8</t>
  </si>
  <si>
    <t>8=&gt; - &lt;9</t>
  </si>
  <si>
    <t>9=&gt;</t>
  </si>
  <si>
    <t>Appeared</t>
  </si>
  <si>
    <t>% Passed</t>
  </si>
  <si>
    <t>TOTAL STUDENT</t>
  </si>
  <si>
    <t>TOPPER1</t>
  </si>
  <si>
    <t>TOPPER2</t>
  </si>
  <si>
    <t>TOPPER3</t>
  </si>
  <si>
    <t>TOPPER4</t>
  </si>
  <si>
    <t>TOPPER5</t>
  </si>
  <si>
    <t>TOPPER6</t>
  </si>
  <si>
    <t>TOPPER7</t>
  </si>
  <si>
    <t>TOPPER8</t>
  </si>
  <si>
    <t>TOPPER9</t>
  </si>
  <si>
    <t>TOPPER10</t>
  </si>
  <si>
    <t>Total no. of students Appeared</t>
  </si>
  <si>
    <t>No. of students Passed</t>
  </si>
  <si>
    <t>% of Passing</t>
  </si>
  <si>
    <t>Toppers of the Class</t>
  </si>
  <si>
    <t>Sr. No.</t>
  </si>
  <si>
    <t>Name of the Students</t>
  </si>
  <si>
    <t>1)</t>
  </si>
  <si>
    <t>2)</t>
  </si>
  <si>
    <t>3)</t>
  </si>
  <si>
    <t>4)</t>
  </si>
  <si>
    <t>5)</t>
  </si>
  <si>
    <r>
      <t xml:space="preserve">9 </t>
    </r>
    <r>
      <rPr>
        <u/>
        <sz val="12"/>
        <color rgb="FF000000"/>
        <rFont val="Calibri"/>
        <family val="2"/>
        <scheme val="minor"/>
      </rPr>
      <t>&lt;</t>
    </r>
    <r>
      <rPr>
        <sz val="12"/>
        <color rgb="FF000000"/>
        <rFont val="Calibri"/>
        <family val="2"/>
        <scheme val="minor"/>
      </rPr>
      <t xml:space="preserve"> Number of students with CGPA  &lt;  10.0</t>
    </r>
  </si>
  <si>
    <r>
      <t xml:space="preserve">8 </t>
    </r>
    <r>
      <rPr>
        <u/>
        <sz val="12"/>
        <color rgb="FF000000"/>
        <rFont val="Calibri"/>
        <family val="2"/>
        <scheme val="minor"/>
      </rPr>
      <t>&lt;</t>
    </r>
    <r>
      <rPr>
        <sz val="12"/>
        <color rgb="FF000000"/>
        <rFont val="Calibri"/>
        <family val="2"/>
        <scheme val="minor"/>
      </rPr>
      <t xml:space="preserve"> Number of students with CGPA  &lt;  9.0</t>
    </r>
  </si>
  <si>
    <r>
      <t xml:space="preserve">7 </t>
    </r>
    <r>
      <rPr>
        <u/>
        <sz val="12"/>
        <color rgb="FF000000"/>
        <rFont val="Calibri"/>
        <family val="2"/>
        <scheme val="minor"/>
      </rPr>
      <t>&lt;</t>
    </r>
    <r>
      <rPr>
        <sz val="12"/>
        <color rgb="FF000000"/>
        <rFont val="Calibri"/>
        <family val="2"/>
        <scheme val="minor"/>
      </rPr>
      <t xml:space="preserve"> Number of students with CGPA  &lt;  8.0</t>
    </r>
  </si>
  <si>
    <r>
      <t xml:space="preserve">6 </t>
    </r>
    <r>
      <rPr>
        <u/>
        <sz val="12"/>
        <color rgb="FF000000"/>
        <rFont val="Calibri"/>
        <family val="2"/>
        <scheme val="minor"/>
      </rPr>
      <t>&lt;</t>
    </r>
    <r>
      <rPr>
        <sz val="12"/>
        <color rgb="FF000000"/>
        <rFont val="Calibri"/>
        <family val="2"/>
        <scheme val="minor"/>
      </rPr>
      <t xml:space="preserve"> Number of students with CGPA  &lt;  7.0</t>
    </r>
  </si>
  <si>
    <r>
      <t xml:space="preserve">5 </t>
    </r>
    <r>
      <rPr>
        <u/>
        <sz val="12"/>
        <color rgb="FF000000"/>
        <rFont val="Calibri"/>
        <family val="2"/>
        <scheme val="minor"/>
      </rPr>
      <t>&lt;</t>
    </r>
    <r>
      <rPr>
        <sz val="12"/>
        <color rgb="FF000000"/>
        <rFont val="Calibri"/>
        <family val="2"/>
        <scheme val="minor"/>
      </rPr>
      <t xml:space="preserve"> Number of students with CGPA  &lt;  6.0</t>
    </r>
  </si>
  <si>
    <r>
      <t xml:space="preserve">4 </t>
    </r>
    <r>
      <rPr>
        <u/>
        <sz val="12"/>
        <color rgb="FF000000"/>
        <rFont val="Calibri"/>
        <family val="2"/>
        <scheme val="minor"/>
      </rPr>
      <t>&lt;</t>
    </r>
    <r>
      <rPr>
        <sz val="12"/>
        <color rgb="FF000000"/>
        <rFont val="Calibri"/>
        <family val="2"/>
        <scheme val="minor"/>
      </rPr>
      <t xml:space="preserve"> Number of students with CGPA  &lt;  5.0</t>
    </r>
  </si>
  <si>
    <t>Head of the Department</t>
  </si>
  <si>
    <t>Ms. K. A. Vartak</t>
  </si>
  <si>
    <t>Prof. N. N. Bhostekar</t>
  </si>
  <si>
    <t>Prof. R. Y. Kurne</t>
  </si>
  <si>
    <t>52E</t>
  </si>
  <si>
    <t>54E</t>
  </si>
  <si>
    <t>DO NOT MERGE NAMES</t>
  </si>
  <si>
    <t>SHIFT+CTRL+ENTER</t>
  </si>
  <si>
    <t>Dr. S. U. Bokade</t>
  </si>
  <si>
    <t>51E</t>
  </si>
  <si>
    <t>Mr. J. M. Hajare</t>
  </si>
  <si>
    <t>Result Analysis: In-charge(s)</t>
  </si>
  <si>
    <t>Result Analysis: Assistant(s)</t>
  </si>
  <si>
    <t>ADE VIKAS ROHIDAS KAUSHALYABAI</t>
  </si>
  <si>
    <t>ADGA GAURAV SHASHANK HEMALATA</t>
  </si>
  <si>
    <t>415</t>
  </si>
  <si>
    <t>AGAWANE ROHIT ARJUN LAXMI</t>
  </si>
  <si>
    <t>AHIRE KSHITIJ MAHENDRA LEENA</t>
  </si>
  <si>
    <t>450</t>
  </si>
  <si>
    <t>AMBERKAR AASHUTOSH DIVAKAR HEMANGI</t>
  </si>
  <si>
    <t>ANAS DANISH FAIZIRAB NISHATANJUM</t>
  </si>
  <si>
    <t>ANSARI ARAFAT AHMAD NASEEM PARVEZ SAIRABANO</t>
  </si>
  <si>
    <t>ARORA KARAN SINGH JITENDARSINGH ARVINDER KAUR</t>
  </si>
  <si>
    <t>ASOLKAR PRATHAMESH PARSHURAM PADMAVATI</t>
  </si>
  <si>
    <t>BABANI JITESHKUMAR MANOHAR BABITA</t>
  </si>
  <si>
    <t>BAGADE SAURABH GAUTAM USHA</t>
  </si>
  <si>
    <t>BAGDE SHUBHAM BALKRISHNA MANISHA</t>
  </si>
  <si>
    <t>/ BANDGAR SHEETAL PRALHAD MALTI</t>
  </si>
  <si>
    <t>BANGERA SUDHIN SURESH ASHA</t>
  </si>
  <si>
    <t>BANSODE SWAPNIL VIKAS SMITA</t>
  </si>
  <si>
    <t>433</t>
  </si>
  <si>
    <t>BHAGAT SHREEPAD MUKUND ANITA</t>
  </si>
  <si>
    <t>471</t>
  </si>
  <si>
    <t>/ BHANUSHALI DIMPAL MAHESH RADHA</t>
  </si>
  <si>
    <t>BHOKARE SANKET SOMNATH UJJWALA</t>
  </si>
  <si>
    <t>/ BHUVAD SHAMIKA SHANTARAM SHALINI</t>
  </si>
  <si>
    <t>/ CHACHE SNEHAL CHANDRAKANT SUSHMA</t>
  </si>
  <si>
    <t>CHANDANSHIV ABHIJIT JALINDER SANGITA</t>
  </si>
  <si>
    <t>CHAVAN SAURABH SHARAD POOJA</t>
  </si>
  <si>
    <t>CHIMBE PRALAY PRAKASH JYOTI</t>
  </si>
  <si>
    <t>D'MELLO CYPRIAN SEBASTIAN JACINTA</t>
  </si>
  <si>
    <t>DALVI KRISHNA PRABHAKAR KALPANA</t>
  </si>
  <si>
    <t>DANIEL JOBBEL VARGHESE SIBI</t>
  </si>
  <si>
    <t>/ DARADE SWETALI SUBHASH ASHA</t>
  </si>
  <si>
    <t>464</t>
  </si>
  <si>
    <t>DARAMWAR VEDANT  SANJAYKUMAR PRATIBHA</t>
  </si>
  <si>
    <t>DEGAONKAR MAHESH RAMCHANDRA NANDINI</t>
  </si>
  <si>
    <t>495</t>
  </si>
  <si>
    <t>/ DEVALIA YUGMA ASHOK KIRAN</t>
  </si>
  <si>
    <t>DEVKATE SHANKAR DADA SALUBAI</t>
  </si>
  <si>
    <t>455</t>
  </si>
  <si>
    <t>DHOLE KIRAN SANTOSH KALPANA</t>
  </si>
  <si>
    <t>DHUMAL ADITYA NANDKUMAR SUNITA</t>
  </si>
  <si>
    <t>GAIKWAD ONKAR DHANANJAY SUKESHINI</t>
  </si>
  <si>
    <t>GAIKWAD SHUBHAM LAXMAN CHANDRAKALA</t>
  </si>
  <si>
    <t>389</t>
  </si>
  <si>
    <t>GAWAND ATISH RAMDAS ANUPAMA</t>
  </si>
  <si>
    <t>543</t>
  </si>
  <si>
    <t>GHANELLU PRATHAMESH MUKESH KAVITA</t>
  </si>
  <si>
    <t>/ GHODKE TRUPTI KISHOR SHOBHA</t>
  </si>
  <si>
    <t>469</t>
  </si>
  <si>
    <t>GHONGADI SAMMED SANJAY DARSHANA</t>
  </si>
  <si>
    <t>GHOSALKAR BHAGYESH HIMANSHU SNEHA</t>
  </si>
  <si>
    <t>305</t>
  </si>
  <si>
    <t>GITE SUSHANT PRAKASH VAISHALI</t>
  </si>
  <si>
    <t>GUPTA SANCHIT SUBHASH SAVITRI</t>
  </si>
  <si>
    <t>352</t>
  </si>
  <si>
    <t>GURAV PRATIK MANOHAR MEGHA</t>
  </si>
  <si>
    <t>HATTEKAR RUGVED RATNAKAR RAGINI</t>
  </si>
  <si>
    <t>JADHAV HRISHIKESH SANJAY SUREKHA</t>
  </si>
  <si>
    <t>JAIN ABHISHEK POPATLAL JAYA</t>
  </si>
  <si>
    <t>587</t>
  </si>
  <si>
    <t>JAISWAL AMANKUMAR DINESHCHANDRA MADHURI</t>
  </si>
  <si>
    <t>/ JAISWAL SUHANI MUNNALAL SHALEENI</t>
  </si>
  <si>
    <t>JIRE CHAITANYA GOVIND RATNAMALA</t>
  </si>
  <si>
    <t>JOSHI ADITYA SHRIPAD VASANTI</t>
  </si>
  <si>
    <t>/ KAKADE KANCHAN SANJAY PRATIBHA</t>
  </si>
  <si>
    <t>/ KAMBLE PRIYANKA SATISH MANISHA</t>
  </si>
  <si>
    <t>549</t>
  </si>
  <si>
    <t>/ KASKHEDIKAR MADHURA MANDAR ANKITA</t>
  </si>
  <si>
    <t>KEWALRAMANI SAHIL MAHESHKUMAR MEGHA</t>
  </si>
  <si>
    <t>KHAN ABDUL QUADIR BISMILLAH JAMILA KHATOON</t>
  </si>
  <si>
    <t>KHANNA JAITRA MANIT MONIKA</t>
  </si>
  <si>
    <t>KHANVILKAR ADITYA SUHAS SAPNA</t>
  </si>
  <si>
    <t>KHATRI HARSH SAUNAND NAYANA</t>
  </si>
  <si>
    <t>/ KOKATE SAYALI KIRAN NUTAN</t>
  </si>
  <si>
    <t>/ KOLUMBKAR SNEHA SUNIL SHEELA</t>
  </si>
  <si>
    <t>/ KORDE PRITI SUNIL SUKESHANI</t>
  </si>
  <si>
    <t>KUSHWAHA VENUS SINGH SUNITA</t>
  </si>
  <si>
    <t>572</t>
  </si>
  <si>
    <t>LALL HARDEEP SINGH POVINDER SINGH KULBIR KAUR</t>
  </si>
  <si>
    <t>/ LOKHANDE NIKITA BHUSHAN CHITRA</t>
  </si>
  <si>
    <t>LOPES AARON ALEX NANCY</t>
  </si>
  <si>
    <t>MESHRAM KSHITIJ SANJAY MANISHA</t>
  </si>
  <si>
    <t>96</t>
  </si>
  <si>
    <t>MHAPANKAR SAHIL MADAN MANISHA</t>
  </si>
  <si>
    <t>419</t>
  </si>
  <si>
    <t>MHATRE VINAY ASHOK APARNA</t>
  </si>
  <si>
    <t>MODAK ROHIT SHRIPATI TARABAI</t>
  </si>
  <si>
    <t>/ MOHAKAR KIRAN SATISH ALKA</t>
  </si>
  <si>
    <t>MOHITE ABHISHEIK VIJAY POOJA</t>
  </si>
  <si>
    <t>MOHITE SAURABH JAYWANT SAVITA</t>
  </si>
  <si>
    <t>/ MORE NIKITA SATISH SWATI</t>
  </si>
  <si>
    <t>MUKADAM MAAZ IQBAL KANITA</t>
  </si>
  <si>
    <t>MUKANE AMOL PARSHURAM LATA</t>
  </si>
  <si>
    <t>399</t>
  </si>
  <si>
    <t>NAIK ROHIT YASHWANT POOJA</t>
  </si>
  <si>
    <t>NAKE SHREEVAS ANIL NAMISHA</t>
  </si>
  <si>
    <t>461</t>
  </si>
  <si>
    <t>NEHETE UJWAL BALU MALTI</t>
  </si>
  <si>
    <t>PAGADE PRATIK SURYAKANT SNEHA</t>
  </si>
  <si>
    <t>392</t>
  </si>
  <si>
    <t>PAITHANE MANGESH SAMADHAN SUNITA</t>
  </si>
  <si>
    <t>/ PALANDE SANJANA MADHAV SHARMILA</t>
  </si>
  <si>
    <t>PALIMATTOM JOHN SAJU ANCY</t>
  </si>
  <si>
    <t>/ PANDIT PRIYANKA MARUTI MANISHA</t>
  </si>
  <si>
    <t>473</t>
  </si>
  <si>
    <t>PANIGRAHI RAJESH SANTOSH KUMAR JHULI</t>
  </si>
  <si>
    <t>440</t>
  </si>
  <si>
    <t>/ PARAB DEEPALI ANAND ASMITA</t>
  </si>
  <si>
    <t>PARAB NARAYAN PRABHAKAR PRANITA</t>
  </si>
  <si>
    <t>/ PARADKAR SHRUTI SAMBHAJI SNEHA</t>
  </si>
  <si>
    <t>PARASRAMPURIA NIKHIL SHAILESH SHWETA</t>
  </si>
  <si>
    <t>/ PARDESHI KOMAL SHIRISH MEENAKSHI</t>
  </si>
  <si>
    <t>PATIL AJINKYA MAHESH BHAVANA</t>
  </si>
  <si>
    <t>PATIL DAIVIK PRAVINKUMAR MINAL</t>
  </si>
  <si>
    <t>PATIL KUNAL SURESH SUJATA</t>
  </si>
  <si>
    <t>PATIL MANISH RAJAN RANJANA</t>
  </si>
  <si>
    <t>PATIL NAVAL MADHUKAR ASHA</t>
  </si>
  <si>
    <t>/ PAWAR ANKITA CHANDRAKANT PRATIBHA</t>
  </si>
  <si>
    <t>PHADKALE KIRAN SAKHARAM SAVITA</t>
  </si>
  <si>
    <t>PIPREWAR UJJWAL DILIP DIPALI</t>
  </si>
  <si>
    <t>PITALE SAISH DEEPAK APARNA</t>
  </si>
  <si>
    <t>PORIYA HITESH PARSHOTTAM KUSUMBEN</t>
  </si>
  <si>
    <t>PUTHRAN PRITESH GOPAL AMITA</t>
  </si>
  <si>
    <t>RAJPUT RAHUL YOGENDRASING SANGITA</t>
  </si>
  <si>
    <t>RANE DIVYANK KISHOR DIKSHA</t>
  </si>
  <si>
    <t>/ SABLE MADHULIKA SANDEEP SHUBHANGI</t>
  </si>
  <si>
    <t>460</t>
  </si>
  <si>
    <t>SAHANI RISHI KUMAR SHETVAN SHUBHAVATIDEVI</t>
  </si>
  <si>
    <t>/ SALVE AISHWARYA BABASAHEB SANGITA</t>
  </si>
  <si>
    <t>SANKHE SHUBHAM MANOJ MEDHA</t>
  </si>
  <si>
    <t>SARVANKAR YOGESHWAR PRAVIN PRERANA</t>
  </si>
  <si>
    <t>SARWAN AAKASH NARESH KAMLESH</t>
  </si>
  <si>
    <t>361</t>
  </si>
  <si>
    <t>SHAH YASH KETAN NEHA</t>
  </si>
  <si>
    <t>SHARMA RIKVIT KUMAR SUJIT KUMAR MADHURI</t>
  </si>
  <si>
    <t>SHELKE SAGAR KAILAS RANJANA</t>
  </si>
  <si>
    <t>SHINDE ARJUN VILAS KALPANA</t>
  </si>
  <si>
    <t>SHINDE PRASAD VILAS MEENA</t>
  </si>
  <si>
    <t>SINGH HARPREET HARINDER MANPREET</t>
  </si>
  <si>
    <t>561</t>
  </si>
  <si>
    <t>SINGH VINAY KUNWAR SUMAN</t>
  </si>
  <si>
    <t>SONAWANE HITESH GHANSHYAM MAYA</t>
  </si>
  <si>
    <t>SUTAR ABHISHEK MANOHAR MANISHA</t>
  </si>
  <si>
    <t>TAKPIRE SIDDHESH RAJENDRA VAISHALI</t>
  </si>
  <si>
    <t>THOKE SANDESH DILIP LATA</t>
  </si>
  <si>
    <t>THOMBARE SANDIP SHANKAR VANITA</t>
  </si>
  <si>
    <t>THORAT ANIKET DNYANESHWAR SANGITA</t>
  </si>
  <si>
    <t>TIWARI AVANISH SATISH KUMKUM</t>
  </si>
  <si>
    <t>493</t>
  </si>
  <si>
    <t>UMALE MUKUL SUDHAKAR SHUBHANGI</t>
  </si>
  <si>
    <t>UPADHYAY YASH RAMAKANT NEELAM</t>
  </si>
  <si>
    <t>VAIDYA MEGHRAJ SUNIL MEGHA</t>
  </si>
  <si>
    <t>VARTAK OMKAR SANTOSH SHEETAL</t>
  </si>
  <si>
    <t>/ WADILE SNEHAL ASHOK SHRADHHA</t>
  </si>
  <si>
    <t>WADKE YASH DINESH SHARMISHTHA</t>
  </si>
  <si>
    <t>WALAVALKAR ANIKET CHANDRASHEKHAR SUSMITA</t>
  </si>
  <si>
    <t>YASH RAM BHARTI SANGEETA</t>
  </si>
  <si>
    <t>RESULT ANALYSIS YEAR 2017-2018</t>
  </si>
  <si>
    <t>AYARE MANAS RAMESH MANASI</t>
  </si>
  <si>
    <t>BIJOLI IMRAN ASLAM SHABANA</t>
  </si>
  <si>
    <t>CHAUDHARY GAURAV KUMAR KARAMCHAND SAGRIDEVI</t>
  </si>
  <si>
    <t>/ DATTA ANKITA JITENDRA SUJATA</t>
  </si>
  <si>
    <t>/ GHODE SHAMAL BHARAT SUNANDA</t>
  </si>
  <si>
    <t>IRANI PARZON ABESH</t>
  </si>
  <si>
    <t>MHATRE RUSHIKESH AVINASH SWATI</t>
  </si>
  <si>
    <t>PAL PRADEEP KUMAR NIFIKIR</t>
  </si>
  <si>
    <t>62E</t>
  </si>
  <si>
    <t>PATIL NEELAM HARESH MATHURA</t>
  </si>
  <si>
    <t>PATIL SATYAJIT UDAY ALKA</t>
  </si>
  <si>
    <t>SHETTY RAUNAK SHANKAR SHOBHA</t>
  </si>
  <si>
    <t>ZAVERI ASHISH VIJAY NEENA</t>
  </si>
  <si>
    <t>32+</t>
  </si>
  <si>
    <t>15+</t>
  </si>
  <si>
    <t>08+</t>
  </si>
  <si>
    <t>18+</t>
  </si>
  <si>
    <t>09+</t>
  </si>
  <si>
    <t>10+</t>
  </si>
  <si>
    <t>ANGNE MANDAR UDAY KIRAN</t>
  </si>
  <si>
    <t>42+</t>
  </si>
  <si>
    <t>12+</t>
  </si>
  <si>
    <t>39+</t>
  </si>
  <si>
    <t>11+</t>
  </si>
  <si>
    <t>36+</t>
  </si>
  <si>
    <t>16+</t>
  </si>
  <si>
    <t>50+</t>
  </si>
  <si>
    <t>/ BELEKAR SAYALI SURESH</t>
  </si>
  <si>
    <t>13+</t>
  </si>
  <si>
    <t>34+</t>
  </si>
  <si>
    <t>33+</t>
  </si>
  <si>
    <t>DAGA NITIN LIMBADRI SHYAMALA</t>
  </si>
  <si>
    <t>GAIKWAD ADITYA RAJESH</t>
  </si>
  <si>
    <t>37+</t>
  </si>
  <si>
    <t>GAVIT ASHISH RAMESH</t>
  </si>
  <si>
    <t>IPPER VIJAY MADHAV SHIVNANDA</t>
  </si>
  <si>
    <t>38+</t>
  </si>
  <si>
    <t>14+</t>
  </si>
  <si>
    <t>KHOLA NAVEEN PRAVEEN SANTOSH</t>
  </si>
  <si>
    <t>49+</t>
  </si>
  <si>
    <t>/ KOTKAR AAKANSHA KAILASH</t>
  </si>
  <si>
    <t>45+</t>
  </si>
  <si>
    <t>MARCHANDE SAGAR SANJAY</t>
  </si>
  <si>
    <t>MATHKAR SUYASH MOHAN</t>
  </si>
  <si>
    <t>PARKAR WASEEM DAUD RUKSANA</t>
  </si>
  <si>
    <t>48+</t>
  </si>
  <si>
    <t>PATOLE PRANAV RAJENDRA</t>
  </si>
  <si>
    <t>PATTANAIK ANUVEDYA BIJAY BHUSAN INDRANI</t>
  </si>
  <si>
    <t>PETHANI HARDIK JAYSUKHBHAI MANJULABEN</t>
  </si>
  <si>
    <t>35+</t>
  </si>
  <si>
    <t>RAO PRASHIN PRASANNA NAINA</t>
  </si>
  <si>
    <t>40+</t>
  </si>
  <si>
    <t>SAHNI SUMEET SUSHIL SONIA</t>
  </si>
  <si>
    <t>SARFARE YASH ARUN ARTI</t>
  </si>
  <si>
    <t>SAYARE SURAJ KAMALAKAR KANCHAN</t>
  </si>
  <si>
    <t>SHAH JINAY NEETIN HEENA</t>
  </si>
  <si>
    <t>46+</t>
  </si>
  <si>
    <t>VAITY AAYUSH VIJAY</t>
  </si>
  <si>
    <t>VORA ATMAN MAHENDRA BHADRA</t>
  </si>
  <si>
    <t>YADAV DEEPAKKUMAR DINESHSINGH SUMAN</t>
  </si>
  <si>
    <t>BHISE AKSHAY HARSHAD</t>
  </si>
  <si>
    <t>METROLOGY AND QUALITY ENGINEERING</t>
  </si>
  <si>
    <t>MACHINE DESIGN I</t>
  </si>
  <si>
    <t>MECHANICAL VIBRATIONS</t>
  </si>
  <si>
    <t>THERMAL AND FLUID POWER ENGINEERING</t>
  </si>
  <si>
    <t xml:space="preserve">MECHATRONICS </t>
  </si>
  <si>
    <t>FINITE ELEMENT ANALYSIS</t>
  </si>
  <si>
    <t>SEM VI  (MAY 2018)</t>
  </si>
  <si>
    <t xml:space="preserve">Result Sheet for T.E., Mechanical Engineering, Semester VI CBSGS ,Exam: May 2018 </t>
  </si>
  <si>
    <t>MEC601</t>
  </si>
  <si>
    <t>MEC602</t>
  </si>
  <si>
    <t>MEC603</t>
  </si>
  <si>
    <t>MEC604</t>
  </si>
  <si>
    <t>MEC605</t>
  </si>
  <si>
    <t>MEC606</t>
  </si>
  <si>
    <t>OR</t>
  </si>
  <si>
    <t>558</t>
  </si>
  <si>
    <t>548</t>
  </si>
  <si>
    <t>538</t>
  </si>
  <si>
    <t>504</t>
  </si>
  <si>
    <t>531</t>
  </si>
  <si>
    <t>510</t>
  </si>
  <si>
    <t>521</t>
  </si>
  <si>
    <t>478</t>
  </si>
  <si>
    <t>514</t>
  </si>
  <si>
    <t>541</t>
  </si>
  <si>
    <t>634</t>
  </si>
  <si>
    <t>421</t>
  </si>
  <si>
    <t>537</t>
  </si>
  <si>
    <t>542</t>
  </si>
  <si>
    <t>451</t>
  </si>
  <si>
    <t>665</t>
  </si>
  <si>
    <t>334</t>
  </si>
  <si>
    <t>604</t>
  </si>
  <si>
    <t>562</t>
  </si>
  <si>
    <t>680</t>
  </si>
  <si>
    <t>585</t>
  </si>
  <si>
    <t>559</t>
  </si>
  <si>
    <t>607</t>
  </si>
  <si>
    <t>533</t>
  </si>
  <si>
    <t>640</t>
  </si>
  <si>
    <t>632</t>
  </si>
  <si>
    <t>386</t>
  </si>
  <si>
    <t>550</t>
  </si>
  <si>
    <t>657</t>
  </si>
  <si>
    <t>496</t>
  </si>
  <si>
    <t>583</t>
  </si>
  <si>
    <t>613</t>
  </si>
  <si>
    <t>444</t>
  </si>
  <si>
    <t>547</t>
  </si>
  <si>
    <t>376</t>
  </si>
  <si>
    <t>601</t>
  </si>
  <si>
    <t>710</t>
  </si>
  <si>
    <t>599</t>
  </si>
  <si>
    <t>575</t>
  </si>
  <si>
    <t>645</t>
  </si>
  <si>
    <t>650</t>
  </si>
  <si>
    <t>621</t>
  </si>
  <si>
    <t>639</t>
  </si>
  <si>
    <t>669</t>
  </si>
  <si>
    <t>382</t>
  </si>
  <si>
    <t>696</t>
  </si>
  <si>
    <t>631</t>
  </si>
  <si>
    <t>644</t>
  </si>
  <si>
    <t>527</t>
  </si>
  <si>
    <t>483</t>
  </si>
  <si>
    <t>4</t>
  </si>
  <si>
    <t>394</t>
  </si>
  <si>
    <t>484</t>
  </si>
  <si>
    <t>600</t>
  </si>
  <si>
    <t>619</t>
  </si>
  <si>
    <t>646</t>
  </si>
  <si>
    <t>656</t>
  </si>
  <si>
    <t>490</t>
  </si>
  <si>
    <t>591</t>
  </si>
  <si>
    <t>586</t>
  </si>
  <si>
    <t>612</t>
  </si>
  <si>
    <t>714</t>
  </si>
  <si>
    <t>603</t>
  </si>
  <si>
    <t>648</t>
  </si>
  <si>
    <t>659</t>
  </si>
  <si>
    <t>593</t>
  </si>
  <si>
    <t>556</t>
  </si>
  <si>
    <t>584</t>
  </si>
  <si>
    <t>602</t>
  </si>
  <si>
    <t>594</t>
  </si>
  <si>
    <t>526</t>
  </si>
  <si>
    <t>675</t>
  </si>
  <si>
    <t>502</t>
  </si>
  <si>
    <t>649</t>
  </si>
  <si>
    <t>570</t>
  </si>
  <si>
    <t>625</t>
  </si>
  <si>
    <t>555</t>
  </si>
  <si>
    <t>477</t>
  </si>
  <si>
    <t>576</t>
  </si>
  <si>
    <t>506</t>
  </si>
  <si>
    <t>596</t>
  </si>
  <si>
    <t>564</t>
  </si>
  <si>
    <t>592</t>
  </si>
  <si>
    <t>620</t>
  </si>
  <si>
    <t>597</t>
  </si>
  <si>
    <t>552</t>
  </si>
  <si>
    <t>611</t>
  </si>
  <si>
    <t>616</t>
  </si>
  <si>
    <t>590</t>
  </si>
  <si>
    <t>560</t>
  </si>
  <si>
    <t>682</t>
  </si>
  <si>
    <t>605</t>
  </si>
  <si>
    <t>487</t>
  </si>
  <si>
    <t>19+</t>
  </si>
  <si>
    <t>22+</t>
  </si>
  <si>
    <t>21+</t>
  </si>
  <si>
    <t>20+</t>
  </si>
  <si>
    <t>17+</t>
  </si>
  <si>
    <t>422</t>
  </si>
  <si>
    <t>400</t>
  </si>
  <si>
    <t>373</t>
  </si>
  <si>
    <t>298</t>
  </si>
  <si>
    <t>432</t>
  </si>
  <si>
    <t>485</t>
  </si>
  <si>
    <t>340</t>
  </si>
  <si>
    <t>365</t>
  </si>
  <si>
    <t>RS1,RS2</t>
  </si>
  <si>
    <t>406</t>
  </si>
  <si>
    <t>23+</t>
  </si>
  <si>
    <t>438</t>
  </si>
  <si>
    <t>289</t>
  </si>
  <si>
    <t>Prof. V. B. Sawant</t>
  </si>
  <si>
    <t>Prof. D. S. Pandey</t>
  </si>
  <si>
    <t>Prof. R. M. Siddiqui</t>
  </si>
  <si>
    <t>Prof. P. R. Potdar</t>
  </si>
  <si>
    <t>Prof. S. D. Gaikwad</t>
  </si>
  <si>
    <t>Prof. V. V. Goel</t>
  </si>
  <si>
    <t>Dr. R. V. Kale</t>
  </si>
  <si>
    <t>Dr. A. A. Vyas</t>
  </si>
  <si>
    <t>Prof. P. M. Deshmukh</t>
  </si>
  <si>
    <t>Prof. A. L. Mangrulkar</t>
  </si>
  <si>
    <t>Prof. M. S. Marathe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</si>
</sst>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Times New Roman"/>
      <family val="1"/>
    </font>
    <font>
      <u/>
      <sz val="12"/>
      <color rgb="FF000000"/>
      <name val="Times New Roman"/>
      <family val="1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rgb="FFFF0000"/>
      <name val="Cambria"/>
      <family val="1"/>
      <scheme val="maj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0" fontId="16" fillId="0" borderId="0" xfId="0" applyFont="1" applyAlignment="1">
      <alignment horizontal="center" vertical="center" wrapText="1"/>
    </xf>
    <xf numFmtId="0" fontId="16" fillId="0" borderId="15" xfId="0" applyNumberFormat="1" applyFont="1" applyBorder="1" applyAlignment="1">
      <alignment horizontal="center" vertical="center" wrapText="1"/>
    </xf>
    <xf numFmtId="0" fontId="16" fillId="0" borderId="25" xfId="0" applyNumberFormat="1" applyFont="1" applyBorder="1" applyAlignment="1">
      <alignment horizontal="center" vertical="center" wrapText="1"/>
    </xf>
    <xf numFmtId="0" fontId="16" fillId="0" borderId="28" xfId="0" applyNumberFormat="1" applyFont="1" applyBorder="1" applyAlignment="1">
      <alignment horizontal="center" vertical="center" wrapText="1"/>
    </xf>
    <xf numFmtId="0" fontId="16" fillId="0" borderId="20" xfId="0" applyNumberFormat="1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6" fillId="0" borderId="12" xfId="0" applyFont="1" applyBorder="1" applyAlignment="1">
      <alignment horizontal="center" vertical="center" wrapText="1"/>
    </xf>
    <xf numFmtId="0" fontId="16" fillId="0" borderId="39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1" fontId="15" fillId="0" borderId="15" xfId="0" applyNumberFormat="1" applyFont="1" applyBorder="1" applyAlignment="1">
      <alignment horizontal="center" vertical="center" wrapText="1"/>
    </xf>
    <xf numFmtId="1" fontId="15" fillId="0" borderId="25" xfId="0" applyNumberFormat="1" applyFont="1" applyBorder="1" applyAlignment="1">
      <alignment horizontal="center" vertical="center" wrapText="1"/>
    </xf>
    <xf numFmtId="2" fontId="15" fillId="0" borderId="25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43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1" fontId="15" fillId="0" borderId="46" xfId="0" applyNumberFormat="1" applyFont="1" applyBorder="1" applyAlignment="1">
      <alignment horizontal="center" vertical="center" wrapText="1"/>
    </xf>
    <xf numFmtId="1" fontId="18" fillId="0" borderId="44" xfId="0" applyNumberFormat="1" applyFont="1" applyBorder="1" applyAlignment="1">
      <alignment horizontal="center" vertical="center" wrapText="1"/>
    </xf>
    <xf numFmtId="1" fontId="18" fillId="0" borderId="45" xfId="0" applyNumberFormat="1" applyFont="1" applyBorder="1" applyAlignment="1">
      <alignment horizontal="center" vertical="center" wrapText="1"/>
    </xf>
    <xf numFmtId="1" fontId="18" fillId="0" borderId="46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0" borderId="15" xfId="0" applyNumberFormat="1" applyFont="1" applyBorder="1" applyAlignment="1">
      <alignment horizontal="left" vertical="center" wrapText="1"/>
    </xf>
    <xf numFmtId="0" fontId="16" fillId="0" borderId="25" xfId="0" applyNumberFormat="1" applyFont="1" applyBorder="1" applyAlignment="1">
      <alignment horizontal="left" vertical="center" wrapText="1"/>
    </xf>
    <xf numFmtId="0" fontId="16" fillId="0" borderId="28" xfId="0" applyNumberFormat="1" applyFont="1" applyBorder="1" applyAlignment="1">
      <alignment horizontal="left" vertical="center" wrapText="1"/>
    </xf>
    <xf numFmtId="0" fontId="16" fillId="0" borderId="20" xfId="0" applyNumberFormat="1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1" fontId="18" fillId="0" borderId="15" xfId="0" applyNumberFormat="1" applyFont="1" applyBorder="1" applyAlignment="1">
      <alignment horizontal="left" vertical="center" wrapText="1"/>
    </xf>
    <xf numFmtId="1" fontId="18" fillId="0" borderId="25" xfId="0" applyNumberFormat="1" applyFont="1" applyBorder="1" applyAlignment="1">
      <alignment horizontal="left" vertical="center" wrapText="1"/>
    </xf>
    <xf numFmtId="1" fontId="18" fillId="0" borderId="20" xfId="0" applyNumberFormat="1" applyFont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49" fontId="23" fillId="0" borderId="3" xfId="0" applyNumberFormat="1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12" fillId="2" borderId="29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2" fontId="7" fillId="0" borderId="6" xfId="0" applyNumberFormat="1" applyFont="1" applyFill="1" applyBorder="1" applyAlignment="1">
      <alignment horizontal="center" vertical="center"/>
    </xf>
    <xf numFmtId="2" fontId="7" fillId="0" borderId="4" xfId="0" applyNumberFormat="1" applyFont="1" applyFill="1" applyBorder="1" applyAlignment="1">
      <alignment horizontal="center" vertical="center"/>
    </xf>
    <xf numFmtId="2" fontId="7" fillId="0" borderId="34" xfId="0" applyNumberFormat="1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2" fontId="7" fillId="0" borderId="23" xfId="0" applyNumberFormat="1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2" fontId="7" fillId="0" borderId="22" xfId="0" applyNumberFormat="1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7" fillId="0" borderId="45" xfId="0" applyFont="1" applyFill="1" applyBorder="1" applyAlignment="1">
      <alignment horizontal="center" vertical="center"/>
    </xf>
    <xf numFmtId="2" fontId="7" fillId="0" borderId="46" xfId="0" applyNumberFormat="1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26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7" xfId="0" applyFill="1" applyBorder="1" applyAlignment="1">
      <alignment vertical="center"/>
    </xf>
    <xf numFmtId="0" fontId="0" fillId="5" borderId="26" xfId="0" applyFill="1" applyBorder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2" fillId="0" borderId="3" xfId="0" applyFont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2" fontId="7" fillId="6" borderId="4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49" fontId="24" fillId="0" borderId="3" xfId="0" applyNumberFormat="1" applyFont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 vertical="center" wrapText="1"/>
    </xf>
    <xf numFmtId="49" fontId="23" fillId="7" borderId="3" xfId="0" applyNumberFormat="1" applyFont="1" applyFill="1" applyBorder="1" applyAlignment="1">
      <alignment horizontal="center"/>
    </xf>
    <xf numFmtId="0" fontId="23" fillId="7" borderId="1" xfId="0" applyFont="1" applyFill="1" applyBorder="1" applyAlignment="1">
      <alignment horizontal="center"/>
    </xf>
    <xf numFmtId="0" fontId="23" fillId="7" borderId="3" xfId="0" applyNumberFormat="1" applyFont="1" applyFill="1" applyBorder="1" applyAlignment="1">
      <alignment horizontal="center"/>
    </xf>
    <xf numFmtId="0" fontId="23" fillId="7" borderId="3" xfId="0" applyNumberFormat="1" applyFont="1" applyFill="1" applyBorder="1" applyAlignment="1">
      <alignment horizontal="center" wrapText="1"/>
    </xf>
    <xf numFmtId="0" fontId="24" fillId="7" borderId="3" xfId="0" applyNumberFormat="1" applyFont="1" applyFill="1" applyBorder="1" applyAlignment="1">
      <alignment horizontal="center"/>
    </xf>
    <xf numFmtId="0" fontId="24" fillId="7" borderId="1" xfId="0" applyFont="1" applyFill="1" applyBorder="1" applyAlignment="1">
      <alignment horizontal="center"/>
    </xf>
    <xf numFmtId="0" fontId="24" fillId="7" borderId="3" xfId="0" applyNumberFormat="1" applyFont="1" applyFill="1" applyBorder="1" applyAlignment="1">
      <alignment horizontal="center" wrapText="1"/>
    </xf>
    <xf numFmtId="0" fontId="23" fillId="7" borderId="3" xfId="0" applyFont="1" applyFill="1" applyBorder="1" applyAlignment="1">
      <alignment horizontal="center"/>
    </xf>
    <xf numFmtId="0" fontId="2" fillId="0" borderId="1" xfId="0" applyFont="1" applyBorder="1" applyAlignment="1">
      <alignment vertical="center" textRotation="90" wrapText="1"/>
    </xf>
    <xf numFmtId="0" fontId="2" fillId="0" borderId="1" xfId="0" applyFont="1" applyBorder="1" applyAlignment="1">
      <alignment vertical="center" wrapText="1"/>
    </xf>
    <xf numFmtId="0" fontId="23" fillId="0" borderId="3" xfId="0" applyFont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23" fillId="6" borderId="3" xfId="0" applyFont="1" applyFill="1" applyBorder="1" applyAlignment="1">
      <alignment horizontal="center"/>
    </xf>
    <xf numFmtId="49" fontId="23" fillId="6" borderId="3" xfId="0" applyNumberFormat="1" applyFont="1" applyFill="1" applyBorder="1" applyAlignment="1">
      <alignment horizontal="center"/>
    </xf>
    <xf numFmtId="49" fontId="24" fillId="6" borderId="3" xfId="0" applyNumberFormat="1" applyFont="1" applyFill="1" applyBorder="1" applyAlignment="1">
      <alignment horizontal="center"/>
    </xf>
    <xf numFmtId="49" fontId="23" fillId="6" borderId="3" xfId="0" applyNumberFormat="1" applyFont="1" applyFill="1" applyBorder="1" applyAlignment="1">
      <alignment horizontal="center" wrapText="1"/>
    </xf>
    <xf numFmtId="0" fontId="0" fillId="6" borderId="0" xfId="0" applyFill="1"/>
    <xf numFmtId="49" fontId="24" fillId="6" borderId="3" xfId="0" applyNumberFormat="1" applyFont="1" applyFill="1" applyBorder="1" applyAlignment="1">
      <alignment horizontal="center" wrapText="1"/>
    </xf>
    <xf numFmtId="0" fontId="3" fillId="8" borderId="2" xfId="0" applyFont="1" applyFill="1" applyBorder="1" applyAlignment="1">
      <alignment horizontal="center"/>
    </xf>
    <xf numFmtId="0" fontId="23" fillId="8" borderId="3" xfId="0" applyFont="1" applyFill="1" applyBorder="1" applyAlignment="1">
      <alignment horizontal="center"/>
    </xf>
    <xf numFmtId="49" fontId="23" fillId="8" borderId="3" xfId="0" applyNumberFormat="1" applyFont="1" applyFill="1" applyBorder="1" applyAlignment="1">
      <alignment horizontal="center"/>
    </xf>
    <xf numFmtId="49" fontId="24" fillId="8" borderId="3" xfId="0" applyNumberFormat="1" applyFont="1" applyFill="1" applyBorder="1" applyAlignment="1">
      <alignment horizontal="center"/>
    </xf>
    <xf numFmtId="49" fontId="23" fillId="8" borderId="3" xfId="0" applyNumberFormat="1" applyFont="1" applyFill="1" applyBorder="1" applyAlignment="1">
      <alignment horizontal="center" wrapText="1"/>
    </xf>
    <xf numFmtId="49" fontId="24" fillId="8" borderId="3" xfId="0" applyNumberFormat="1" applyFont="1" applyFill="1" applyBorder="1" applyAlignment="1">
      <alignment horizontal="center" wrapText="1"/>
    </xf>
    <xf numFmtId="0" fontId="0" fillId="8" borderId="0" xfId="0" applyFill="1"/>
    <xf numFmtId="0" fontId="16" fillId="0" borderId="15" xfId="0" applyFont="1" applyBorder="1" applyAlignment="1">
      <alignment vertical="center" wrapText="1"/>
    </xf>
    <xf numFmtId="0" fontId="16" fillId="0" borderId="29" xfId="0" applyFont="1" applyBorder="1" applyAlignment="1">
      <alignment vertic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6" borderId="7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18" fillId="0" borderId="5" xfId="0" applyFont="1" applyBorder="1" applyAlignment="1">
      <alignment vertical="center" wrapText="1"/>
    </xf>
    <xf numFmtId="0" fontId="18" fillId="0" borderId="35" xfId="0" applyFont="1" applyBorder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0" borderId="2" xfId="0" applyFont="1" applyBorder="1" applyAlignment="1">
      <alignment vertical="center" wrapText="1"/>
    </xf>
    <xf numFmtId="0" fontId="18" fillId="0" borderId="33" xfId="0" applyFont="1" applyBorder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18" fillId="0" borderId="6" xfId="0" applyFont="1" applyBorder="1" applyAlignment="1">
      <alignment vertical="center" wrapText="1"/>
    </xf>
    <xf numFmtId="0" fontId="18" fillId="0" borderId="34" xfId="0" applyFont="1" applyBorder="1" applyAlignment="1">
      <alignment vertical="center" wrapText="1"/>
    </xf>
    <xf numFmtId="1" fontId="0" fillId="0" borderId="29" xfId="0" applyNumberFormat="1" applyBorder="1" applyAlignment="1">
      <alignment horizontal="center" vertical="center" wrapText="1"/>
    </xf>
    <xf numFmtId="1" fontId="0" fillId="0" borderId="30" xfId="0" applyNumberForma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6" fillId="0" borderId="15" xfId="0" applyNumberFormat="1" applyFont="1" applyBorder="1" applyAlignment="1">
      <alignment horizontal="center" vertical="center" wrapText="1"/>
    </xf>
    <xf numFmtId="0" fontId="16" fillId="0" borderId="20" xfId="0" applyNumberFormat="1" applyFont="1" applyBorder="1" applyAlignment="1">
      <alignment horizontal="center" vertical="center" wrapText="1"/>
    </xf>
    <xf numFmtId="1" fontId="0" fillId="0" borderId="33" xfId="0" applyNumberFormat="1" applyBorder="1" applyAlignment="1">
      <alignment horizontal="center" vertical="center" wrapText="1"/>
    </xf>
    <xf numFmtId="1" fontId="0" fillId="0" borderId="35" xfId="0" applyNumberFormat="1" applyBorder="1" applyAlignment="1">
      <alignment horizontal="center" vertical="center" wrapText="1"/>
    </xf>
    <xf numFmtId="1" fontId="0" fillId="0" borderId="40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16" fillId="0" borderId="29" xfId="0" applyFont="1" applyBorder="1" applyAlignment="1">
      <alignment horizontal="left" vertical="center" wrapText="1"/>
    </xf>
    <xf numFmtId="0" fontId="16" fillId="0" borderId="30" xfId="0" applyFont="1" applyBorder="1" applyAlignment="1">
      <alignment horizontal="left" vertical="center" wrapText="1"/>
    </xf>
    <xf numFmtId="0" fontId="16" fillId="0" borderId="31" xfId="0" applyFont="1" applyBorder="1" applyAlignment="1">
      <alignment horizontal="left" vertical="center" wrapText="1"/>
    </xf>
    <xf numFmtId="0" fontId="16" fillId="0" borderId="28" xfId="0" applyFont="1" applyBorder="1" applyAlignment="1">
      <alignment horizontal="left" vertical="center" wrapText="1"/>
    </xf>
    <xf numFmtId="2" fontId="0" fillId="0" borderId="29" xfId="0" applyNumberFormat="1" applyBorder="1" applyAlignment="1">
      <alignment horizontal="center" vertical="center" wrapText="1"/>
    </xf>
    <xf numFmtId="1" fontId="0" fillId="0" borderId="34" xfId="0" applyNumberForma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1" fontId="0" fillId="0" borderId="39" xfId="0" applyNumberFormat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12" xfId="0" applyNumberForma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1" fontId="0" fillId="0" borderId="41" xfId="0" applyNumberFormat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 vertical="center" wrapText="1"/>
    </xf>
    <xf numFmtId="1" fontId="0" fillId="0" borderId="13" xfId="0" applyNumberFormat="1" applyBorder="1" applyAlignment="1">
      <alignment horizontal="center" vertical="center" wrapText="1"/>
    </xf>
    <xf numFmtId="1" fontId="0" fillId="0" borderId="42" xfId="0" applyNumberFormat="1" applyBorder="1" applyAlignment="1">
      <alignment horizontal="center" vertical="center" wrapText="1"/>
    </xf>
    <xf numFmtId="1" fontId="0" fillId="0" borderId="31" xfId="0" applyNumberForma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0" fontId="2" fillId="7" borderId="29" xfId="0" applyFont="1" applyFill="1" applyBorder="1" applyAlignment="1">
      <alignment horizontal="center" wrapText="1"/>
    </xf>
    <xf numFmtId="0" fontId="2" fillId="7" borderId="31" xfId="0" applyFont="1" applyFill="1" applyBorder="1" applyAlignment="1">
      <alignment horizontal="center" wrapText="1"/>
    </xf>
    <xf numFmtId="0" fontId="12" fillId="2" borderId="2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1" fillId="0" borderId="36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0" fillId="0" borderId="36" xfId="0" applyFont="1" applyFill="1" applyBorder="1" applyAlignment="1">
      <alignment horizontal="right" vertical="center"/>
    </xf>
    <xf numFmtId="0" fontId="10" fillId="0" borderId="38" xfId="0" applyFont="1" applyFill="1" applyBorder="1" applyAlignment="1">
      <alignment horizontal="right" vertical="center"/>
    </xf>
    <xf numFmtId="0" fontId="8" fillId="0" borderId="5" xfId="0" applyFont="1" applyFill="1" applyBorder="1" applyAlignment="1">
      <alignment vertical="center"/>
    </xf>
    <xf numFmtId="0" fontId="8" fillId="0" borderId="27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8" fillId="0" borderId="23" xfId="0" applyFont="1" applyFill="1" applyBorder="1" applyAlignment="1">
      <alignment vertical="center"/>
    </xf>
    <xf numFmtId="0" fontId="2" fillId="0" borderId="49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8" fillId="0" borderId="2" xfId="0" applyFont="1" applyFill="1" applyBorder="1" applyAlignment="1">
      <alignment vertical="center"/>
    </xf>
    <xf numFmtId="0" fontId="8" fillId="0" borderId="18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wrapText="1"/>
    </xf>
    <xf numFmtId="0" fontId="2" fillId="7" borderId="8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33" xfId="0" applyFont="1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34" xfId="0" applyFont="1" applyBorder="1" applyAlignment="1">
      <alignment horizontal="center" vertical="center" textRotation="90" wrapText="1"/>
    </xf>
    <xf numFmtId="0" fontId="12" fillId="2" borderId="47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25" fillId="4" borderId="0" xfId="0" applyFont="1" applyFill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48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wrapText="1"/>
    </xf>
    <xf numFmtId="0" fontId="2" fillId="0" borderId="31" xfId="0" applyFont="1" applyBorder="1" applyAlignment="1">
      <alignment horizont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E:\CBSGS\Debug%20_RGIT_21_june_18\logo.jp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38100</xdr:rowOff>
    </xdr:from>
    <xdr:to>
      <xdr:col>20</xdr:col>
      <xdr:colOff>200025</xdr:colOff>
      <xdr:row>5</xdr:row>
      <xdr:rowOff>180975</xdr:rowOff>
    </xdr:to>
    <xdr:pic>
      <xdr:nvPicPr>
        <xdr:cNvPr id="3" name="Picture 1" descr="E:\CBSGS\Debug _RGIT_21_june_18\logo.jpg"/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8975" y="38100"/>
          <a:ext cx="64293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66676</xdr:rowOff>
    </xdr:from>
    <xdr:to>
      <xdr:col>4</xdr:col>
      <xdr:colOff>533400</xdr:colOff>
      <xdr:row>0</xdr:row>
      <xdr:rowOff>504826</xdr:rowOff>
    </xdr:to>
    <xdr:pic>
      <xdr:nvPicPr>
        <xdr:cNvPr id="2" name="Picture 1" descr="C:\Documents and Settings\DIGIT\Desktop\LOGO.bmp"/>
        <xdr:cNvPicPr/>
      </xdr:nvPicPr>
      <xdr:blipFill>
        <a:blip xmlns:r="http://schemas.openxmlformats.org/officeDocument/2006/relationships" r:embed="rId1"/>
        <a:srcRect b="10787"/>
        <a:stretch>
          <a:fillRect/>
        </a:stretch>
      </xdr:blipFill>
      <xdr:spPr bwMode="auto">
        <a:xfrm>
          <a:off x="95250" y="66676"/>
          <a:ext cx="5724525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235319</xdr:colOff>
      <xdr:row>0</xdr:row>
      <xdr:rowOff>33616</xdr:rowOff>
    </xdr:from>
    <xdr:to>
      <xdr:col>12</xdr:col>
      <xdr:colOff>167706</xdr:colOff>
      <xdr:row>0</xdr:row>
      <xdr:rowOff>582705</xdr:rowOff>
    </xdr:to>
    <xdr:pic>
      <xdr:nvPicPr>
        <xdr:cNvPr id="2" name="Picture 1" descr="C:\Documents and Settings\DIGIT\Desktop\LOGO.bmp"/>
        <xdr:cNvPicPr/>
      </xdr:nvPicPr>
      <xdr:blipFill>
        <a:blip xmlns:r="http://schemas.openxmlformats.org/officeDocument/2006/relationships" r:embed="rId1"/>
        <a:srcRect b="10787"/>
        <a:stretch>
          <a:fillRect/>
        </a:stretch>
      </xdr:blipFill>
      <xdr:spPr bwMode="auto">
        <a:xfrm>
          <a:off x="3104025" y="33616"/>
          <a:ext cx="5938740" cy="549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567016</xdr:colOff>
      <xdr:row>0</xdr:row>
      <xdr:rowOff>145676</xdr:rowOff>
    </xdr:from>
    <xdr:to>
      <xdr:col>15</xdr:col>
      <xdr:colOff>276224</xdr:colOff>
      <xdr:row>0</xdr:row>
      <xdr:rowOff>694765</xdr:rowOff>
    </xdr:to>
    <xdr:pic>
      <xdr:nvPicPr>
        <xdr:cNvPr id="5" name="Picture 4" descr="C:\Documents and Settings\DIGIT\Desktop\LOGO.bmp"/>
        <xdr:cNvPicPr/>
      </xdr:nvPicPr>
      <xdr:blipFill>
        <a:blip xmlns:r="http://schemas.openxmlformats.org/officeDocument/2006/relationships" r:embed="rId1"/>
        <a:srcRect b="10787"/>
        <a:stretch>
          <a:fillRect/>
        </a:stretch>
      </xdr:blipFill>
      <xdr:spPr bwMode="auto">
        <a:xfrm>
          <a:off x="2652991" y="145676"/>
          <a:ext cx="6405283" cy="549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K345"/>
  <sheetViews>
    <sheetView workbookViewId="0">
      <selection activeCell="W6" sqref="W6"/>
    </sheetView>
  </sheetViews>
  <sheetFormatPr defaultRowHeight="15" x14ac:dyDescent="0.25"/>
  <cols>
    <col min="1" max="1" width="22.5703125" style="1" customWidth="1"/>
    <col min="2" max="2" width="5.5703125" style="1" bestFit="1" customWidth="1"/>
    <col min="3" max="5" width="4.85546875" style="1" customWidth="1"/>
    <col min="6" max="6" width="5.140625" style="1" customWidth="1"/>
    <col min="7" max="29" width="4.85546875" style="1" customWidth="1"/>
    <col min="30" max="30" width="5.140625" style="1" customWidth="1"/>
    <col min="31" max="32" width="4.85546875" style="1" customWidth="1"/>
    <col min="33" max="35" width="6.42578125" style="1" customWidth="1"/>
    <col min="36" max="37" width="6.42578125" style="1" hidden="1" customWidth="1"/>
    <col min="38" max="256" width="9.140625" style="1"/>
    <col min="257" max="257" width="22.5703125" style="1" customWidth="1"/>
    <col min="258" max="258" width="5.5703125" style="1" bestFit="1" customWidth="1"/>
    <col min="259" max="261" width="4.85546875" style="1" customWidth="1"/>
    <col min="262" max="262" width="5.140625" style="1" customWidth="1"/>
    <col min="263" max="285" width="4.85546875" style="1" customWidth="1"/>
    <col min="286" max="286" width="5.140625" style="1" customWidth="1"/>
    <col min="287" max="288" width="4.85546875" style="1" customWidth="1"/>
    <col min="289" max="291" width="6.42578125" style="1" customWidth="1"/>
    <col min="292" max="293" width="0" style="1" hidden="1" customWidth="1"/>
    <col min="294" max="512" width="9.140625" style="1"/>
    <col min="513" max="513" width="22.5703125" style="1" customWidth="1"/>
    <col min="514" max="514" width="5.5703125" style="1" bestFit="1" customWidth="1"/>
    <col min="515" max="517" width="4.85546875" style="1" customWidth="1"/>
    <col min="518" max="518" width="5.140625" style="1" customWidth="1"/>
    <col min="519" max="541" width="4.85546875" style="1" customWidth="1"/>
    <col min="542" max="542" width="5.140625" style="1" customWidth="1"/>
    <col min="543" max="544" width="4.85546875" style="1" customWidth="1"/>
    <col min="545" max="547" width="6.42578125" style="1" customWidth="1"/>
    <col min="548" max="549" width="0" style="1" hidden="1" customWidth="1"/>
    <col min="550" max="768" width="9.140625" style="1"/>
    <col min="769" max="769" width="22.5703125" style="1" customWidth="1"/>
    <col min="770" max="770" width="5.5703125" style="1" bestFit="1" customWidth="1"/>
    <col min="771" max="773" width="4.85546875" style="1" customWidth="1"/>
    <col min="774" max="774" width="5.140625" style="1" customWidth="1"/>
    <col min="775" max="797" width="4.85546875" style="1" customWidth="1"/>
    <col min="798" max="798" width="5.140625" style="1" customWidth="1"/>
    <col min="799" max="800" width="4.85546875" style="1" customWidth="1"/>
    <col min="801" max="803" width="6.42578125" style="1" customWidth="1"/>
    <col min="804" max="805" width="0" style="1" hidden="1" customWidth="1"/>
    <col min="806" max="1024" width="9.140625" style="1"/>
    <col min="1025" max="1025" width="22.5703125" style="1" customWidth="1"/>
    <col min="1026" max="1026" width="5.5703125" style="1" bestFit="1" customWidth="1"/>
    <col min="1027" max="1029" width="4.85546875" style="1" customWidth="1"/>
    <col min="1030" max="1030" width="5.140625" style="1" customWidth="1"/>
    <col min="1031" max="1053" width="4.85546875" style="1" customWidth="1"/>
    <col min="1054" max="1054" width="5.140625" style="1" customWidth="1"/>
    <col min="1055" max="1056" width="4.85546875" style="1" customWidth="1"/>
    <col min="1057" max="1059" width="6.42578125" style="1" customWidth="1"/>
    <col min="1060" max="1061" width="0" style="1" hidden="1" customWidth="1"/>
    <col min="1062" max="1280" width="9.140625" style="1"/>
    <col min="1281" max="1281" width="22.5703125" style="1" customWidth="1"/>
    <col min="1282" max="1282" width="5.5703125" style="1" bestFit="1" customWidth="1"/>
    <col min="1283" max="1285" width="4.85546875" style="1" customWidth="1"/>
    <col min="1286" max="1286" width="5.140625" style="1" customWidth="1"/>
    <col min="1287" max="1309" width="4.85546875" style="1" customWidth="1"/>
    <col min="1310" max="1310" width="5.140625" style="1" customWidth="1"/>
    <col min="1311" max="1312" width="4.85546875" style="1" customWidth="1"/>
    <col min="1313" max="1315" width="6.42578125" style="1" customWidth="1"/>
    <col min="1316" max="1317" width="0" style="1" hidden="1" customWidth="1"/>
    <col min="1318" max="1536" width="9.140625" style="1"/>
    <col min="1537" max="1537" width="22.5703125" style="1" customWidth="1"/>
    <col min="1538" max="1538" width="5.5703125" style="1" bestFit="1" customWidth="1"/>
    <col min="1539" max="1541" width="4.85546875" style="1" customWidth="1"/>
    <col min="1542" max="1542" width="5.140625" style="1" customWidth="1"/>
    <col min="1543" max="1565" width="4.85546875" style="1" customWidth="1"/>
    <col min="1566" max="1566" width="5.140625" style="1" customWidth="1"/>
    <col min="1567" max="1568" width="4.85546875" style="1" customWidth="1"/>
    <col min="1569" max="1571" width="6.42578125" style="1" customWidth="1"/>
    <col min="1572" max="1573" width="0" style="1" hidden="1" customWidth="1"/>
    <col min="1574" max="1792" width="9.140625" style="1"/>
    <col min="1793" max="1793" width="22.5703125" style="1" customWidth="1"/>
    <col min="1794" max="1794" width="5.5703125" style="1" bestFit="1" customWidth="1"/>
    <col min="1795" max="1797" width="4.85546875" style="1" customWidth="1"/>
    <col min="1798" max="1798" width="5.140625" style="1" customWidth="1"/>
    <col min="1799" max="1821" width="4.85546875" style="1" customWidth="1"/>
    <col min="1822" max="1822" width="5.140625" style="1" customWidth="1"/>
    <col min="1823" max="1824" width="4.85546875" style="1" customWidth="1"/>
    <col min="1825" max="1827" width="6.42578125" style="1" customWidth="1"/>
    <col min="1828" max="1829" width="0" style="1" hidden="1" customWidth="1"/>
    <col min="1830" max="2048" width="9.140625" style="1"/>
    <col min="2049" max="2049" width="22.5703125" style="1" customWidth="1"/>
    <col min="2050" max="2050" width="5.5703125" style="1" bestFit="1" customWidth="1"/>
    <col min="2051" max="2053" width="4.85546875" style="1" customWidth="1"/>
    <col min="2054" max="2054" width="5.140625" style="1" customWidth="1"/>
    <col min="2055" max="2077" width="4.85546875" style="1" customWidth="1"/>
    <col min="2078" max="2078" width="5.140625" style="1" customWidth="1"/>
    <col min="2079" max="2080" width="4.85546875" style="1" customWidth="1"/>
    <col min="2081" max="2083" width="6.42578125" style="1" customWidth="1"/>
    <col min="2084" max="2085" width="0" style="1" hidden="1" customWidth="1"/>
    <col min="2086" max="2304" width="9.140625" style="1"/>
    <col min="2305" max="2305" width="22.5703125" style="1" customWidth="1"/>
    <col min="2306" max="2306" width="5.5703125" style="1" bestFit="1" customWidth="1"/>
    <col min="2307" max="2309" width="4.85546875" style="1" customWidth="1"/>
    <col min="2310" max="2310" width="5.140625" style="1" customWidth="1"/>
    <col min="2311" max="2333" width="4.85546875" style="1" customWidth="1"/>
    <col min="2334" max="2334" width="5.140625" style="1" customWidth="1"/>
    <col min="2335" max="2336" width="4.85546875" style="1" customWidth="1"/>
    <col min="2337" max="2339" width="6.42578125" style="1" customWidth="1"/>
    <col min="2340" max="2341" width="0" style="1" hidden="1" customWidth="1"/>
    <col min="2342" max="2560" width="9.140625" style="1"/>
    <col min="2561" max="2561" width="22.5703125" style="1" customWidth="1"/>
    <col min="2562" max="2562" width="5.5703125" style="1" bestFit="1" customWidth="1"/>
    <col min="2563" max="2565" width="4.85546875" style="1" customWidth="1"/>
    <col min="2566" max="2566" width="5.140625" style="1" customWidth="1"/>
    <col min="2567" max="2589" width="4.85546875" style="1" customWidth="1"/>
    <col min="2590" max="2590" width="5.140625" style="1" customWidth="1"/>
    <col min="2591" max="2592" width="4.85546875" style="1" customWidth="1"/>
    <col min="2593" max="2595" width="6.42578125" style="1" customWidth="1"/>
    <col min="2596" max="2597" width="0" style="1" hidden="1" customWidth="1"/>
    <col min="2598" max="2816" width="9.140625" style="1"/>
    <col min="2817" max="2817" width="22.5703125" style="1" customWidth="1"/>
    <col min="2818" max="2818" width="5.5703125" style="1" bestFit="1" customWidth="1"/>
    <col min="2819" max="2821" width="4.85546875" style="1" customWidth="1"/>
    <col min="2822" max="2822" width="5.140625" style="1" customWidth="1"/>
    <col min="2823" max="2845" width="4.85546875" style="1" customWidth="1"/>
    <col min="2846" max="2846" width="5.140625" style="1" customWidth="1"/>
    <col min="2847" max="2848" width="4.85546875" style="1" customWidth="1"/>
    <col min="2849" max="2851" width="6.42578125" style="1" customWidth="1"/>
    <col min="2852" max="2853" width="0" style="1" hidden="1" customWidth="1"/>
    <col min="2854" max="3072" width="9.140625" style="1"/>
    <col min="3073" max="3073" width="22.5703125" style="1" customWidth="1"/>
    <col min="3074" max="3074" width="5.5703125" style="1" bestFit="1" customWidth="1"/>
    <col min="3075" max="3077" width="4.85546875" style="1" customWidth="1"/>
    <col min="3078" max="3078" width="5.140625" style="1" customWidth="1"/>
    <col min="3079" max="3101" width="4.85546875" style="1" customWidth="1"/>
    <col min="3102" max="3102" width="5.140625" style="1" customWidth="1"/>
    <col min="3103" max="3104" width="4.85546875" style="1" customWidth="1"/>
    <col min="3105" max="3107" width="6.42578125" style="1" customWidth="1"/>
    <col min="3108" max="3109" width="0" style="1" hidden="1" customWidth="1"/>
    <col min="3110" max="3328" width="9.140625" style="1"/>
    <col min="3329" max="3329" width="22.5703125" style="1" customWidth="1"/>
    <col min="3330" max="3330" width="5.5703125" style="1" bestFit="1" customWidth="1"/>
    <col min="3331" max="3333" width="4.85546875" style="1" customWidth="1"/>
    <col min="3334" max="3334" width="5.140625" style="1" customWidth="1"/>
    <col min="3335" max="3357" width="4.85546875" style="1" customWidth="1"/>
    <col min="3358" max="3358" width="5.140625" style="1" customWidth="1"/>
    <col min="3359" max="3360" width="4.85546875" style="1" customWidth="1"/>
    <col min="3361" max="3363" width="6.42578125" style="1" customWidth="1"/>
    <col min="3364" max="3365" width="0" style="1" hidden="1" customWidth="1"/>
    <col min="3366" max="3584" width="9.140625" style="1"/>
    <col min="3585" max="3585" width="22.5703125" style="1" customWidth="1"/>
    <col min="3586" max="3586" width="5.5703125" style="1" bestFit="1" customWidth="1"/>
    <col min="3587" max="3589" width="4.85546875" style="1" customWidth="1"/>
    <col min="3590" max="3590" width="5.140625" style="1" customWidth="1"/>
    <col min="3591" max="3613" width="4.85546875" style="1" customWidth="1"/>
    <col min="3614" max="3614" width="5.140625" style="1" customWidth="1"/>
    <col min="3615" max="3616" width="4.85546875" style="1" customWidth="1"/>
    <col min="3617" max="3619" width="6.42578125" style="1" customWidth="1"/>
    <col min="3620" max="3621" width="0" style="1" hidden="1" customWidth="1"/>
    <col min="3622" max="3840" width="9.140625" style="1"/>
    <col min="3841" max="3841" width="22.5703125" style="1" customWidth="1"/>
    <col min="3842" max="3842" width="5.5703125" style="1" bestFit="1" customWidth="1"/>
    <col min="3843" max="3845" width="4.85546875" style="1" customWidth="1"/>
    <col min="3846" max="3846" width="5.140625" style="1" customWidth="1"/>
    <col min="3847" max="3869" width="4.85546875" style="1" customWidth="1"/>
    <col min="3870" max="3870" width="5.140625" style="1" customWidth="1"/>
    <col min="3871" max="3872" width="4.85546875" style="1" customWidth="1"/>
    <col min="3873" max="3875" width="6.42578125" style="1" customWidth="1"/>
    <col min="3876" max="3877" width="0" style="1" hidden="1" customWidth="1"/>
    <col min="3878" max="4096" width="9.140625" style="1"/>
    <col min="4097" max="4097" width="22.5703125" style="1" customWidth="1"/>
    <col min="4098" max="4098" width="5.5703125" style="1" bestFit="1" customWidth="1"/>
    <col min="4099" max="4101" width="4.85546875" style="1" customWidth="1"/>
    <col min="4102" max="4102" width="5.140625" style="1" customWidth="1"/>
    <col min="4103" max="4125" width="4.85546875" style="1" customWidth="1"/>
    <col min="4126" max="4126" width="5.140625" style="1" customWidth="1"/>
    <col min="4127" max="4128" width="4.85546875" style="1" customWidth="1"/>
    <col min="4129" max="4131" width="6.42578125" style="1" customWidth="1"/>
    <col min="4132" max="4133" width="0" style="1" hidden="1" customWidth="1"/>
    <col min="4134" max="4352" width="9.140625" style="1"/>
    <col min="4353" max="4353" width="22.5703125" style="1" customWidth="1"/>
    <col min="4354" max="4354" width="5.5703125" style="1" bestFit="1" customWidth="1"/>
    <col min="4355" max="4357" width="4.85546875" style="1" customWidth="1"/>
    <col min="4358" max="4358" width="5.140625" style="1" customWidth="1"/>
    <col min="4359" max="4381" width="4.85546875" style="1" customWidth="1"/>
    <col min="4382" max="4382" width="5.140625" style="1" customWidth="1"/>
    <col min="4383" max="4384" width="4.85546875" style="1" customWidth="1"/>
    <col min="4385" max="4387" width="6.42578125" style="1" customWidth="1"/>
    <col min="4388" max="4389" width="0" style="1" hidden="1" customWidth="1"/>
    <col min="4390" max="4608" width="9.140625" style="1"/>
    <col min="4609" max="4609" width="22.5703125" style="1" customWidth="1"/>
    <col min="4610" max="4610" width="5.5703125" style="1" bestFit="1" customWidth="1"/>
    <col min="4611" max="4613" width="4.85546875" style="1" customWidth="1"/>
    <col min="4614" max="4614" width="5.140625" style="1" customWidth="1"/>
    <col min="4615" max="4637" width="4.85546875" style="1" customWidth="1"/>
    <col min="4638" max="4638" width="5.140625" style="1" customWidth="1"/>
    <col min="4639" max="4640" width="4.85546875" style="1" customWidth="1"/>
    <col min="4641" max="4643" width="6.42578125" style="1" customWidth="1"/>
    <col min="4644" max="4645" width="0" style="1" hidden="1" customWidth="1"/>
    <col min="4646" max="4864" width="9.140625" style="1"/>
    <col min="4865" max="4865" width="22.5703125" style="1" customWidth="1"/>
    <col min="4866" max="4866" width="5.5703125" style="1" bestFit="1" customWidth="1"/>
    <col min="4867" max="4869" width="4.85546875" style="1" customWidth="1"/>
    <col min="4870" max="4870" width="5.140625" style="1" customWidth="1"/>
    <col min="4871" max="4893" width="4.85546875" style="1" customWidth="1"/>
    <col min="4894" max="4894" width="5.140625" style="1" customWidth="1"/>
    <col min="4895" max="4896" width="4.85546875" style="1" customWidth="1"/>
    <col min="4897" max="4899" width="6.42578125" style="1" customWidth="1"/>
    <col min="4900" max="4901" width="0" style="1" hidden="1" customWidth="1"/>
    <col min="4902" max="5120" width="9.140625" style="1"/>
    <col min="5121" max="5121" width="22.5703125" style="1" customWidth="1"/>
    <col min="5122" max="5122" width="5.5703125" style="1" bestFit="1" customWidth="1"/>
    <col min="5123" max="5125" width="4.85546875" style="1" customWidth="1"/>
    <col min="5126" max="5126" width="5.140625" style="1" customWidth="1"/>
    <col min="5127" max="5149" width="4.85546875" style="1" customWidth="1"/>
    <col min="5150" max="5150" width="5.140625" style="1" customWidth="1"/>
    <col min="5151" max="5152" width="4.85546875" style="1" customWidth="1"/>
    <col min="5153" max="5155" width="6.42578125" style="1" customWidth="1"/>
    <col min="5156" max="5157" width="0" style="1" hidden="1" customWidth="1"/>
    <col min="5158" max="5376" width="9.140625" style="1"/>
    <col min="5377" max="5377" width="22.5703125" style="1" customWidth="1"/>
    <col min="5378" max="5378" width="5.5703125" style="1" bestFit="1" customWidth="1"/>
    <col min="5379" max="5381" width="4.85546875" style="1" customWidth="1"/>
    <col min="5382" max="5382" width="5.140625" style="1" customWidth="1"/>
    <col min="5383" max="5405" width="4.85546875" style="1" customWidth="1"/>
    <col min="5406" max="5406" width="5.140625" style="1" customWidth="1"/>
    <col min="5407" max="5408" width="4.85546875" style="1" customWidth="1"/>
    <col min="5409" max="5411" width="6.42578125" style="1" customWidth="1"/>
    <col min="5412" max="5413" width="0" style="1" hidden="1" customWidth="1"/>
    <col min="5414" max="5632" width="9.140625" style="1"/>
    <col min="5633" max="5633" width="22.5703125" style="1" customWidth="1"/>
    <col min="5634" max="5634" width="5.5703125" style="1" bestFit="1" customWidth="1"/>
    <col min="5635" max="5637" width="4.85546875" style="1" customWidth="1"/>
    <col min="5638" max="5638" width="5.140625" style="1" customWidth="1"/>
    <col min="5639" max="5661" width="4.85546875" style="1" customWidth="1"/>
    <col min="5662" max="5662" width="5.140625" style="1" customWidth="1"/>
    <col min="5663" max="5664" width="4.85546875" style="1" customWidth="1"/>
    <col min="5665" max="5667" width="6.42578125" style="1" customWidth="1"/>
    <col min="5668" max="5669" width="0" style="1" hidden="1" customWidth="1"/>
    <col min="5670" max="5888" width="9.140625" style="1"/>
    <col min="5889" max="5889" width="22.5703125" style="1" customWidth="1"/>
    <col min="5890" max="5890" width="5.5703125" style="1" bestFit="1" customWidth="1"/>
    <col min="5891" max="5893" width="4.85546875" style="1" customWidth="1"/>
    <col min="5894" max="5894" width="5.140625" style="1" customWidth="1"/>
    <col min="5895" max="5917" width="4.85546875" style="1" customWidth="1"/>
    <col min="5918" max="5918" width="5.140625" style="1" customWidth="1"/>
    <col min="5919" max="5920" width="4.85546875" style="1" customWidth="1"/>
    <col min="5921" max="5923" width="6.42578125" style="1" customWidth="1"/>
    <col min="5924" max="5925" width="0" style="1" hidden="1" customWidth="1"/>
    <col min="5926" max="6144" width="9.140625" style="1"/>
    <col min="6145" max="6145" width="22.5703125" style="1" customWidth="1"/>
    <col min="6146" max="6146" width="5.5703125" style="1" bestFit="1" customWidth="1"/>
    <col min="6147" max="6149" width="4.85546875" style="1" customWidth="1"/>
    <col min="6150" max="6150" width="5.140625" style="1" customWidth="1"/>
    <col min="6151" max="6173" width="4.85546875" style="1" customWidth="1"/>
    <col min="6174" max="6174" width="5.140625" style="1" customWidth="1"/>
    <col min="6175" max="6176" width="4.85546875" style="1" customWidth="1"/>
    <col min="6177" max="6179" width="6.42578125" style="1" customWidth="1"/>
    <col min="6180" max="6181" width="0" style="1" hidden="1" customWidth="1"/>
    <col min="6182" max="6400" width="9.140625" style="1"/>
    <col min="6401" max="6401" width="22.5703125" style="1" customWidth="1"/>
    <col min="6402" max="6402" width="5.5703125" style="1" bestFit="1" customWidth="1"/>
    <col min="6403" max="6405" width="4.85546875" style="1" customWidth="1"/>
    <col min="6406" max="6406" width="5.140625" style="1" customWidth="1"/>
    <col min="6407" max="6429" width="4.85546875" style="1" customWidth="1"/>
    <col min="6430" max="6430" width="5.140625" style="1" customWidth="1"/>
    <col min="6431" max="6432" width="4.85546875" style="1" customWidth="1"/>
    <col min="6433" max="6435" width="6.42578125" style="1" customWidth="1"/>
    <col min="6436" max="6437" width="0" style="1" hidden="1" customWidth="1"/>
    <col min="6438" max="6656" width="9.140625" style="1"/>
    <col min="6657" max="6657" width="22.5703125" style="1" customWidth="1"/>
    <col min="6658" max="6658" width="5.5703125" style="1" bestFit="1" customWidth="1"/>
    <col min="6659" max="6661" width="4.85546875" style="1" customWidth="1"/>
    <col min="6662" max="6662" width="5.140625" style="1" customWidth="1"/>
    <col min="6663" max="6685" width="4.85546875" style="1" customWidth="1"/>
    <col min="6686" max="6686" width="5.140625" style="1" customWidth="1"/>
    <col min="6687" max="6688" width="4.85546875" style="1" customWidth="1"/>
    <col min="6689" max="6691" width="6.42578125" style="1" customWidth="1"/>
    <col min="6692" max="6693" width="0" style="1" hidden="1" customWidth="1"/>
    <col min="6694" max="6912" width="9.140625" style="1"/>
    <col min="6913" max="6913" width="22.5703125" style="1" customWidth="1"/>
    <col min="6914" max="6914" width="5.5703125" style="1" bestFit="1" customWidth="1"/>
    <col min="6915" max="6917" width="4.85546875" style="1" customWidth="1"/>
    <col min="6918" max="6918" width="5.140625" style="1" customWidth="1"/>
    <col min="6919" max="6941" width="4.85546875" style="1" customWidth="1"/>
    <col min="6942" max="6942" width="5.140625" style="1" customWidth="1"/>
    <col min="6943" max="6944" width="4.85546875" style="1" customWidth="1"/>
    <col min="6945" max="6947" width="6.42578125" style="1" customWidth="1"/>
    <col min="6948" max="6949" width="0" style="1" hidden="1" customWidth="1"/>
    <col min="6950" max="7168" width="9.140625" style="1"/>
    <col min="7169" max="7169" width="22.5703125" style="1" customWidth="1"/>
    <col min="7170" max="7170" width="5.5703125" style="1" bestFit="1" customWidth="1"/>
    <col min="7171" max="7173" width="4.85546875" style="1" customWidth="1"/>
    <col min="7174" max="7174" width="5.140625" style="1" customWidth="1"/>
    <col min="7175" max="7197" width="4.85546875" style="1" customWidth="1"/>
    <col min="7198" max="7198" width="5.140625" style="1" customWidth="1"/>
    <col min="7199" max="7200" width="4.85546875" style="1" customWidth="1"/>
    <col min="7201" max="7203" width="6.42578125" style="1" customWidth="1"/>
    <col min="7204" max="7205" width="0" style="1" hidden="1" customWidth="1"/>
    <col min="7206" max="7424" width="9.140625" style="1"/>
    <col min="7425" max="7425" width="22.5703125" style="1" customWidth="1"/>
    <col min="7426" max="7426" width="5.5703125" style="1" bestFit="1" customWidth="1"/>
    <col min="7427" max="7429" width="4.85546875" style="1" customWidth="1"/>
    <col min="7430" max="7430" width="5.140625" style="1" customWidth="1"/>
    <col min="7431" max="7453" width="4.85546875" style="1" customWidth="1"/>
    <col min="7454" max="7454" width="5.140625" style="1" customWidth="1"/>
    <col min="7455" max="7456" width="4.85546875" style="1" customWidth="1"/>
    <col min="7457" max="7459" width="6.42578125" style="1" customWidth="1"/>
    <col min="7460" max="7461" width="0" style="1" hidden="1" customWidth="1"/>
    <col min="7462" max="7680" width="9.140625" style="1"/>
    <col min="7681" max="7681" width="22.5703125" style="1" customWidth="1"/>
    <col min="7682" max="7682" width="5.5703125" style="1" bestFit="1" customWidth="1"/>
    <col min="7683" max="7685" width="4.85546875" style="1" customWidth="1"/>
    <col min="7686" max="7686" width="5.140625" style="1" customWidth="1"/>
    <col min="7687" max="7709" width="4.85546875" style="1" customWidth="1"/>
    <col min="7710" max="7710" width="5.140625" style="1" customWidth="1"/>
    <col min="7711" max="7712" width="4.85546875" style="1" customWidth="1"/>
    <col min="7713" max="7715" width="6.42578125" style="1" customWidth="1"/>
    <col min="7716" max="7717" width="0" style="1" hidden="1" customWidth="1"/>
    <col min="7718" max="7936" width="9.140625" style="1"/>
    <col min="7937" max="7937" width="22.5703125" style="1" customWidth="1"/>
    <col min="7938" max="7938" width="5.5703125" style="1" bestFit="1" customWidth="1"/>
    <col min="7939" max="7941" width="4.85546875" style="1" customWidth="1"/>
    <col min="7942" max="7942" width="5.140625" style="1" customWidth="1"/>
    <col min="7943" max="7965" width="4.85546875" style="1" customWidth="1"/>
    <col min="7966" max="7966" width="5.140625" style="1" customWidth="1"/>
    <col min="7967" max="7968" width="4.85546875" style="1" customWidth="1"/>
    <col min="7969" max="7971" width="6.42578125" style="1" customWidth="1"/>
    <col min="7972" max="7973" width="0" style="1" hidden="1" customWidth="1"/>
    <col min="7974" max="8192" width="9.140625" style="1"/>
    <col min="8193" max="8193" width="22.5703125" style="1" customWidth="1"/>
    <col min="8194" max="8194" width="5.5703125" style="1" bestFit="1" customWidth="1"/>
    <col min="8195" max="8197" width="4.85546875" style="1" customWidth="1"/>
    <col min="8198" max="8198" width="5.140625" style="1" customWidth="1"/>
    <col min="8199" max="8221" width="4.85546875" style="1" customWidth="1"/>
    <col min="8222" max="8222" width="5.140625" style="1" customWidth="1"/>
    <col min="8223" max="8224" width="4.85546875" style="1" customWidth="1"/>
    <col min="8225" max="8227" width="6.42578125" style="1" customWidth="1"/>
    <col min="8228" max="8229" width="0" style="1" hidden="1" customWidth="1"/>
    <col min="8230" max="8448" width="9.140625" style="1"/>
    <col min="8449" max="8449" width="22.5703125" style="1" customWidth="1"/>
    <col min="8450" max="8450" width="5.5703125" style="1" bestFit="1" customWidth="1"/>
    <col min="8451" max="8453" width="4.85546875" style="1" customWidth="1"/>
    <col min="8454" max="8454" width="5.140625" style="1" customWidth="1"/>
    <col min="8455" max="8477" width="4.85546875" style="1" customWidth="1"/>
    <col min="8478" max="8478" width="5.140625" style="1" customWidth="1"/>
    <col min="8479" max="8480" width="4.85546875" style="1" customWidth="1"/>
    <col min="8481" max="8483" width="6.42578125" style="1" customWidth="1"/>
    <col min="8484" max="8485" width="0" style="1" hidden="1" customWidth="1"/>
    <col min="8486" max="8704" width="9.140625" style="1"/>
    <col min="8705" max="8705" width="22.5703125" style="1" customWidth="1"/>
    <col min="8706" max="8706" width="5.5703125" style="1" bestFit="1" customWidth="1"/>
    <col min="8707" max="8709" width="4.85546875" style="1" customWidth="1"/>
    <col min="8710" max="8710" width="5.140625" style="1" customWidth="1"/>
    <col min="8711" max="8733" width="4.85546875" style="1" customWidth="1"/>
    <col min="8734" max="8734" width="5.140625" style="1" customWidth="1"/>
    <col min="8735" max="8736" width="4.85546875" style="1" customWidth="1"/>
    <col min="8737" max="8739" width="6.42578125" style="1" customWidth="1"/>
    <col min="8740" max="8741" width="0" style="1" hidden="1" customWidth="1"/>
    <col min="8742" max="8960" width="9.140625" style="1"/>
    <col min="8961" max="8961" width="22.5703125" style="1" customWidth="1"/>
    <col min="8962" max="8962" width="5.5703125" style="1" bestFit="1" customWidth="1"/>
    <col min="8963" max="8965" width="4.85546875" style="1" customWidth="1"/>
    <col min="8966" max="8966" width="5.140625" style="1" customWidth="1"/>
    <col min="8967" max="8989" width="4.85546875" style="1" customWidth="1"/>
    <col min="8990" max="8990" width="5.140625" style="1" customWidth="1"/>
    <col min="8991" max="8992" width="4.85546875" style="1" customWidth="1"/>
    <col min="8993" max="8995" width="6.42578125" style="1" customWidth="1"/>
    <col min="8996" max="8997" width="0" style="1" hidden="1" customWidth="1"/>
    <col min="8998" max="9216" width="9.140625" style="1"/>
    <col min="9217" max="9217" width="22.5703125" style="1" customWidth="1"/>
    <col min="9218" max="9218" width="5.5703125" style="1" bestFit="1" customWidth="1"/>
    <col min="9219" max="9221" width="4.85546875" style="1" customWidth="1"/>
    <col min="9222" max="9222" width="5.140625" style="1" customWidth="1"/>
    <col min="9223" max="9245" width="4.85546875" style="1" customWidth="1"/>
    <col min="9246" max="9246" width="5.140625" style="1" customWidth="1"/>
    <col min="9247" max="9248" width="4.85546875" style="1" customWidth="1"/>
    <col min="9249" max="9251" width="6.42578125" style="1" customWidth="1"/>
    <col min="9252" max="9253" width="0" style="1" hidden="1" customWidth="1"/>
    <col min="9254" max="9472" width="9.140625" style="1"/>
    <col min="9473" max="9473" width="22.5703125" style="1" customWidth="1"/>
    <col min="9474" max="9474" width="5.5703125" style="1" bestFit="1" customWidth="1"/>
    <col min="9475" max="9477" width="4.85546875" style="1" customWidth="1"/>
    <col min="9478" max="9478" width="5.140625" style="1" customWidth="1"/>
    <col min="9479" max="9501" width="4.85546875" style="1" customWidth="1"/>
    <col min="9502" max="9502" width="5.140625" style="1" customWidth="1"/>
    <col min="9503" max="9504" width="4.85546875" style="1" customWidth="1"/>
    <col min="9505" max="9507" width="6.42578125" style="1" customWidth="1"/>
    <col min="9508" max="9509" width="0" style="1" hidden="1" customWidth="1"/>
    <col min="9510" max="9728" width="9.140625" style="1"/>
    <col min="9729" max="9729" width="22.5703125" style="1" customWidth="1"/>
    <col min="9730" max="9730" width="5.5703125" style="1" bestFit="1" customWidth="1"/>
    <col min="9731" max="9733" width="4.85546875" style="1" customWidth="1"/>
    <col min="9734" max="9734" width="5.140625" style="1" customWidth="1"/>
    <col min="9735" max="9757" width="4.85546875" style="1" customWidth="1"/>
    <col min="9758" max="9758" width="5.140625" style="1" customWidth="1"/>
    <col min="9759" max="9760" width="4.85546875" style="1" customWidth="1"/>
    <col min="9761" max="9763" width="6.42578125" style="1" customWidth="1"/>
    <col min="9764" max="9765" width="0" style="1" hidden="1" customWidth="1"/>
    <col min="9766" max="9984" width="9.140625" style="1"/>
    <col min="9985" max="9985" width="22.5703125" style="1" customWidth="1"/>
    <col min="9986" max="9986" width="5.5703125" style="1" bestFit="1" customWidth="1"/>
    <col min="9987" max="9989" width="4.85546875" style="1" customWidth="1"/>
    <col min="9990" max="9990" width="5.140625" style="1" customWidth="1"/>
    <col min="9991" max="10013" width="4.85546875" style="1" customWidth="1"/>
    <col min="10014" max="10014" width="5.140625" style="1" customWidth="1"/>
    <col min="10015" max="10016" width="4.85546875" style="1" customWidth="1"/>
    <col min="10017" max="10019" width="6.42578125" style="1" customWidth="1"/>
    <col min="10020" max="10021" width="0" style="1" hidden="1" customWidth="1"/>
    <col min="10022" max="10240" width="9.140625" style="1"/>
    <col min="10241" max="10241" width="22.5703125" style="1" customWidth="1"/>
    <col min="10242" max="10242" width="5.5703125" style="1" bestFit="1" customWidth="1"/>
    <col min="10243" max="10245" width="4.85546875" style="1" customWidth="1"/>
    <col min="10246" max="10246" width="5.140625" style="1" customWidth="1"/>
    <col min="10247" max="10269" width="4.85546875" style="1" customWidth="1"/>
    <col min="10270" max="10270" width="5.140625" style="1" customWidth="1"/>
    <col min="10271" max="10272" width="4.85546875" style="1" customWidth="1"/>
    <col min="10273" max="10275" width="6.42578125" style="1" customWidth="1"/>
    <col min="10276" max="10277" width="0" style="1" hidden="1" customWidth="1"/>
    <col min="10278" max="10496" width="9.140625" style="1"/>
    <col min="10497" max="10497" width="22.5703125" style="1" customWidth="1"/>
    <col min="10498" max="10498" width="5.5703125" style="1" bestFit="1" customWidth="1"/>
    <col min="10499" max="10501" width="4.85546875" style="1" customWidth="1"/>
    <col min="10502" max="10502" width="5.140625" style="1" customWidth="1"/>
    <col min="10503" max="10525" width="4.85546875" style="1" customWidth="1"/>
    <col min="10526" max="10526" width="5.140625" style="1" customWidth="1"/>
    <col min="10527" max="10528" width="4.85546875" style="1" customWidth="1"/>
    <col min="10529" max="10531" width="6.42578125" style="1" customWidth="1"/>
    <col min="10532" max="10533" width="0" style="1" hidden="1" customWidth="1"/>
    <col min="10534" max="10752" width="9.140625" style="1"/>
    <col min="10753" max="10753" width="22.5703125" style="1" customWidth="1"/>
    <col min="10754" max="10754" width="5.5703125" style="1" bestFit="1" customWidth="1"/>
    <col min="10755" max="10757" width="4.85546875" style="1" customWidth="1"/>
    <col min="10758" max="10758" width="5.140625" style="1" customWidth="1"/>
    <col min="10759" max="10781" width="4.85546875" style="1" customWidth="1"/>
    <col min="10782" max="10782" width="5.140625" style="1" customWidth="1"/>
    <col min="10783" max="10784" width="4.85546875" style="1" customWidth="1"/>
    <col min="10785" max="10787" width="6.42578125" style="1" customWidth="1"/>
    <col min="10788" max="10789" width="0" style="1" hidden="1" customWidth="1"/>
    <col min="10790" max="11008" width="9.140625" style="1"/>
    <col min="11009" max="11009" width="22.5703125" style="1" customWidth="1"/>
    <col min="11010" max="11010" width="5.5703125" style="1" bestFit="1" customWidth="1"/>
    <col min="11011" max="11013" width="4.85546875" style="1" customWidth="1"/>
    <col min="11014" max="11014" width="5.140625" style="1" customWidth="1"/>
    <col min="11015" max="11037" width="4.85546875" style="1" customWidth="1"/>
    <col min="11038" max="11038" width="5.140625" style="1" customWidth="1"/>
    <col min="11039" max="11040" width="4.85546875" style="1" customWidth="1"/>
    <col min="11041" max="11043" width="6.42578125" style="1" customWidth="1"/>
    <col min="11044" max="11045" width="0" style="1" hidden="1" customWidth="1"/>
    <col min="11046" max="11264" width="9.140625" style="1"/>
    <col min="11265" max="11265" width="22.5703125" style="1" customWidth="1"/>
    <col min="11266" max="11266" width="5.5703125" style="1" bestFit="1" customWidth="1"/>
    <col min="11267" max="11269" width="4.85546875" style="1" customWidth="1"/>
    <col min="11270" max="11270" width="5.140625" style="1" customWidth="1"/>
    <col min="11271" max="11293" width="4.85546875" style="1" customWidth="1"/>
    <col min="11294" max="11294" width="5.140625" style="1" customWidth="1"/>
    <col min="11295" max="11296" width="4.85546875" style="1" customWidth="1"/>
    <col min="11297" max="11299" width="6.42578125" style="1" customWidth="1"/>
    <col min="11300" max="11301" width="0" style="1" hidden="1" customWidth="1"/>
    <col min="11302" max="11520" width="9.140625" style="1"/>
    <col min="11521" max="11521" width="22.5703125" style="1" customWidth="1"/>
    <col min="11522" max="11522" width="5.5703125" style="1" bestFit="1" customWidth="1"/>
    <col min="11523" max="11525" width="4.85546875" style="1" customWidth="1"/>
    <col min="11526" max="11526" width="5.140625" style="1" customWidth="1"/>
    <col min="11527" max="11549" width="4.85546875" style="1" customWidth="1"/>
    <col min="11550" max="11550" width="5.140625" style="1" customWidth="1"/>
    <col min="11551" max="11552" width="4.85546875" style="1" customWidth="1"/>
    <col min="11553" max="11555" width="6.42578125" style="1" customWidth="1"/>
    <col min="11556" max="11557" width="0" style="1" hidden="1" customWidth="1"/>
    <col min="11558" max="11776" width="9.140625" style="1"/>
    <col min="11777" max="11777" width="22.5703125" style="1" customWidth="1"/>
    <col min="11778" max="11778" width="5.5703125" style="1" bestFit="1" customWidth="1"/>
    <col min="11779" max="11781" width="4.85546875" style="1" customWidth="1"/>
    <col min="11782" max="11782" width="5.140625" style="1" customWidth="1"/>
    <col min="11783" max="11805" width="4.85546875" style="1" customWidth="1"/>
    <col min="11806" max="11806" width="5.140625" style="1" customWidth="1"/>
    <col min="11807" max="11808" width="4.85546875" style="1" customWidth="1"/>
    <col min="11809" max="11811" width="6.42578125" style="1" customWidth="1"/>
    <col min="11812" max="11813" width="0" style="1" hidden="1" customWidth="1"/>
    <col min="11814" max="12032" width="9.140625" style="1"/>
    <col min="12033" max="12033" width="22.5703125" style="1" customWidth="1"/>
    <col min="12034" max="12034" width="5.5703125" style="1" bestFit="1" customWidth="1"/>
    <col min="12035" max="12037" width="4.85546875" style="1" customWidth="1"/>
    <col min="12038" max="12038" width="5.140625" style="1" customWidth="1"/>
    <col min="12039" max="12061" width="4.85546875" style="1" customWidth="1"/>
    <col min="12062" max="12062" width="5.140625" style="1" customWidth="1"/>
    <col min="12063" max="12064" width="4.85546875" style="1" customWidth="1"/>
    <col min="12065" max="12067" width="6.42578125" style="1" customWidth="1"/>
    <col min="12068" max="12069" width="0" style="1" hidden="1" customWidth="1"/>
    <col min="12070" max="12288" width="9.140625" style="1"/>
    <col min="12289" max="12289" width="22.5703125" style="1" customWidth="1"/>
    <col min="12290" max="12290" width="5.5703125" style="1" bestFit="1" customWidth="1"/>
    <col min="12291" max="12293" width="4.85546875" style="1" customWidth="1"/>
    <col min="12294" max="12294" width="5.140625" style="1" customWidth="1"/>
    <col min="12295" max="12317" width="4.85546875" style="1" customWidth="1"/>
    <col min="12318" max="12318" width="5.140625" style="1" customWidth="1"/>
    <col min="12319" max="12320" width="4.85546875" style="1" customWidth="1"/>
    <col min="12321" max="12323" width="6.42578125" style="1" customWidth="1"/>
    <col min="12324" max="12325" width="0" style="1" hidden="1" customWidth="1"/>
    <col min="12326" max="12544" width="9.140625" style="1"/>
    <col min="12545" max="12545" width="22.5703125" style="1" customWidth="1"/>
    <col min="12546" max="12546" width="5.5703125" style="1" bestFit="1" customWidth="1"/>
    <col min="12547" max="12549" width="4.85546875" style="1" customWidth="1"/>
    <col min="12550" max="12550" width="5.140625" style="1" customWidth="1"/>
    <col min="12551" max="12573" width="4.85546875" style="1" customWidth="1"/>
    <col min="12574" max="12574" width="5.140625" style="1" customWidth="1"/>
    <col min="12575" max="12576" width="4.85546875" style="1" customWidth="1"/>
    <col min="12577" max="12579" width="6.42578125" style="1" customWidth="1"/>
    <col min="12580" max="12581" width="0" style="1" hidden="1" customWidth="1"/>
    <col min="12582" max="12800" width="9.140625" style="1"/>
    <col min="12801" max="12801" width="22.5703125" style="1" customWidth="1"/>
    <col min="12802" max="12802" width="5.5703125" style="1" bestFit="1" customWidth="1"/>
    <col min="12803" max="12805" width="4.85546875" style="1" customWidth="1"/>
    <col min="12806" max="12806" width="5.140625" style="1" customWidth="1"/>
    <col min="12807" max="12829" width="4.85546875" style="1" customWidth="1"/>
    <col min="12830" max="12830" width="5.140625" style="1" customWidth="1"/>
    <col min="12831" max="12832" width="4.85546875" style="1" customWidth="1"/>
    <col min="12833" max="12835" width="6.42578125" style="1" customWidth="1"/>
    <col min="12836" max="12837" width="0" style="1" hidden="1" customWidth="1"/>
    <col min="12838" max="13056" width="9.140625" style="1"/>
    <col min="13057" max="13057" width="22.5703125" style="1" customWidth="1"/>
    <col min="13058" max="13058" width="5.5703125" style="1" bestFit="1" customWidth="1"/>
    <col min="13059" max="13061" width="4.85546875" style="1" customWidth="1"/>
    <col min="13062" max="13062" width="5.140625" style="1" customWidth="1"/>
    <col min="13063" max="13085" width="4.85546875" style="1" customWidth="1"/>
    <col min="13086" max="13086" width="5.140625" style="1" customWidth="1"/>
    <col min="13087" max="13088" width="4.85546875" style="1" customWidth="1"/>
    <col min="13089" max="13091" width="6.42578125" style="1" customWidth="1"/>
    <col min="13092" max="13093" width="0" style="1" hidden="1" customWidth="1"/>
    <col min="13094" max="13312" width="9.140625" style="1"/>
    <col min="13313" max="13313" width="22.5703125" style="1" customWidth="1"/>
    <col min="13314" max="13314" width="5.5703125" style="1" bestFit="1" customWidth="1"/>
    <col min="13315" max="13317" width="4.85546875" style="1" customWidth="1"/>
    <col min="13318" max="13318" width="5.140625" style="1" customWidth="1"/>
    <col min="13319" max="13341" width="4.85546875" style="1" customWidth="1"/>
    <col min="13342" max="13342" width="5.140625" style="1" customWidth="1"/>
    <col min="13343" max="13344" width="4.85546875" style="1" customWidth="1"/>
    <col min="13345" max="13347" width="6.42578125" style="1" customWidth="1"/>
    <col min="13348" max="13349" width="0" style="1" hidden="1" customWidth="1"/>
    <col min="13350" max="13568" width="9.140625" style="1"/>
    <col min="13569" max="13569" width="22.5703125" style="1" customWidth="1"/>
    <col min="13570" max="13570" width="5.5703125" style="1" bestFit="1" customWidth="1"/>
    <col min="13571" max="13573" width="4.85546875" style="1" customWidth="1"/>
    <col min="13574" max="13574" width="5.140625" style="1" customWidth="1"/>
    <col min="13575" max="13597" width="4.85546875" style="1" customWidth="1"/>
    <col min="13598" max="13598" width="5.140625" style="1" customWidth="1"/>
    <col min="13599" max="13600" width="4.85546875" style="1" customWidth="1"/>
    <col min="13601" max="13603" width="6.42578125" style="1" customWidth="1"/>
    <col min="13604" max="13605" width="0" style="1" hidden="1" customWidth="1"/>
    <col min="13606" max="13824" width="9.140625" style="1"/>
    <col min="13825" max="13825" width="22.5703125" style="1" customWidth="1"/>
    <col min="13826" max="13826" width="5.5703125" style="1" bestFit="1" customWidth="1"/>
    <col min="13827" max="13829" width="4.85546875" style="1" customWidth="1"/>
    <col min="13830" max="13830" width="5.140625" style="1" customWidth="1"/>
    <col min="13831" max="13853" width="4.85546875" style="1" customWidth="1"/>
    <col min="13854" max="13854" width="5.140625" style="1" customWidth="1"/>
    <col min="13855" max="13856" width="4.85546875" style="1" customWidth="1"/>
    <col min="13857" max="13859" width="6.42578125" style="1" customWidth="1"/>
    <col min="13860" max="13861" width="0" style="1" hidden="1" customWidth="1"/>
    <col min="13862" max="14080" width="9.140625" style="1"/>
    <col min="14081" max="14081" width="22.5703125" style="1" customWidth="1"/>
    <col min="14082" max="14082" width="5.5703125" style="1" bestFit="1" customWidth="1"/>
    <col min="14083" max="14085" width="4.85546875" style="1" customWidth="1"/>
    <col min="14086" max="14086" width="5.140625" style="1" customWidth="1"/>
    <col min="14087" max="14109" width="4.85546875" style="1" customWidth="1"/>
    <col min="14110" max="14110" width="5.140625" style="1" customWidth="1"/>
    <col min="14111" max="14112" width="4.85546875" style="1" customWidth="1"/>
    <col min="14113" max="14115" width="6.42578125" style="1" customWidth="1"/>
    <col min="14116" max="14117" width="0" style="1" hidden="1" customWidth="1"/>
    <col min="14118" max="14336" width="9.140625" style="1"/>
    <col min="14337" max="14337" width="22.5703125" style="1" customWidth="1"/>
    <col min="14338" max="14338" width="5.5703125" style="1" bestFit="1" customWidth="1"/>
    <col min="14339" max="14341" width="4.85546875" style="1" customWidth="1"/>
    <col min="14342" max="14342" width="5.140625" style="1" customWidth="1"/>
    <col min="14343" max="14365" width="4.85546875" style="1" customWidth="1"/>
    <col min="14366" max="14366" width="5.140625" style="1" customWidth="1"/>
    <col min="14367" max="14368" width="4.85546875" style="1" customWidth="1"/>
    <col min="14369" max="14371" width="6.42578125" style="1" customWidth="1"/>
    <col min="14372" max="14373" width="0" style="1" hidden="1" customWidth="1"/>
    <col min="14374" max="14592" width="9.140625" style="1"/>
    <col min="14593" max="14593" width="22.5703125" style="1" customWidth="1"/>
    <col min="14594" max="14594" width="5.5703125" style="1" bestFit="1" customWidth="1"/>
    <col min="14595" max="14597" width="4.85546875" style="1" customWidth="1"/>
    <col min="14598" max="14598" width="5.140625" style="1" customWidth="1"/>
    <col min="14599" max="14621" width="4.85546875" style="1" customWidth="1"/>
    <col min="14622" max="14622" width="5.140625" style="1" customWidth="1"/>
    <col min="14623" max="14624" width="4.85546875" style="1" customWidth="1"/>
    <col min="14625" max="14627" width="6.42578125" style="1" customWidth="1"/>
    <col min="14628" max="14629" width="0" style="1" hidden="1" customWidth="1"/>
    <col min="14630" max="14848" width="9.140625" style="1"/>
    <col min="14849" max="14849" width="22.5703125" style="1" customWidth="1"/>
    <col min="14850" max="14850" width="5.5703125" style="1" bestFit="1" customWidth="1"/>
    <col min="14851" max="14853" width="4.85546875" style="1" customWidth="1"/>
    <col min="14854" max="14854" width="5.140625" style="1" customWidth="1"/>
    <col min="14855" max="14877" width="4.85546875" style="1" customWidth="1"/>
    <col min="14878" max="14878" width="5.140625" style="1" customWidth="1"/>
    <col min="14879" max="14880" width="4.85546875" style="1" customWidth="1"/>
    <col min="14881" max="14883" width="6.42578125" style="1" customWidth="1"/>
    <col min="14884" max="14885" width="0" style="1" hidden="1" customWidth="1"/>
    <col min="14886" max="15104" width="9.140625" style="1"/>
    <col min="15105" max="15105" width="22.5703125" style="1" customWidth="1"/>
    <col min="15106" max="15106" width="5.5703125" style="1" bestFit="1" customWidth="1"/>
    <col min="15107" max="15109" width="4.85546875" style="1" customWidth="1"/>
    <col min="15110" max="15110" width="5.140625" style="1" customWidth="1"/>
    <col min="15111" max="15133" width="4.85546875" style="1" customWidth="1"/>
    <col min="15134" max="15134" width="5.140625" style="1" customWidth="1"/>
    <col min="15135" max="15136" width="4.85546875" style="1" customWidth="1"/>
    <col min="15137" max="15139" width="6.42578125" style="1" customWidth="1"/>
    <col min="15140" max="15141" width="0" style="1" hidden="1" customWidth="1"/>
    <col min="15142" max="15360" width="9.140625" style="1"/>
    <col min="15361" max="15361" width="22.5703125" style="1" customWidth="1"/>
    <col min="15362" max="15362" width="5.5703125" style="1" bestFit="1" customWidth="1"/>
    <col min="15363" max="15365" width="4.85546875" style="1" customWidth="1"/>
    <col min="15366" max="15366" width="5.140625" style="1" customWidth="1"/>
    <col min="15367" max="15389" width="4.85546875" style="1" customWidth="1"/>
    <col min="15390" max="15390" width="5.140625" style="1" customWidth="1"/>
    <col min="15391" max="15392" width="4.85546875" style="1" customWidth="1"/>
    <col min="15393" max="15395" width="6.42578125" style="1" customWidth="1"/>
    <col min="15396" max="15397" width="0" style="1" hidden="1" customWidth="1"/>
    <col min="15398" max="15616" width="9.140625" style="1"/>
    <col min="15617" max="15617" width="22.5703125" style="1" customWidth="1"/>
    <col min="15618" max="15618" width="5.5703125" style="1" bestFit="1" customWidth="1"/>
    <col min="15619" max="15621" width="4.85546875" style="1" customWidth="1"/>
    <col min="15622" max="15622" width="5.140625" style="1" customWidth="1"/>
    <col min="15623" max="15645" width="4.85546875" style="1" customWidth="1"/>
    <col min="15646" max="15646" width="5.140625" style="1" customWidth="1"/>
    <col min="15647" max="15648" width="4.85546875" style="1" customWidth="1"/>
    <col min="15649" max="15651" width="6.42578125" style="1" customWidth="1"/>
    <col min="15652" max="15653" width="0" style="1" hidden="1" customWidth="1"/>
    <col min="15654" max="15872" width="9.140625" style="1"/>
    <col min="15873" max="15873" width="22.5703125" style="1" customWidth="1"/>
    <col min="15874" max="15874" width="5.5703125" style="1" bestFit="1" customWidth="1"/>
    <col min="15875" max="15877" width="4.85546875" style="1" customWidth="1"/>
    <col min="15878" max="15878" width="5.140625" style="1" customWidth="1"/>
    <col min="15879" max="15901" width="4.85546875" style="1" customWidth="1"/>
    <col min="15902" max="15902" width="5.140625" style="1" customWidth="1"/>
    <col min="15903" max="15904" width="4.85546875" style="1" customWidth="1"/>
    <col min="15905" max="15907" width="6.42578125" style="1" customWidth="1"/>
    <col min="15908" max="15909" width="0" style="1" hidden="1" customWidth="1"/>
    <col min="15910" max="16128" width="9.140625" style="1"/>
    <col min="16129" max="16129" width="22.5703125" style="1" customWidth="1"/>
    <col min="16130" max="16130" width="5.5703125" style="1" bestFit="1" customWidth="1"/>
    <col min="16131" max="16133" width="4.85546875" style="1" customWidth="1"/>
    <col min="16134" max="16134" width="5.140625" style="1" customWidth="1"/>
    <col min="16135" max="16157" width="4.85546875" style="1" customWidth="1"/>
    <col min="16158" max="16158" width="5.140625" style="1" customWidth="1"/>
    <col min="16159" max="16160" width="4.85546875" style="1" customWidth="1"/>
    <col min="16161" max="16163" width="6.42578125" style="1" customWidth="1"/>
    <col min="16164" max="16165" width="0" style="1" hidden="1" customWidth="1"/>
    <col min="16166" max="16384" width="9.140625" style="1"/>
  </cols>
  <sheetData>
    <row r="7" spans="1:37" ht="23.25" x14ac:dyDescent="0.35">
      <c r="A7" s="143" t="s">
        <v>479</v>
      </c>
      <c r="B7" s="143"/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</row>
    <row r="8" spans="1:37" ht="15" customHeight="1" x14ac:dyDescent="0.25">
      <c r="A8" s="144" t="s">
        <v>0</v>
      </c>
      <c r="B8" s="2"/>
      <c r="C8" s="146" t="s">
        <v>480</v>
      </c>
      <c r="D8" s="146"/>
      <c r="E8" s="146"/>
      <c r="F8" s="146"/>
      <c r="G8" s="146"/>
      <c r="H8" s="146"/>
      <c r="I8" s="146" t="s">
        <v>481</v>
      </c>
      <c r="J8" s="146"/>
      <c r="K8" s="146"/>
      <c r="L8" s="146"/>
      <c r="M8" s="146" t="s">
        <v>482</v>
      </c>
      <c r="N8" s="146"/>
      <c r="O8" s="146"/>
      <c r="P8" s="146"/>
      <c r="Q8" s="146"/>
      <c r="R8" s="146"/>
      <c r="S8" s="146" t="s">
        <v>483</v>
      </c>
      <c r="T8" s="146"/>
      <c r="U8" s="146"/>
      <c r="V8" s="146"/>
      <c r="W8" s="146" t="s">
        <v>484</v>
      </c>
      <c r="X8" s="146"/>
      <c r="Y8" s="146"/>
      <c r="Z8" s="146"/>
      <c r="AA8" s="146" t="s">
        <v>485</v>
      </c>
      <c r="AB8" s="146"/>
      <c r="AC8" s="146"/>
      <c r="AD8" s="146"/>
      <c r="AE8" s="146"/>
      <c r="AF8" s="146"/>
      <c r="AG8" s="141" t="s">
        <v>7</v>
      </c>
      <c r="AH8" s="117" t="s">
        <v>8</v>
      </c>
      <c r="AI8" s="117" t="s">
        <v>9</v>
      </c>
      <c r="AJ8" s="141" t="s">
        <v>10</v>
      </c>
      <c r="AK8" s="141" t="s">
        <v>19</v>
      </c>
    </row>
    <row r="9" spans="1:37" ht="30" customHeight="1" x14ac:dyDescent="0.25">
      <c r="A9" s="145"/>
      <c r="B9" s="2"/>
      <c r="C9" s="142" t="s">
        <v>472</v>
      </c>
      <c r="D9" s="142"/>
      <c r="E9" s="142"/>
      <c r="F9" s="142"/>
      <c r="G9" s="142"/>
      <c r="H9" s="142"/>
      <c r="I9" s="142" t="s">
        <v>473</v>
      </c>
      <c r="J9" s="142"/>
      <c r="K9" s="142"/>
      <c r="L9" s="142"/>
      <c r="M9" s="142" t="s">
        <v>474</v>
      </c>
      <c r="N9" s="142"/>
      <c r="O9" s="142"/>
      <c r="P9" s="142"/>
      <c r="Q9" s="142"/>
      <c r="R9" s="142"/>
      <c r="S9" s="142" t="s">
        <v>475</v>
      </c>
      <c r="T9" s="142"/>
      <c r="U9" s="142"/>
      <c r="V9" s="142"/>
      <c r="W9" s="142" t="s">
        <v>476</v>
      </c>
      <c r="X9" s="142"/>
      <c r="Y9" s="142"/>
      <c r="Z9" s="142"/>
      <c r="AA9" s="142" t="s">
        <v>477</v>
      </c>
      <c r="AB9" s="142"/>
      <c r="AC9" s="142"/>
      <c r="AD9" s="142"/>
      <c r="AE9" s="142"/>
      <c r="AF9" s="142"/>
      <c r="AG9" s="141"/>
      <c r="AH9" s="117"/>
      <c r="AI9" s="117"/>
      <c r="AJ9" s="141"/>
      <c r="AK9" s="141"/>
    </row>
    <row r="10" spans="1:37" x14ac:dyDescent="0.25">
      <c r="A10" s="118" t="s">
        <v>11</v>
      </c>
      <c r="B10" s="2"/>
      <c r="C10" s="2" t="s">
        <v>12</v>
      </c>
      <c r="D10" s="2" t="s">
        <v>13</v>
      </c>
      <c r="E10" s="2" t="s">
        <v>14</v>
      </c>
      <c r="F10" s="2" t="s">
        <v>16</v>
      </c>
      <c r="G10" s="2" t="s">
        <v>15</v>
      </c>
      <c r="H10" s="2" t="s">
        <v>14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12</v>
      </c>
      <c r="N10" s="2" t="s">
        <v>13</v>
      </c>
      <c r="O10" s="2" t="s">
        <v>14</v>
      </c>
      <c r="P10" s="2" t="s">
        <v>486</v>
      </c>
      <c r="Q10" s="2" t="s">
        <v>15</v>
      </c>
      <c r="R10" s="2" t="s">
        <v>14</v>
      </c>
      <c r="S10" s="2" t="s">
        <v>12</v>
      </c>
      <c r="T10" s="2" t="s">
        <v>13</v>
      </c>
      <c r="U10" s="2" t="s">
        <v>14</v>
      </c>
      <c r="V10" s="2" t="s">
        <v>15</v>
      </c>
      <c r="W10" s="2" t="s">
        <v>12</v>
      </c>
      <c r="X10" s="2" t="s">
        <v>13</v>
      </c>
      <c r="Y10" s="2" t="s">
        <v>14</v>
      </c>
      <c r="Z10" s="2" t="s">
        <v>15</v>
      </c>
      <c r="AA10" s="2" t="s">
        <v>12</v>
      </c>
      <c r="AB10" s="2" t="s">
        <v>13</v>
      </c>
      <c r="AC10" s="2" t="s">
        <v>14</v>
      </c>
      <c r="AD10" s="2" t="s">
        <v>16</v>
      </c>
      <c r="AE10" s="2" t="s">
        <v>15</v>
      </c>
      <c r="AF10" s="2" t="s">
        <v>14</v>
      </c>
      <c r="AG10" s="141"/>
      <c r="AH10" s="117"/>
      <c r="AI10" s="117"/>
      <c r="AJ10" s="141"/>
      <c r="AK10" s="141"/>
    </row>
    <row r="11" spans="1:37" x14ac:dyDescent="0.25">
      <c r="A11" s="118"/>
      <c r="B11" s="2" t="s">
        <v>17</v>
      </c>
      <c r="C11" s="2">
        <v>80</v>
      </c>
      <c r="D11" s="2">
        <v>20</v>
      </c>
      <c r="E11" s="2">
        <v>100</v>
      </c>
      <c r="F11" s="2">
        <v>25</v>
      </c>
      <c r="G11" s="2">
        <v>25</v>
      </c>
      <c r="H11" s="2">
        <v>50</v>
      </c>
      <c r="I11" s="2">
        <v>80</v>
      </c>
      <c r="J11" s="2">
        <v>20</v>
      </c>
      <c r="K11" s="2">
        <v>100</v>
      </c>
      <c r="L11" s="2">
        <v>25</v>
      </c>
      <c r="M11" s="2">
        <v>80</v>
      </c>
      <c r="N11" s="2">
        <v>20</v>
      </c>
      <c r="O11" s="2">
        <v>100</v>
      </c>
      <c r="P11" s="2">
        <v>25</v>
      </c>
      <c r="Q11" s="2">
        <v>25</v>
      </c>
      <c r="R11" s="2">
        <v>50</v>
      </c>
      <c r="S11" s="2">
        <v>80</v>
      </c>
      <c r="T11" s="2">
        <v>20</v>
      </c>
      <c r="U11" s="2">
        <v>100</v>
      </c>
      <c r="V11" s="2">
        <v>25</v>
      </c>
      <c r="W11" s="2">
        <v>80</v>
      </c>
      <c r="X11" s="2">
        <v>20</v>
      </c>
      <c r="Y11" s="2">
        <v>100</v>
      </c>
      <c r="Z11" s="2">
        <v>25</v>
      </c>
      <c r="AA11" s="2">
        <v>80</v>
      </c>
      <c r="AB11" s="2">
        <v>20</v>
      </c>
      <c r="AC11" s="2">
        <v>100</v>
      </c>
      <c r="AD11" s="2">
        <v>25</v>
      </c>
      <c r="AE11" s="2">
        <v>25</v>
      </c>
      <c r="AF11" s="2">
        <v>50</v>
      </c>
      <c r="AG11" s="2">
        <v>825</v>
      </c>
      <c r="AH11" s="117"/>
      <c r="AI11" s="117"/>
      <c r="AJ11" s="141"/>
      <c r="AK11" s="141"/>
    </row>
    <row r="12" spans="1:37" ht="15.75" thickBot="1" x14ac:dyDescent="0.3">
      <c r="A12" s="118"/>
      <c r="B12" s="2" t="s">
        <v>18</v>
      </c>
      <c r="C12" s="2">
        <v>32</v>
      </c>
      <c r="D12" s="2">
        <v>8</v>
      </c>
      <c r="E12" s="2">
        <v>40</v>
      </c>
      <c r="F12" s="2">
        <v>10</v>
      </c>
      <c r="G12" s="2">
        <v>10</v>
      </c>
      <c r="H12" s="2">
        <v>20</v>
      </c>
      <c r="I12" s="2">
        <v>32</v>
      </c>
      <c r="J12" s="2">
        <v>8</v>
      </c>
      <c r="K12" s="2">
        <v>40</v>
      </c>
      <c r="L12" s="2">
        <v>10</v>
      </c>
      <c r="M12" s="2">
        <v>32</v>
      </c>
      <c r="N12" s="2">
        <v>8</v>
      </c>
      <c r="O12" s="2">
        <v>40</v>
      </c>
      <c r="P12" s="2">
        <v>10</v>
      </c>
      <c r="Q12" s="2">
        <v>10</v>
      </c>
      <c r="R12" s="2">
        <v>20</v>
      </c>
      <c r="S12" s="2">
        <v>32</v>
      </c>
      <c r="T12" s="2">
        <v>8</v>
      </c>
      <c r="U12" s="2">
        <v>40</v>
      </c>
      <c r="V12" s="2">
        <v>10</v>
      </c>
      <c r="W12" s="2">
        <v>32</v>
      </c>
      <c r="X12" s="2">
        <v>8</v>
      </c>
      <c r="Y12" s="2">
        <v>40</v>
      </c>
      <c r="Z12" s="2">
        <v>10</v>
      </c>
      <c r="AA12" s="2">
        <v>32</v>
      </c>
      <c r="AB12" s="2">
        <v>8</v>
      </c>
      <c r="AC12" s="2">
        <v>40</v>
      </c>
      <c r="AD12" s="2">
        <v>10</v>
      </c>
      <c r="AE12" s="2">
        <v>10</v>
      </c>
      <c r="AF12" s="2">
        <v>20</v>
      </c>
      <c r="AG12" s="2"/>
      <c r="AH12" s="117"/>
      <c r="AI12" s="117"/>
      <c r="AJ12" s="141"/>
      <c r="AK12" s="141"/>
    </row>
    <row r="13" spans="1:37" x14ac:dyDescent="0.25">
      <c r="A13" s="3">
        <v>16001</v>
      </c>
      <c r="B13" s="119" t="s">
        <v>20</v>
      </c>
      <c r="C13" s="69" t="s">
        <v>155</v>
      </c>
      <c r="D13" s="69" t="s">
        <v>165</v>
      </c>
      <c r="E13" s="106" t="s">
        <v>53</v>
      </c>
      <c r="F13" s="69" t="s">
        <v>165</v>
      </c>
      <c r="G13" s="69" t="s">
        <v>105</v>
      </c>
      <c r="H13" s="106" t="s">
        <v>97</v>
      </c>
      <c r="I13" s="69" t="s">
        <v>120</v>
      </c>
      <c r="J13" s="69" t="s">
        <v>135</v>
      </c>
      <c r="K13" s="106" t="s">
        <v>81</v>
      </c>
      <c r="L13" s="69" t="s">
        <v>124</v>
      </c>
      <c r="M13" s="69" t="s">
        <v>132</v>
      </c>
      <c r="N13" s="69" t="s">
        <v>35</v>
      </c>
      <c r="O13" s="106" t="s">
        <v>81</v>
      </c>
      <c r="P13" s="69" t="s">
        <v>92</v>
      </c>
      <c r="Q13" s="69" t="s">
        <v>87</v>
      </c>
      <c r="R13" s="106" t="s">
        <v>44</v>
      </c>
      <c r="S13" s="69" t="s">
        <v>123</v>
      </c>
      <c r="T13" s="69" t="s">
        <v>31</v>
      </c>
      <c r="U13" s="106" t="s">
        <v>90</v>
      </c>
      <c r="V13" s="69" t="s">
        <v>87</v>
      </c>
      <c r="W13" s="69" t="s">
        <v>177</v>
      </c>
      <c r="X13" s="69" t="s">
        <v>127</v>
      </c>
      <c r="Y13" s="106" t="s">
        <v>143</v>
      </c>
      <c r="Z13" s="69" t="s">
        <v>88</v>
      </c>
      <c r="AA13" s="69" t="s">
        <v>125</v>
      </c>
      <c r="AB13" s="69" t="s">
        <v>87</v>
      </c>
      <c r="AC13" s="106" t="s">
        <v>111</v>
      </c>
      <c r="AD13" s="69" t="s">
        <v>92</v>
      </c>
      <c r="AE13" s="69" t="s">
        <v>124</v>
      </c>
      <c r="AF13" s="106" t="s">
        <v>47</v>
      </c>
      <c r="AG13" s="69" t="s">
        <v>291</v>
      </c>
      <c r="AH13" s="136">
        <v>5.5</v>
      </c>
      <c r="AI13" s="136" t="s">
        <v>24</v>
      </c>
      <c r="AJ13" s="136">
        <v>3.19</v>
      </c>
      <c r="AK13" s="138"/>
    </row>
    <row r="14" spans="1:37" ht="15" customHeight="1" thickBot="1" x14ac:dyDescent="0.3">
      <c r="A14" s="105" t="s">
        <v>254</v>
      </c>
      <c r="B14" s="70" t="s">
        <v>21</v>
      </c>
      <c r="C14" s="70" t="s">
        <v>32</v>
      </c>
      <c r="D14" s="70" t="s">
        <v>62</v>
      </c>
      <c r="E14" s="71" t="s">
        <v>22</v>
      </c>
      <c r="F14" s="70" t="s">
        <v>54</v>
      </c>
      <c r="G14" s="70" t="s">
        <v>56</v>
      </c>
      <c r="H14" s="71" t="s">
        <v>56</v>
      </c>
      <c r="I14" s="70" t="s">
        <v>74</v>
      </c>
      <c r="J14" s="70" t="s">
        <v>74</v>
      </c>
      <c r="K14" s="71" t="s">
        <v>74</v>
      </c>
      <c r="L14" s="70" t="s">
        <v>22</v>
      </c>
      <c r="M14" s="70" t="s">
        <v>74</v>
      </c>
      <c r="N14" s="70" t="s">
        <v>36</v>
      </c>
      <c r="O14" s="71" t="s">
        <v>74</v>
      </c>
      <c r="P14" s="70" t="s">
        <v>22</v>
      </c>
      <c r="Q14" s="70" t="s">
        <v>22</v>
      </c>
      <c r="R14" s="71" t="s">
        <v>22</v>
      </c>
      <c r="S14" s="70" t="s">
        <v>32</v>
      </c>
      <c r="T14" s="70" t="s">
        <v>32</v>
      </c>
      <c r="U14" s="71" t="s">
        <v>32</v>
      </c>
      <c r="V14" s="70" t="s">
        <v>22</v>
      </c>
      <c r="W14" s="70" t="s">
        <v>22</v>
      </c>
      <c r="X14" s="70" t="s">
        <v>56</v>
      </c>
      <c r="Y14" s="71" t="s">
        <v>22</v>
      </c>
      <c r="Z14" s="70" t="s">
        <v>74</v>
      </c>
      <c r="AA14" s="70" t="s">
        <v>24</v>
      </c>
      <c r="AB14" s="70" t="s">
        <v>62</v>
      </c>
      <c r="AC14" s="71" t="s">
        <v>24</v>
      </c>
      <c r="AD14" s="70" t="s">
        <v>22</v>
      </c>
      <c r="AE14" s="70" t="s">
        <v>22</v>
      </c>
      <c r="AF14" s="71" t="s">
        <v>22</v>
      </c>
      <c r="AG14" s="70"/>
      <c r="AH14" s="137"/>
      <c r="AI14" s="137"/>
      <c r="AJ14" s="137"/>
      <c r="AK14" s="139"/>
    </row>
    <row r="15" spans="1:37" x14ac:dyDescent="0.25">
      <c r="A15" s="3">
        <v>16002</v>
      </c>
      <c r="B15" s="119" t="s">
        <v>20</v>
      </c>
      <c r="C15" s="69" t="s">
        <v>90</v>
      </c>
      <c r="D15" s="69" t="s">
        <v>33</v>
      </c>
      <c r="E15" s="106" t="s">
        <v>85</v>
      </c>
      <c r="F15" s="69" t="s">
        <v>39</v>
      </c>
      <c r="G15" s="69" t="s">
        <v>37</v>
      </c>
      <c r="H15" s="106" t="s">
        <v>111</v>
      </c>
      <c r="I15" s="69" t="s">
        <v>168</v>
      </c>
      <c r="J15" s="69" t="s">
        <v>73</v>
      </c>
      <c r="K15" s="106" t="s">
        <v>53</v>
      </c>
      <c r="L15" s="69" t="s">
        <v>33</v>
      </c>
      <c r="M15" s="69" t="s">
        <v>97</v>
      </c>
      <c r="N15" s="69" t="s">
        <v>118</v>
      </c>
      <c r="O15" s="106" t="s">
        <v>109</v>
      </c>
      <c r="P15" s="69" t="s">
        <v>27</v>
      </c>
      <c r="Q15" s="69" t="s">
        <v>104</v>
      </c>
      <c r="R15" s="106" t="s">
        <v>106</v>
      </c>
      <c r="S15" s="69" t="s">
        <v>129</v>
      </c>
      <c r="T15" s="69" t="s">
        <v>61</v>
      </c>
      <c r="U15" s="106" t="s">
        <v>53</v>
      </c>
      <c r="V15" s="69" t="s">
        <v>37</v>
      </c>
      <c r="W15" s="69" t="s">
        <v>166</v>
      </c>
      <c r="X15" s="69" t="s">
        <v>61</v>
      </c>
      <c r="Y15" s="106" t="s">
        <v>169</v>
      </c>
      <c r="Z15" s="69" t="s">
        <v>39</v>
      </c>
      <c r="AA15" s="69" t="s">
        <v>97</v>
      </c>
      <c r="AB15" s="69" t="s">
        <v>39</v>
      </c>
      <c r="AC15" s="106" t="s">
        <v>131</v>
      </c>
      <c r="AD15" s="69" t="s">
        <v>39</v>
      </c>
      <c r="AE15" s="69" t="s">
        <v>39</v>
      </c>
      <c r="AF15" s="106" t="s">
        <v>69</v>
      </c>
      <c r="AG15" s="69" t="s">
        <v>487</v>
      </c>
      <c r="AH15" s="136">
        <v>7.79</v>
      </c>
      <c r="AI15" s="136" t="s">
        <v>36</v>
      </c>
      <c r="AJ15" s="136">
        <v>5.84</v>
      </c>
      <c r="AK15" s="138"/>
    </row>
    <row r="16" spans="1:37" ht="15" customHeight="1" thickBot="1" x14ac:dyDescent="0.3">
      <c r="A16" s="105" t="s">
        <v>255</v>
      </c>
      <c r="B16" s="70" t="s">
        <v>21</v>
      </c>
      <c r="C16" s="70" t="s">
        <v>22</v>
      </c>
      <c r="D16" s="70" t="s">
        <v>62</v>
      </c>
      <c r="E16" s="71" t="s">
        <v>56</v>
      </c>
      <c r="F16" s="70" t="s">
        <v>62</v>
      </c>
      <c r="G16" s="70" t="s">
        <v>54</v>
      </c>
      <c r="H16" s="71" t="s">
        <v>54</v>
      </c>
      <c r="I16" s="70" t="s">
        <v>22</v>
      </c>
      <c r="J16" s="70" t="s">
        <v>74</v>
      </c>
      <c r="K16" s="71" t="s">
        <v>22</v>
      </c>
      <c r="L16" s="70" t="s">
        <v>56</v>
      </c>
      <c r="M16" s="70" t="s">
        <v>74</v>
      </c>
      <c r="N16" s="70" t="s">
        <v>22</v>
      </c>
      <c r="O16" s="71" t="s">
        <v>32</v>
      </c>
      <c r="P16" s="70" t="s">
        <v>62</v>
      </c>
      <c r="Q16" s="70" t="s">
        <v>62</v>
      </c>
      <c r="R16" s="71" t="s">
        <v>62</v>
      </c>
      <c r="S16" s="70" t="s">
        <v>32</v>
      </c>
      <c r="T16" s="70" t="s">
        <v>62</v>
      </c>
      <c r="U16" s="71" t="s">
        <v>22</v>
      </c>
      <c r="V16" s="70" t="s">
        <v>54</v>
      </c>
      <c r="W16" s="70" t="s">
        <v>62</v>
      </c>
      <c r="X16" s="70" t="s">
        <v>62</v>
      </c>
      <c r="Y16" s="71" t="s">
        <v>62</v>
      </c>
      <c r="Z16" s="70" t="s">
        <v>62</v>
      </c>
      <c r="AA16" s="70" t="s">
        <v>74</v>
      </c>
      <c r="AB16" s="70" t="s">
        <v>62</v>
      </c>
      <c r="AC16" s="71" t="s">
        <v>32</v>
      </c>
      <c r="AD16" s="70" t="s">
        <v>62</v>
      </c>
      <c r="AE16" s="70" t="s">
        <v>62</v>
      </c>
      <c r="AF16" s="71" t="s">
        <v>62</v>
      </c>
      <c r="AG16" s="70"/>
      <c r="AH16" s="137"/>
      <c r="AI16" s="137"/>
      <c r="AJ16" s="137"/>
      <c r="AK16" s="139"/>
    </row>
    <row r="17" spans="1:37" x14ac:dyDescent="0.25">
      <c r="A17" s="3">
        <v>16003</v>
      </c>
      <c r="B17" s="119" t="s">
        <v>20</v>
      </c>
      <c r="C17" s="69" t="s">
        <v>96</v>
      </c>
      <c r="D17" s="69" t="s">
        <v>33</v>
      </c>
      <c r="E17" s="106" t="s">
        <v>128</v>
      </c>
      <c r="F17" s="69" t="s">
        <v>27</v>
      </c>
      <c r="G17" s="69" t="s">
        <v>37</v>
      </c>
      <c r="H17" s="106" t="s">
        <v>69</v>
      </c>
      <c r="I17" s="69" t="s">
        <v>90</v>
      </c>
      <c r="J17" s="69" t="s">
        <v>118</v>
      </c>
      <c r="K17" s="106" t="s">
        <v>77</v>
      </c>
      <c r="L17" s="69" t="s">
        <v>39</v>
      </c>
      <c r="M17" s="69" t="s">
        <v>106</v>
      </c>
      <c r="N17" s="69" t="s">
        <v>49</v>
      </c>
      <c r="O17" s="106" t="s">
        <v>82</v>
      </c>
      <c r="P17" s="69" t="s">
        <v>33</v>
      </c>
      <c r="Q17" s="69" t="s">
        <v>23</v>
      </c>
      <c r="R17" s="106" t="s">
        <v>76</v>
      </c>
      <c r="S17" s="69" t="s">
        <v>111</v>
      </c>
      <c r="T17" s="69" t="s">
        <v>55</v>
      </c>
      <c r="U17" s="106" t="s">
        <v>90</v>
      </c>
      <c r="V17" s="69" t="s">
        <v>23</v>
      </c>
      <c r="W17" s="69" t="s">
        <v>136</v>
      </c>
      <c r="X17" s="69" t="s">
        <v>118</v>
      </c>
      <c r="Y17" s="106" t="s">
        <v>169</v>
      </c>
      <c r="Z17" s="69" t="s">
        <v>37</v>
      </c>
      <c r="AA17" s="69" t="s">
        <v>58</v>
      </c>
      <c r="AB17" s="69" t="s">
        <v>33</v>
      </c>
      <c r="AC17" s="106" t="s">
        <v>109</v>
      </c>
      <c r="AD17" s="69" t="s">
        <v>27</v>
      </c>
      <c r="AE17" s="69" t="s">
        <v>37</v>
      </c>
      <c r="AF17" s="106" t="s">
        <v>69</v>
      </c>
      <c r="AG17" s="69" t="s">
        <v>488</v>
      </c>
      <c r="AH17" s="136">
        <v>7.57</v>
      </c>
      <c r="AI17" s="136" t="s">
        <v>36</v>
      </c>
      <c r="AJ17" s="136">
        <v>5.5</v>
      </c>
      <c r="AK17" s="138"/>
    </row>
    <row r="18" spans="1:37" ht="15" customHeight="1" thickBot="1" x14ac:dyDescent="0.3">
      <c r="A18" s="105" t="s">
        <v>257</v>
      </c>
      <c r="B18" s="70" t="s">
        <v>21</v>
      </c>
      <c r="C18" s="70" t="s">
        <v>22</v>
      </c>
      <c r="D18" s="70" t="s">
        <v>62</v>
      </c>
      <c r="E18" s="71" t="s">
        <v>56</v>
      </c>
      <c r="F18" s="70" t="s">
        <v>62</v>
      </c>
      <c r="G18" s="70" t="s">
        <v>54</v>
      </c>
      <c r="H18" s="71" t="s">
        <v>62</v>
      </c>
      <c r="I18" s="70" t="s">
        <v>22</v>
      </c>
      <c r="J18" s="70" t="s">
        <v>22</v>
      </c>
      <c r="K18" s="71" t="s">
        <v>22</v>
      </c>
      <c r="L18" s="70" t="s">
        <v>62</v>
      </c>
      <c r="M18" s="70" t="s">
        <v>32</v>
      </c>
      <c r="N18" s="70" t="s">
        <v>22</v>
      </c>
      <c r="O18" s="71" t="s">
        <v>32</v>
      </c>
      <c r="P18" s="70" t="s">
        <v>56</v>
      </c>
      <c r="Q18" s="70" t="s">
        <v>22</v>
      </c>
      <c r="R18" s="71" t="s">
        <v>56</v>
      </c>
      <c r="S18" s="70" t="s">
        <v>74</v>
      </c>
      <c r="T18" s="70" t="s">
        <v>56</v>
      </c>
      <c r="U18" s="71" t="s">
        <v>32</v>
      </c>
      <c r="V18" s="70" t="s">
        <v>22</v>
      </c>
      <c r="W18" s="70" t="s">
        <v>62</v>
      </c>
      <c r="X18" s="70" t="s">
        <v>22</v>
      </c>
      <c r="Y18" s="71" t="s">
        <v>62</v>
      </c>
      <c r="Z18" s="70" t="s">
        <v>54</v>
      </c>
      <c r="AA18" s="70" t="s">
        <v>36</v>
      </c>
      <c r="AB18" s="70" t="s">
        <v>62</v>
      </c>
      <c r="AC18" s="71" t="s">
        <v>32</v>
      </c>
      <c r="AD18" s="70" t="s">
        <v>62</v>
      </c>
      <c r="AE18" s="70" t="s">
        <v>54</v>
      </c>
      <c r="AF18" s="71" t="s">
        <v>62</v>
      </c>
      <c r="AG18" s="70"/>
      <c r="AH18" s="137"/>
      <c r="AI18" s="137"/>
      <c r="AJ18" s="137"/>
      <c r="AK18" s="139"/>
    </row>
    <row r="19" spans="1:37" x14ac:dyDescent="0.25">
      <c r="A19" s="3">
        <v>16004</v>
      </c>
      <c r="B19" s="119" t="s">
        <v>20</v>
      </c>
      <c r="C19" s="69" t="s">
        <v>131</v>
      </c>
      <c r="D19" s="69" t="s">
        <v>33</v>
      </c>
      <c r="E19" s="106" t="s">
        <v>78</v>
      </c>
      <c r="F19" s="69" t="s">
        <v>39</v>
      </c>
      <c r="G19" s="69" t="s">
        <v>37</v>
      </c>
      <c r="H19" s="106" t="s">
        <v>111</v>
      </c>
      <c r="I19" s="69" t="s">
        <v>96</v>
      </c>
      <c r="J19" s="69" t="s">
        <v>73</v>
      </c>
      <c r="K19" s="106" t="s">
        <v>142</v>
      </c>
      <c r="L19" s="69" t="s">
        <v>37</v>
      </c>
      <c r="M19" s="69" t="s">
        <v>69</v>
      </c>
      <c r="N19" s="69" t="s">
        <v>73</v>
      </c>
      <c r="O19" s="106" t="s">
        <v>110</v>
      </c>
      <c r="P19" s="69" t="s">
        <v>23</v>
      </c>
      <c r="Q19" s="69" t="s">
        <v>118</v>
      </c>
      <c r="R19" s="106" t="s">
        <v>66</v>
      </c>
      <c r="S19" s="69" t="s">
        <v>129</v>
      </c>
      <c r="T19" s="69" t="s">
        <v>118</v>
      </c>
      <c r="U19" s="106" t="s">
        <v>131</v>
      </c>
      <c r="V19" s="69" t="s">
        <v>23</v>
      </c>
      <c r="W19" s="69" t="s">
        <v>53</v>
      </c>
      <c r="X19" s="69" t="s">
        <v>61</v>
      </c>
      <c r="Y19" s="106" t="s">
        <v>83</v>
      </c>
      <c r="Z19" s="69" t="s">
        <v>37</v>
      </c>
      <c r="AA19" s="69" t="s">
        <v>97</v>
      </c>
      <c r="AB19" s="69" t="s">
        <v>23</v>
      </c>
      <c r="AC19" s="106" t="s">
        <v>96</v>
      </c>
      <c r="AD19" s="69" t="s">
        <v>27</v>
      </c>
      <c r="AE19" s="69" t="s">
        <v>37</v>
      </c>
      <c r="AF19" s="106" t="s">
        <v>69</v>
      </c>
      <c r="AG19" s="69" t="s">
        <v>489</v>
      </c>
      <c r="AH19" s="136">
        <v>7.29</v>
      </c>
      <c r="AI19" s="136" t="s">
        <v>36</v>
      </c>
      <c r="AJ19" s="136">
        <v>5.43</v>
      </c>
      <c r="AK19" s="138"/>
    </row>
    <row r="20" spans="1:37" ht="15" customHeight="1" thickBot="1" x14ac:dyDescent="0.3">
      <c r="A20" s="105" t="s">
        <v>258</v>
      </c>
      <c r="B20" s="70" t="s">
        <v>21</v>
      </c>
      <c r="C20" s="70" t="s">
        <v>56</v>
      </c>
      <c r="D20" s="70" t="s">
        <v>62</v>
      </c>
      <c r="E20" s="71" t="s">
        <v>54</v>
      </c>
      <c r="F20" s="70" t="s">
        <v>62</v>
      </c>
      <c r="G20" s="70" t="s">
        <v>54</v>
      </c>
      <c r="H20" s="71" t="s">
        <v>54</v>
      </c>
      <c r="I20" s="70" t="s">
        <v>22</v>
      </c>
      <c r="J20" s="70" t="s">
        <v>74</v>
      </c>
      <c r="K20" s="71" t="s">
        <v>22</v>
      </c>
      <c r="L20" s="70" t="s">
        <v>54</v>
      </c>
      <c r="M20" s="70" t="s">
        <v>32</v>
      </c>
      <c r="N20" s="70" t="s">
        <v>74</v>
      </c>
      <c r="O20" s="71" t="s">
        <v>74</v>
      </c>
      <c r="P20" s="70" t="s">
        <v>22</v>
      </c>
      <c r="Q20" s="70" t="s">
        <v>32</v>
      </c>
      <c r="R20" s="71" t="s">
        <v>22</v>
      </c>
      <c r="S20" s="70" t="s">
        <v>32</v>
      </c>
      <c r="T20" s="70" t="s">
        <v>22</v>
      </c>
      <c r="U20" s="71" t="s">
        <v>32</v>
      </c>
      <c r="V20" s="70" t="s">
        <v>22</v>
      </c>
      <c r="W20" s="70" t="s">
        <v>54</v>
      </c>
      <c r="X20" s="70" t="s">
        <v>62</v>
      </c>
      <c r="Y20" s="71" t="s">
        <v>54</v>
      </c>
      <c r="Z20" s="70" t="s">
        <v>54</v>
      </c>
      <c r="AA20" s="70" t="s">
        <v>74</v>
      </c>
      <c r="AB20" s="70" t="s">
        <v>62</v>
      </c>
      <c r="AC20" s="71" t="s">
        <v>32</v>
      </c>
      <c r="AD20" s="70" t="s">
        <v>62</v>
      </c>
      <c r="AE20" s="70" t="s">
        <v>54</v>
      </c>
      <c r="AF20" s="71" t="s">
        <v>62</v>
      </c>
      <c r="AG20" s="70"/>
      <c r="AH20" s="137"/>
      <c r="AI20" s="137"/>
      <c r="AJ20" s="137"/>
      <c r="AK20" s="139"/>
    </row>
    <row r="21" spans="1:37" x14ac:dyDescent="0.25">
      <c r="A21" s="3">
        <v>16005</v>
      </c>
      <c r="B21" s="119" t="s">
        <v>20</v>
      </c>
      <c r="C21" s="69" t="s">
        <v>75</v>
      </c>
      <c r="D21" s="69" t="s">
        <v>61</v>
      </c>
      <c r="E21" s="106" t="s">
        <v>131</v>
      </c>
      <c r="F21" s="69" t="s">
        <v>33</v>
      </c>
      <c r="G21" s="69" t="s">
        <v>33</v>
      </c>
      <c r="H21" s="106" t="s">
        <v>64</v>
      </c>
      <c r="I21" s="69" t="s">
        <v>69</v>
      </c>
      <c r="J21" s="69" t="s">
        <v>49</v>
      </c>
      <c r="K21" s="106" t="s">
        <v>145</v>
      </c>
      <c r="L21" s="69" t="s">
        <v>33</v>
      </c>
      <c r="M21" s="69" t="s">
        <v>52</v>
      </c>
      <c r="N21" s="69" t="s">
        <v>59</v>
      </c>
      <c r="O21" s="106" t="s">
        <v>60</v>
      </c>
      <c r="P21" s="69" t="s">
        <v>37</v>
      </c>
      <c r="Q21" s="69" t="s">
        <v>39</v>
      </c>
      <c r="R21" s="106" t="s">
        <v>111</v>
      </c>
      <c r="S21" s="69" t="s">
        <v>129</v>
      </c>
      <c r="T21" s="69" t="s">
        <v>30</v>
      </c>
      <c r="U21" s="106" t="s">
        <v>96</v>
      </c>
      <c r="V21" s="69" t="s">
        <v>33</v>
      </c>
      <c r="W21" s="69" t="s">
        <v>67</v>
      </c>
      <c r="X21" s="69" t="s">
        <v>37</v>
      </c>
      <c r="Y21" s="106" t="s">
        <v>112</v>
      </c>
      <c r="Z21" s="69" t="s">
        <v>39</v>
      </c>
      <c r="AA21" s="69" t="s">
        <v>58</v>
      </c>
      <c r="AB21" s="69" t="s">
        <v>55</v>
      </c>
      <c r="AC21" s="106" t="s">
        <v>52</v>
      </c>
      <c r="AD21" s="69" t="s">
        <v>33</v>
      </c>
      <c r="AE21" s="69" t="s">
        <v>33</v>
      </c>
      <c r="AF21" s="106" t="s">
        <v>64</v>
      </c>
      <c r="AG21" s="69" t="s">
        <v>490</v>
      </c>
      <c r="AH21" s="136">
        <v>6.71</v>
      </c>
      <c r="AI21" s="136" t="s">
        <v>36</v>
      </c>
      <c r="AJ21" s="136">
        <v>5.57</v>
      </c>
      <c r="AK21" s="138"/>
    </row>
    <row r="22" spans="1:37" ht="15" customHeight="1" thickBot="1" x14ac:dyDescent="0.3">
      <c r="A22" s="105" t="s">
        <v>260</v>
      </c>
      <c r="B22" s="70" t="s">
        <v>21</v>
      </c>
      <c r="C22" s="70" t="s">
        <v>32</v>
      </c>
      <c r="D22" s="70" t="s">
        <v>62</v>
      </c>
      <c r="E22" s="71" t="s">
        <v>32</v>
      </c>
      <c r="F22" s="70" t="s">
        <v>56</v>
      </c>
      <c r="G22" s="70" t="s">
        <v>56</v>
      </c>
      <c r="H22" s="71" t="s">
        <v>56</v>
      </c>
      <c r="I22" s="70" t="s">
        <v>32</v>
      </c>
      <c r="J22" s="70" t="s">
        <v>22</v>
      </c>
      <c r="K22" s="71" t="s">
        <v>32</v>
      </c>
      <c r="L22" s="70" t="s">
        <v>56</v>
      </c>
      <c r="M22" s="70" t="s">
        <v>32</v>
      </c>
      <c r="N22" s="70" t="s">
        <v>54</v>
      </c>
      <c r="O22" s="71" t="s">
        <v>22</v>
      </c>
      <c r="P22" s="70" t="s">
        <v>54</v>
      </c>
      <c r="Q22" s="70" t="s">
        <v>62</v>
      </c>
      <c r="R22" s="71" t="s">
        <v>54</v>
      </c>
      <c r="S22" s="70" t="s">
        <v>32</v>
      </c>
      <c r="T22" s="70" t="s">
        <v>32</v>
      </c>
      <c r="U22" s="71" t="s">
        <v>32</v>
      </c>
      <c r="V22" s="70" t="s">
        <v>56</v>
      </c>
      <c r="W22" s="70" t="s">
        <v>22</v>
      </c>
      <c r="X22" s="70" t="s">
        <v>62</v>
      </c>
      <c r="Y22" s="71" t="s">
        <v>22</v>
      </c>
      <c r="Z22" s="70" t="s">
        <v>62</v>
      </c>
      <c r="AA22" s="70" t="s">
        <v>36</v>
      </c>
      <c r="AB22" s="70" t="s">
        <v>56</v>
      </c>
      <c r="AC22" s="71" t="s">
        <v>74</v>
      </c>
      <c r="AD22" s="70" t="s">
        <v>56</v>
      </c>
      <c r="AE22" s="70" t="s">
        <v>56</v>
      </c>
      <c r="AF22" s="71" t="s">
        <v>56</v>
      </c>
      <c r="AG22" s="70"/>
      <c r="AH22" s="137"/>
      <c r="AI22" s="137"/>
      <c r="AJ22" s="137"/>
      <c r="AK22" s="139"/>
    </row>
    <row r="23" spans="1:37" x14ac:dyDescent="0.25">
      <c r="A23" s="3">
        <v>16006</v>
      </c>
      <c r="B23" s="119" t="s">
        <v>20</v>
      </c>
      <c r="C23" s="69" t="s">
        <v>69</v>
      </c>
      <c r="D23" s="69" t="s">
        <v>61</v>
      </c>
      <c r="E23" s="106" t="s">
        <v>48</v>
      </c>
      <c r="F23" s="69" t="s">
        <v>37</v>
      </c>
      <c r="G23" s="69" t="s">
        <v>39</v>
      </c>
      <c r="H23" s="106" t="s">
        <v>111</v>
      </c>
      <c r="I23" s="69" t="s">
        <v>70</v>
      </c>
      <c r="J23" s="69" t="s">
        <v>30</v>
      </c>
      <c r="K23" s="106" t="s">
        <v>82</v>
      </c>
      <c r="L23" s="69" t="s">
        <v>37</v>
      </c>
      <c r="M23" s="69" t="s">
        <v>48</v>
      </c>
      <c r="N23" s="69" t="s">
        <v>23</v>
      </c>
      <c r="O23" s="106" t="s">
        <v>146</v>
      </c>
      <c r="P23" s="69" t="s">
        <v>33</v>
      </c>
      <c r="Q23" s="69" t="s">
        <v>37</v>
      </c>
      <c r="R23" s="106" t="s">
        <v>97</v>
      </c>
      <c r="S23" s="69" t="s">
        <v>106</v>
      </c>
      <c r="T23" s="69" t="s">
        <v>118</v>
      </c>
      <c r="U23" s="106" t="s">
        <v>48</v>
      </c>
      <c r="V23" s="69" t="s">
        <v>33</v>
      </c>
      <c r="W23" s="69" t="s">
        <v>48</v>
      </c>
      <c r="X23" s="69" t="s">
        <v>23</v>
      </c>
      <c r="Y23" s="106" t="s">
        <v>146</v>
      </c>
      <c r="Z23" s="69" t="s">
        <v>61</v>
      </c>
      <c r="AA23" s="69" t="s">
        <v>64</v>
      </c>
      <c r="AB23" s="69" t="s">
        <v>61</v>
      </c>
      <c r="AC23" s="106" t="s">
        <v>145</v>
      </c>
      <c r="AD23" s="69" t="s">
        <v>37</v>
      </c>
      <c r="AE23" s="69" t="s">
        <v>33</v>
      </c>
      <c r="AF23" s="106" t="s">
        <v>97</v>
      </c>
      <c r="AG23" s="69" t="s">
        <v>491</v>
      </c>
      <c r="AH23" s="136">
        <v>7.04</v>
      </c>
      <c r="AI23" s="136" t="s">
        <v>36</v>
      </c>
      <c r="AJ23" s="136">
        <v>5.8</v>
      </c>
      <c r="AK23" s="138"/>
    </row>
    <row r="24" spans="1:37" ht="15" customHeight="1" thickBot="1" x14ac:dyDescent="0.3">
      <c r="A24" s="105" t="s">
        <v>261</v>
      </c>
      <c r="B24" s="70" t="s">
        <v>21</v>
      </c>
      <c r="C24" s="70" t="s">
        <v>32</v>
      </c>
      <c r="D24" s="70" t="s">
        <v>62</v>
      </c>
      <c r="E24" s="71" t="s">
        <v>32</v>
      </c>
      <c r="F24" s="70" t="s">
        <v>54</v>
      </c>
      <c r="G24" s="70" t="s">
        <v>62</v>
      </c>
      <c r="H24" s="71" t="s">
        <v>54</v>
      </c>
      <c r="I24" s="70" t="s">
        <v>32</v>
      </c>
      <c r="J24" s="70" t="s">
        <v>32</v>
      </c>
      <c r="K24" s="71" t="s">
        <v>32</v>
      </c>
      <c r="L24" s="70" t="s">
        <v>54</v>
      </c>
      <c r="M24" s="70" t="s">
        <v>56</v>
      </c>
      <c r="N24" s="70" t="s">
        <v>62</v>
      </c>
      <c r="O24" s="71" t="s">
        <v>56</v>
      </c>
      <c r="P24" s="70" t="s">
        <v>56</v>
      </c>
      <c r="Q24" s="70" t="s">
        <v>54</v>
      </c>
      <c r="R24" s="71" t="s">
        <v>56</v>
      </c>
      <c r="S24" s="70" t="s">
        <v>32</v>
      </c>
      <c r="T24" s="70" t="s">
        <v>22</v>
      </c>
      <c r="U24" s="71" t="s">
        <v>32</v>
      </c>
      <c r="V24" s="70" t="s">
        <v>56</v>
      </c>
      <c r="W24" s="70" t="s">
        <v>56</v>
      </c>
      <c r="X24" s="70" t="s">
        <v>62</v>
      </c>
      <c r="Y24" s="71" t="s">
        <v>56</v>
      </c>
      <c r="Z24" s="70" t="s">
        <v>22</v>
      </c>
      <c r="AA24" s="70" t="s">
        <v>74</v>
      </c>
      <c r="AB24" s="70" t="s">
        <v>62</v>
      </c>
      <c r="AC24" s="71" t="s">
        <v>32</v>
      </c>
      <c r="AD24" s="70" t="s">
        <v>54</v>
      </c>
      <c r="AE24" s="70" t="s">
        <v>56</v>
      </c>
      <c r="AF24" s="71" t="s">
        <v>56</v>
      </c>
      <c r="AG24" s="70"/>
      <c r="AH24" s="137"/>
      <c r="AI24" s="137"/>
      <c r="AJ24" s="137"/>
      <c r="AK24" s="139"/>
    </row>
    <row r="25" spans="1:37" s="125" customFormat="1" x14ac:dyDescent="0.25">
      <c r="A25" s="120">
        <v>16007</v>
      </c>
      <c r="B25" s="121" t="s">
        <v>20</v>
      </c>
      <c r="C25" s="122" t="s">
        <v>52</v>
      </c>
      <c r="D25" s="122" t="s">
        <v>59</v>
      </c>
      <c r="E25" s="123" t="s">
        <v>60</v>
      </c>
      <c r="F25" s="122" t="s">
        <v>39</v>
      </c>
      <c r="G25" s="122" t="s">
        <v>33</v>
      </c>
      <c r="H25" s="123" t="s">
        <v>84</v>
      </c>
      <c r="I25" s="122" t="s">
        <v>81</v>
      </c>
      <c r="J25" s="122" t="s">
        <v>34</v>
      </c>
      <c r="K25" s="123" t="s">
        <v>46</v>
      </c>
      <c r="L25" s="122" t="s">
        <v>23</v>
      </c>
      <c r="M25" s="122" t="s">
        <v>111</v>
      </c>
      <c r="N25" s="122" t="s">
        <v>49</v>
      </c>
      <c r="O25" s="123" t="s">
        <v>168</v>
      </c>
      <c r="P25" s="122" t="s">
        <v>37</v>
      </c>
      <c r="Q25" s="122" t="s">
        <v>39</v>
      </c>
      <c r="R25" s="123" t="s">
        <v>111</v>
      </c>
      <c r="S25" s="122" t="s">
        <v>81</v>
      </c>
      <c r="T25" s="124" t="s">
        <v>51</v>
      </c>
      <c r="U25" s="123" t="s">
        <v>90</v>
      </c>
      <c r="V25" s="122" t="s">
        <v>23</v>
      </c>
      <c r="W25" s="122" t="s">
        <v>109</v>
      </c>
      <c r="X25" s="122" t="s">
        <v>59</v>
      </c>
      <c r="Y25" s="123" t="s">
        <v>166</v>
      </c>
      <c r="Z25" s="122" t="s">
        <v>33</v>
      </c>
      <c r="AA25" s="122" t="s">
        <v>129</v>
      </c>
      <c r="AB25" s="122" t="s">
        <v>23</v>
      </c>
      <c r="AC25" s="123" t="s">
        <v>60</v>
      </c>
      <c r="AD25" s="122" t="s">
        <v>61</v>
      </c>
      <c r="AE25" s="122" t="s">
        <v>61</v>
      </c>
      <c r="AF25" s="123" t="s">
        <v>58</v>
      </c>
      <c r="AG25" s="122" t="s">
        <v>492</v>
      </c>
      <c r="AH25" s="140">
        <v>6.75</v>
      </c>
      <c r="AI25" s="140" t="s">
        <v>36</v>
      </c>
      <c r="AJ25" s="136">
        <v>4.68</v>
      </c>
      <c r="AK25" s="138"/>
    </row>
    <row r="26" spans="1:37" ht="15" customHeight="1" thickBot="1" x14ac:dyDescent="0.3">
      <c r="A26" s="105" t="s">
        <v>262</v>
      </c>
      <c r="B26" s="70" t="s">
        <v>21</v>
      </c>
      <c r="C26" s="70" t="s">
        <v>32</v>
      </c>
      <c r="D26" s="70" t="s">
        <v>54</v>
      </c>
      <c r="E26" s="71" t="s">
        <v>22</v>
      </c>
      <c r="F26" s="70" t="s">
        <v>62</v>
      </c>
      <c r="G26" s="70" t="s">
        <v>56</v>
      </c>
      <c r="H26" s="71" t="s">
        <v>54</v>
      </c>
      <c r="I26" s="70" t="s">
        <v>32</v>
      </c>
      <c r="J26" s="70" t="s">
        <v>32</v>
      </c>
      <c r="K26" s="71" t="s">
        <v>32</v>
      </c>
      <c r="L26" s="70" t="s">
        <v>22</v>
      </c>
      <c r="M26" s="70" t="s">
        <v>74</v>
      </c>
      <c r="N26" s="70" t="s">
        <v>22</v>
      </c>
      <c r="O26" s="71" t="s">
        <v>32</v>
      </c>
      <c r="P26" s="70" t="s">
        <v>54</v>
      </c>
      <c r="Q26" s="70" t="s">
        <v>62</v>
      </c>
      <c r="R26" s="71" t="s">
        <v>54</v>
      </c>
      <c r="S26" s="70" t="s">
        <v>32</v>
      </c>
      <c r="T26" s="70" t="s">
        <v>36</v>
      </c>
      <c r="U26" s="71" t="s">
        <v>32</v>
      </c>
      <c r="V26" s="70" t="s">
        <v>22</v>
      </c>
      <c r="W26" s="70" t="s">
        <v>22</v>
      </c>
      <c r="X26" s="70" t="s">
        <v>54</v>
      </c>
      <c r="Y26" s="71" t="s">
        <v>22</v>
      </c>
      <c r="Z26" s="70" t="s">
        <v>56</v>
      </c>
      <c r="AA26" s="70" t="s">
        <v>32</v>
      </c>
      <c r="AB26" s="70" t="s">
        <v>62</v>
      </c>
      <c r="AC26" s="71" t="s">
        <v>22</v>
      </c>
      <c r="AD26" s="70" t="s">
        <v>22</v>
      </c>
      <c r="AE26" s="70" t="s">
        <v>22</v>
      </c>
      <c r="AF26" s="71" t="s">
        <v>22</v>
      </c>
      <c r="AG26" s="70"/>
      <c r="AH26" s="137"/>
      <c r="AI26" s="137"/>
      <c r="AJ26" s="137"/>
      <c r="AK26" s="139"/>
    </row>
    <row r="27" spans="1:37" x14ac:dyDescent="0.25">
      <c r="A27" s="3">
        <v>16008</v>
      </c>
      <c r="B27" s="119" t="s">
        <v>20</v>
      </c>
      <c r="C27" s="69" t="s">
        <v>180</v>
      </c>
      <c r="D27" s="69" t="s">
        <v>92</v>
      </c>
      <c r="E27" s="106" t="s">
        <v>109</v>
      </c>
      <c r="F27" s="69" t="s">
        <v>87</v>
      </c>
      <c r="G27" s="69" t="s">
        <v>87</v>
      </c>
      <c r="H27" s="106" t="s">
        <v>116</v>
      </c>
      <c r="I27" s="69" t="s">
        <v>100</v>
      </c>
      <c r="J27" s="69" t="s">
        <v>31</v>
      </c>
      <c r="K27" s="106" t="s">
        <v>80</v>
      </c>
      <c r="L27" s="69" t="s">
        <v>105</v>
      </c>
      <c r="M27" s="69" t="s">
        <v>103</v>
      </c>
      <c r="N27" s="69" t="s">
        <v>127</v>
      </c>
      <c r="O27" s="106" t="s">
        <v>110</v>
      </c>
      <c r="P27" s="69" t="s">
        <v>94</v>
      </c>
      <c r="Q27" s="69" t="s">
        <v>141</v>
      </c>
      <c r="R27" s="106" t="s">
        <v>75</v>
      </c>
      <c r="S27" s="69" t="s">
        <v>100</v>
      </c>
      <c r="T27" s="69" t="s">
        <v>135</v>
      </c>
      <c r="U27" s="106" t="s">
        <v>75</v>
      </c>
      <c r="V27" s="69" t="s">
        <v>92</v>
      </c>
      <c r="W27" s="69" t="s">
        <v>121</v>
      </c>
      <c r="X27" s="69" t="s">
        <v>105</v>
      </c>
      <c r="Y27" s="106" t="s">
        <v>46</v>
      </c>
      <c r="Z27" s="69" t="s">
        <v>105</v>
      </c>
      <c r="AA27" s="69" t="s">
        <v>138</v>
      </c>
      <c r="AB27" s="69" t="s">
        <v>127</v>
      </c>
      <c r="AC27" s="106" t="s">
        <v>44</v>
      </c>
      <c r="AD27" s="69" t="s">
        <v>87</v>
      </c>
      <c r="AE27" s="69" t="s">
        <v>92</v>
      </c>
      <c r="AF27" s="106" t="s">
        <v>44</v>
      </c>
      <c r="AG27" s="69" t="s">
        <v>271</v>
      </c>
      <c r="AH27" s="136">
        <v>5.04</v>
      </c>
      <c r="AI27" s="136" t="s">
        <v>24</v>
      </c>
      <c r="AJ27" s="136">
        <v>4.33</v>
      </c>
      <c r="AK27" s="138"/>
    </row>
    <row r="28" spans="1:37" ht="15" customHeight="1" thickBot="1" x14ac:dyDescent="0.3">
      <c r="A28" s="105" t="s">
        <v>263</v>
      </c>
      <c r="B28" s="70" t="s">
        <v>21</v>
      </c>
      <c r="C28" s="70" t="s">
        <v>36</v>
      </c>
      <c r="D28" s="70" t="s">
        <v>62</v>
      </c>
      <c r="E28" s="71" t="s">
        <v>32</v>
      </c>
      <c r="F28" s="70" t="s">
        <v>22</v>
      </c>
      <c r="G28" s="70" t="s">
        <v>22</v>
      </c>
      <c r="H28" s="71" t="s">
        <v>22</v>
      </c>
      <c r="I28" s="70" t="s">
        <v>36</v>
      </c>
      <c r="J28" s="70" t="s">
        <v>32</v>
      </c>
      <c r="K28" s="71" t="s">
        <v>36</v>
      </c>
      <c r="L28" s="70" t="s">
        <v>56</v>
      </c>
      <c r="M28" s="70" t="s">
        <v>36</v>
      </c>
      <c r="N28" s="70" t="s">
        <v>56</v>
      </c>
      <c r="O28" s="71" t="s">
        <v>74</v>
      </c>
      <c r="P28" s="70" t="s">
        <v>62</v>
      </c>
      <c r="Q28" s="70" t="s">
        <v>62</v>
      </c>
      <c r="R28" s="71" t="s">
        <v>62</v>
      </c>
      <c r="S28" s="70" t="s">
        <v>36</v>
      </c>
      <c r="T28" s="70" t="s">
        <v>74</v>
      </c>
      <c r="U28" s="71" t="s">
        <v>36</v>
      </c>
      <c r="V28" s="70" t="s">
        <v>22</v>
      </c>
      <c r="W28" s="70" t="s">
        <v>32</v>
      </c>
      <c r="X28" s="70" t="s">
        <v>62</v>
      </c>
      <c r="Y28" s="71" t="s">
        <v>32</v>
      </c>
      <c r="Z28" s="70" t="s">
        <v>56</v>
      </c>
      <c r="AA28" s="70" t="s">
        <v>24</v>
      </c>
      <c r="AB28" s="70" t="s">
        <v>56</v>
      </c>
      <c r="AC28" s="71" t="s">
        <v>24</v>
      </c>
      <c r="AD28" s="70" t="s">
        <v>22</v>
      </c>
      <c r="AE28" s="70" t="s">
        <v>22</v>
      </c>
      <c r="AF28" s="71" t="s">
        <v>22</v>
      </c>
      <c r="AG28" s="70"/>
      <c r="AH28" s="137"/>
      <c r="AI28" s="137"/>
      <c r="AJ28" s="137"/>
      <c r="AK28" s="139"/>
    </row>
    <row r="29" spans="1:37" x14ac:dyDescent="0.25">
      <c r="A29" s="3">
        <v>16009</v>
      </c>
      <c r="B29" s="119" t="s">
        <v>20</v>
      </c>
      <c r="C29" s="69" t="s">
        <v>110</v>
      </c>
      <c r="D29" s="69" t="s">
        <v>49</v>
      </c>
      <c r="E29" s="106" t="s">
        <v>60</v>
      </c>
      <c r="F29" s="69" t="s">
        <v>61</v>
      </c>
      <c r="G29" s="69" t="s">
        <v>23</v>
      </c>
      <c r="H29" s="106" t="s">
        <v>44</v>
      </c>
      <c r="I29" s="69" t="s">
        <v>109</v>
      </c>
      <c r="J29" s="69" t="s">
        <v>34</v>
      </c>
      <c r="K29" s="106" t="s">
        <v>60</v>
      </c>
      <c r="L29" s="69" t="s">
        <v>39</v>
      </c>
      <c r="M29" s="69" t="s">
        <v>64</v>
      </c>
      <c r="N29" s="69" t="s">
        <v>23</v>
      </c>
      <c r="O29" s="106" t="s">
        <v>90</v>
      </c>
      <c r="P29" s="69" t="s">
        <v>27</v>
      </c>
      <c r="Q29" s="69" t="s">
        <v>65</v>
      </c>
      <c r="R29" s="106" t="s">
        <v>129</v>
      </c>
      <c r="S29" s="69" t="s">
        <v>75</v>
      </c>
      <c r="T29" s="69" t="s">
        <v>34</v>
      </c>
      <c r="U29" s="106" t="s">
        <v>145</v>
      </c>
      <c r="V29" s="69" t="s">
        <v>39</v>
      </c>
      <c r="W29" s="69" t="s">
        <v>90</v>
      </c>
      <c r="X29" s="69" t="s">
        <v>23</v>
      </c>
      <c r="Y29" s="106" t="s">
        <v>99</v>
      </c>
      <c r="Z29" s="69" t="s">
        <v>39</v>
      </c>
      <c r="AA29" s="69" t="s">
        <v>44</v>
      </c>
      <c r="AB29" s="69" t="s">
        <v>23</v>
      </c>
      <c r="AC29" s="106" t="s">
        <v>109</v>
      </c>
      <c r="AD29" s="69" t="s">
        <v>33</v>
      </c>
      <c r="AE29" s="69" t="s">
        <v>37</v>
      </c>
      <c r="AF29" s="106" t="s">
        <v>97</v>
      </c>
      <c r="AG29" s="69" t="s">
        <v>493</v>
      </c>
      <c r="AH29" s="136">
        <v>7.21</v>
      </c>
      <c r="AI29" s="136" t="s">
        <v>36</v>
      </c>
      <c r="AJ29" s="136">
        <v>5.41</v>
      </c>
      <c r="AK29" s="138"/>
    </row>
    <row r="30" spans="1:37" ht="15" customHeight="1" thickBot="1" x14ac:dyDescent="0.3">
      <c r="A30" s="105" t="s">
        <v>264</v>
      </c>
      <c r="B30" s="70" t="s">
        <v>21</v>
      </c>
      <c r="C30" s="70" t="s">
        <v>22</v>
      </c>
      <c r="D30" s="70" t="s">
        <v>22</v>
      </c>
      <c r="E30" s="71" t="s">
        <v>22</v>
      </c>
      <c r="F30" s="70" t="s">
        <v>22</v>
      </c>
      <c r="G30" s="70" t="s">
        <v>22</v>
      </c>
      <c r="H30" s="71" t="s">
        <v>22</v>
      </c>
      <c r="I30" s="70" t="s">
        <v>22</v>
      </c>
      <c r="J30" s="70" t="s">
        <v>32</v>
      </c>
      <c r="K30" s="71" t="s">
        <v>22</v>
      </c>
      <c r="L30" s="70" t="s">
        <v>62</v>
      </c>
      <c r="M30" s="70" t="s">
        <v>74</v>
      </c>
      <c r="N30" s="70" t="s">
        <v>62</v>
      </c>
      <c r="O30" s="71" t="s">
        <v>32</v>
      </c>
      <c r="P30" s="70" t="s">
        <v>62</v>
      </c>
      <c r="Q30" s="70" t="s">
        <v>62</v>
      </c>
      <c r="R30" s="71" t="s">
        <v>62</v>
      </c>
      <c r="S30" s="70" t="s">
        <v>32</v>
      </c>
      <c r="T30" s="70" t="s">
        <v>32</v>
      </c>
      <c r="U30" s="71" t="s">
        <v>32</v>
      </c>
      <c r="V30" s="70" t="s">
        <v>62</v>
      </c>
      <c r="W30" s="70" t="s">
        <v>22</v>
      </c>
      <c r="X30" s="70" t="s">
        <v>62</v>
      </c>
      <c r="Y30" s="71" t="s">
        <v>56</v>
      </c>
      <c r="Z30" s="70" t="s">
        <v>62</v>
      </c>
      <c r="AA30" s="70" t="s">
        <v>36</v>
      </c>
      <c r="AB30" s="70" t="s">
        <v>62</v>
      </c>
      <c r="AC30" s="71" t="s">
        <v>32</v>
      </c>
      <c r="AD30" s="70" t="s">
        <v>56</v>
      </c>
      <c r="AE30" s="70" t="s">
        <v>54</v>
      </c>
      <c r="AF30" s="71" t="s">
        <v>56</v>
      </c>
      <c r="AG30" s="70"/>
      <c r="AH30" s="137"/>
      <c r="AI30" s="137"/>
      <c r="AJ30" s="137"/>
      <c r="AK30" s="139"/>
    </row>
    <row r="31" spans="1:37" x14ac:dyDescent="0.25">
      <c r="A31" s="3">
        <v>16010</v>
      </c>
      <c r="B31" s="119" t="s">
        <v>20</v>
      </c>
      <c r="C31" s="69" t="s">
        <v>132</v>
      </c>
      <c r="D31" s="69" t="s">
        <v>124</v>
      </c>
      <c r="E31" s="106" t="s">
        <v>96</v>
      </c>
      <c r="F31" s="69" t="s">
        <v>87</v>
      </c>
      <c r="G31" s="69" t="s">
        <v>127</v>
      </c>
      <c r="H31" s="106" t="s">
        <v>47</v>
      </c>
      <c r="I31" s="69" t="s">
        <v>100</v>
      </c>
      <c r="J31" s="69" t="s">
        <v>135</v>
      </c>
      <c r="K31" s="106" t="s">
        <v>75</v>
      </c>
      <c r="L31" s="69" t="s">
        <v>127</v>
      </c>
      <c r="M31" s="69" t="s">
        <v>45</v>
      </c>
      <c r="N31" s="69" t="s">
        <v>38</v>
      </c>
      <c r="O31" s="106" t="s">
        <v>129</v>
      </c>
      <c r="P31" s="69" t="s">
        <v>105</v>
      </c>
      <c r="Q31" s="69" t="s">
        <v>124</v>
      </c>
      <c r="R31" s="106" t="s">
        <v>44</v>
      </c>
      <c r="S31" s="69" t="s">
        <v>100</v>
      </c>
      <c r="T31" s="69" t="s">
        <v>148</v>
      </c>
      <c r="U31" s="106" t="s">
        <v>84</v>
      </c>
      <c r="V31" s="69" t="s">
        <v>119</v>
      </c>
      <c r="W31" s="69" t="s">
        <v>95</v>
      </c>
      <c r="X31" s="69" t="s">
        <v>92</v>
      </c>
      <c r="Y31" s="106" t="s">
        <v>79</v>
      </c>
      <c r="Z31" s="69" t="s">
        <v>31</v>
      </c>
      <c r="AA31" s="69" t="s">
        <v>40</v>
      </c>
      <c r="AB31" s="69" t="s">
        <v>88</v>
      </c>
      <c r="AC31" s="106" t="s">
        <v>58</v>
      </c>
      <c r="AD31" s="69" t="s">
        <v>119</v>
      </c>
      <c r="AE31" s="69" t="s">
        <v>127</v>
      </c>
      <c r="AF31" s="106" t="s">
        <v>42</v>
      </c>
      <c r="AG31" s="69" t="s">
        <v>346</v>
      </c>
      <c r="AH31" s="136">
        <v>4.07</v>
      </c>
      <c r="AI31" s="136" t="s">
        <v>24</v>
      </c>
      <c r="AJ31" s="136">
        <v>3.5</v>
      </c>
      <c r="AK31" s="138"/>
    </row>
    <row r="32" spans="1:37" ht="15" customHeight="1" thickBot="1" x14ac:dyDescent="0.3">
      <c r="A32" s="105" t="s">
        <v>411</v>
      </c>
      <c r="B32" s="70" t="s">
        <v>21</v>
      </c>
      <c r="C32" s="70" t="s">
        <v>74</v>
      </c>
      <c r="D32" s="70" t="s">
        <v>54</v>
      </c>
      <c r="E32" s="71" t="s">
        <v>32</v>
      </c>
      <c r="F32" s="70" t="s">
        <v>22</v>
      </c>
      <c r="G32" s="70" t="s">
        <v>32</v>
      </c>
      <c r="H32" s="71" t="s">
        <v>22</v>
      </c>
      <c r="I32" s="70" t="s">
        <v>36</v>
      </c>
      <c r="J32" s="70" t="s">
        <v>74</v>
      </c>
      <c r="K32" s="71" t="s">
        <v>36</v>
      </c>
      <c r="L32" s="70" t="s">
        <v>32</v>
      </c>
      <c r="M32" s="70" t="s">
        <v>36</v>
      </c>
      <c r="N32" s="70" t="s">
        <v>32</v>
      </c>
      <c r="O32" s="71" t="s">
        <v>36</v>
      </c>
      <c r="P32" s="70" t="s">
        <v>56</v>
      </c>
      <c r="Q32" s="70" t="s">
        <v>22</v>
      </c>
      <c r="R32" s="71" t="s">
        <v>22</v>
      </c>
      <c r="S32" s="70" t="s">
        <v>36</v>
      </c>
      <c r="T32" s="70" t="s">
        <v>24</v>
      </c>
      <c r="U32" s="71" t="s">
        <v>24</v>
      </c>
      <c r="V32" s="70" t="s">
        <v>32</v>
      </c>
      <c r="W32" s="70" t="s">
        <v>32</v>
      </c>
      <c r="X32" s="70" t="s">
        <v>62</v>
      </c>
      <c r="Y32" s="71" t="s">
        <v>22</v>
      </c>
      <c r="Z32" s="70" t="s">
        <v>36</v>
      </c>
      <c r="AA32" s="70" t="s">
        <v>24</v>
      </c>
      <c r="AB32" s="70" t="s">
        <v>22</v>
      </c>
      <c r="AC32" s="71" t="s">
        <v>24</v>
      </c>
      <c r="AD32" s="70" t="s">
        <v>32</v>
      </c>
      <c r="AE32" s="70" t="s">
        <v>32</v>
      </c>
      <c r="AF32" s="71" t="s">
        <v>32</v>
      </c>
      <c r="AG32" s="70"/>
      <c r="AH32" s="137"/>
      <c r="AI32" s="137"/>
      <c r="AJ32" s="137"/>
      <c r="AK32" s="139"/>
    </row>
    <row r="33" spans="1:37" x14ac:dyDescent="0.25">
      <c r="A33" s="3">
        <v>16011</v>
      </c>
      <c r="B33" s="119" t="s">
        <v>20</v>
      </c>
      <c r="C33" s="69" t="s">
        <v>70</v>
      </c>
      <c r="D33" s="69" t="s">
        <v>23</v>
      </c>
      <c r="E33" s="106" t="s">
        <v>79</v>
      </c>
      <c r="F33" s="69" t="s">
        <v>23</v>
      </c>
      <c r="G33" s="69" t="s">
        <v>55</v>
      </c>
      <c r="H33" s="106" t="s">
        <v>47</v>
      </c>
      <c r="I33" s="69" t="s">
        <v>109</v>
      </c>
      <c r="J33" s="69" t="s">
        <v>49</v>
      </c>
      <c r="K33" s="106" t="s">
        <v>79</v>
      </c>
      <c r="L33" s="69" t="s">
        <v>33</v>
      </c>
      <c r="M33" s="69" t="s">
        <v>58</v>
      </c>
      <c r="N33" s="69" t="s">
        <v>34</v>
      </c>
      <c r="O33" s="106" t="s">
        <v>106</v>
      </c>
      <c r="P33" s="69" t="s">
        <v>39</v>
      </c>
      <c r="Q33" s="69" t="s">
        <v>23</v>
      </c>
      <c r="R33" s="106" t="s">
        <v>97</v>
      </c>
      <c r="S33" s="69" t="s">
        <v>70</v>
      </c>
      <c r="T33" s="69" t="s">
        <v>30</v>
      </c>
      <c r="U33" s="106" t="s">
        <v>82</v>
      </c>
      <c r="V33" s="69" t="s">
        <v>59</v>
      </c>
      <c r="W33" s="69" t="s">
        <v>52</v>
      </c>
      <c r="X33" s="69" t="s">
        <v>118</v>
      </c>
      <c r="Y33" s="106" t="s">
        <v>101</v>
      </c>
      <c r="Z33" s="69" t="s">
        <v>49</v>
      </c>
      <c r="AA33" s="69" t="s">
        <v>58</v>
      </c>
      <c r="AB33" s="69" t="s">
        <v>59</v>
      </c>
      <c r="AC33" s="106" t="s">
        <v>81</v>
      </c>
      <c r="AD33" s="69" t="s">
        <v>39</v>
      </c>
      <c r="AE33" s="69" t="s">
        <v>23</v>
      </c>
      <c r="AF33" s="106" t="s">
        <v>97</v>
      </c>
      <c r="AG33" s="69" t="s">
        <v>494</v>
      </c>
      <c r="AH33" s="136">
        <v>6.11</v>
      </c>
      <c r="AI33" s="136" t="s">
        <v>36</v>
      </c>
      <c r="AJ33" s="136">
        <v>3.39</v>
      </c>
      <c r="AK33" s="138"/>
    </row>
    <row r="34" spans="1:37" ht="15" customHeight="1" thickBot="1" x14ac:dyDescent="0.3">
      <c r="A34" s="105" t="s">
        <v>265</v>
      </c>
      <c r="B34" s="70" t="s">
        <v>21</v>
      </c>
      <c r="C34" s="70" t="s">
        <v>32</v>
      </c>
      <c r="D34" s="70" t="s">
        <v>62</v>
      </c>
      <c r="E34" s="71" t="s">
        <v>22</v>
      </c>
      <c r="F34" s="70" t="s">
        <v>22</v>
      </c>
      <c r="G34" s="70" t="s">
        <v>32</v>
      </c>
      <c r="H34" s="71" t="s">
        <v>22</v>
      </c>
      <c r="I34" s="70" t="s">
        <v>22</v>
      </c>
      <c r="J34" s="70" t="s">
        <v>22</v>
      </c>
      <c r="K34" s="71" t="s">
        <v>22</v>
      </c>
      <c r="L34" s="70" t="s">
        <v>56</v>
      </c>
      <c r="M34" s="70" t="s">
        <v>36</v>
      </c>
      <c r="N34" s="70" t="s">
        <v>32</v>
      </c>
      <c r="O34" s="71" t="s">
        <v>36</v>
      </c>
      <c r="P34" s="70" t="s">
        <v>62</v>
      </c>
      <c r="Q34" s="70" t="s">
        <v>22</v>
      </c>
      <c r="R34" s="71" t="s">
        <v>56</v>
      </c>
      <c r="S34" s="70" t="s">
        <v>32</v>
      </c>
      <c r="T34" s="70" t="s">
        <v>32</v>
      </c>
      <c r="U34" s="71" t="s">
        <v>32</v>
      </c>
      <c r="V34" s="70" t="s">
        <v>22</v>
      </c>
      <c r="W34" s="70" t="s">
        <v>32</v>
      </c>
      <c r="X34" s="70" t="s">
        <v>22</v>
      </c>
      <c r="Y34" s="71" t="s">
        <v>32</v>
      </c>
      <c r="Z34" s="70" t="s">
        <v>74</v>
      </c>
      <c r="AA34" s="70" t="s">
        <v>36</v>
      </c>
      <c r="AB34" s="70" t="s">
        <v>54</v>
      </c>
      <c r="AC34" s="71" t="s">
        <v>74</v>
      </c>
      <c r="AD34" s="70" t="s">
        <v>62</v>
      </c>
      <c r="AE34" s="70" t="s">
        <v>22</v>
      </c>
      <c r="AF34" s="71" t="s">
        <v>56</v>
      </c>
      <c r="AG34" s="70"/>
      <c r="AH34" s="137"/>
      <c r="AI34" s="137"/>
      <c r="AJ34" s="137"/>
      <c r="AK34" s="139"/>
    </row>
    <row r="35" spans="1:37" x14ac:dyDescent="0.25">
      <c r="A35" s="3">
        <v>16012</v>
      </c>
      <c r="B35" s="119" t="s">
        <v>20</v>
      </c>
      <c r="C35" s="69" t="s">
        <v>130</v>
      </c>
      <c r="D35" s="69" t="s">
        <v>87</v>
      </c>
      <c r="E35" s="106" t="s">
        <v>60</v>
      </c>
      <c r="F35" s="69" t="s">
        <v>105</v>
      </c>
      <c r="G35" s="69" t="s">
        <v>165</v>
      </c>
      <c r="H35" s="106" t="s">
        <v>97</v>
      </c>
      <c r="I35" s="69" t="s">
        <v>246</v>
      </c>
      <c r="J35" s="69" t="s">
        <v>135</v>
      </c>
      <c r="K35" s="106" t="s">
        <v>142</v>
      </c>
      <c r="L35" s="69" t="s">
        <v>165</v>
      </c>
      <c r="M35" s="69" t="s">
        <v>98</v>
      </c>
      <c r="N35" s="69" t="s">
        <v>87</v>
      </c>
      <c r="O35" s="106" t="s">
        <v>96</v>
      </c>
      <c r="P35" s="69" t="s">
        <v>165</v>
      </c>
      <c r="Q35" s="69" t="s">
        <v>117</v>
      </c>
      <c r="R35" s="106" t="s">
        <v>75</v>
      </c>
      <c r="S35" s="69" t="s">
        <v>155</v>
      </c>
      <c r="T35" s="69" t="s">
        <v>119</v>
      </c>
      <c r="U35" s="106" t="s">
        <v>96</v>
      </c>
      <c r="V35" s="69" t="s">
        <v>165</v>
      </c>
      <c r="W35" s="69" t="s">
        <v>134</v>
      </c>
      <c r="X35" s="69" t="s">
        <v>105</v>
      </c>
      <c r="Y35" s="106" t="s">
        <v>63</v>
      </c>
      <c r="Z35" s="69" t="s">
        <v>165</v>
      </c>
      <c r="AA35" s="69" t="s">
        <v>137</v>
      </c>
      <c r="AB35" s="69" t="s">
        <v>92</v>
      </c>
      <c r="AC35" s="106" t="s">
        <v>66</v>
      </c>
      <c r="AD35" s="69" t="s">
        <v>94</v>
      </c>
      <c r="AE35" s="69" t="s">
        <v>94</v>
      </c>
      <c r="AF35" s="106" t="s">
        <v>69</v>
      </c>
      <c r="AG35" s="69" t="s">
        <v>495</v>
      </c>
      <c r="AH35" s="136">
        <v>6.71</v>
      </c>
      <c r="AI35" s="136" t="s">
        <v>24</v>
      </c>
      <c r="AJ35" s="136">
        <v>6.35</v>
      </c>
      <c r="AK35" s="138"/>
    </row>
    <row r="36" spans="1:37" ht="15" customHeight="1" thickBot="1" x14ac:dyDescent="0.3">
      <c r="A36" s="105" t="s">
        <v>266</v>
      </c>
      <c r="B36" s="70" t="s">
        <v>21</v>
      </c>
      <c r="C36" s="70" t="s">
        <v>32</v>
      </c>
      <c r="D36" s="70" t="s">
        <v>62</v>
      </c>
      <c r="E36" s="71" t="s">
        <v>22</v>
      </c>
      <c r="F36" s="70" t="s">
        <v>56</v>
      </c>
      <c r="G36" s="70" t="s">
        <v>54</v>
      </c>
      <c r="H36" s="71" t="s">
        <v>56</v>
      </c>
      <c r="I36" s="70" t="s">
        <v>22</v>
      </c>
      <c r="J36" s="70" t="s">
        <v>74</v>
      </c>
      <c r="K36" s="71" t="s">
        <v>22</v>
      </c>
      <c r="L36" s="70" t="s">
        <v>54</v>
      </c>
      <c r="M36" s="70" t="s">
        <v>74</v>
      </c>
      <c r="N36" s="70" t="s">
        <v>62</v>
      </c>
      <c r="O36" s="71" t="s">
        <v>32</v>
      </c>
      <c r="P36" s="70" t="s">
        <v>54</v>
      </c>
      <c r="Q36" s="70" t="s">
        <v>62</v>
      </c>
      <c r="R36" s="71" t="s">
        <v>62</v>
      </c>
      <c r="S36" s="70" t="s">
        <v>32</v>
      </c>
      <c r="T36" s="70" t="s">
        <v>22</v>
      </c>
      <c r="U36" s="71" t="s">
        <v>32</v>
      </c>
      <c r="V36" s="70" t="s">
        <v>54</v>
      </c>
      <c r="W36" s="70" t="s">
        <v>56</v>
      </c>
      <c r="X36" s="70" t="s">
        <v>62</v>
      </c>
      <c r="Y36" s="71" t="s">
        <v>54</v>
      </c>
      <c r="Z36" s="70" t="s">
        <v>54</v>
      </c>
      <c r="AA36" s="70" t="s">
        <v>24</v>
      </c>
      <c r="AB36" s="70" t="s">
        <v>62</v>
      </c>
      <c r="AC36" s="71" t="s">
        <v>24</v>
      </c>
      <c r="AD36" s="70" t="s">
        <v>62</v>
      </c>
      <c r="AE36" s="70" t="s">
        <v>62</v>
      </c>
      <c r="AF36" s="71" t="s">
        <v>62</v>
      </c>
      <c r="AG36" s="70"/>
      <c r="AH36" s="137"/>
      <c r="AI36" s="137"/>
      <c r="AJ36" s="137"/>
      <c r="AK36" s="139"/>
    </row>
    <row r="37" spans="1:37" x14ac:dyDescent="0.25">
      <c r="A37" s="3">
        <v>16013</v>
      </c>
      <c r="B37" s="119" t="s">
        <v>20</v>
      </c>
      <c r="C37" s="69" t="s">
        <v>145</v>
      </c>
      <c r="D37" s="69" t="s">
        <v>37</v>
      </c>
      <c r="E37" s="106" t="s">
        <v>85</v>
      </c>
      <c r="F37" s="69" t="s">
        <v>33</v>
      </c>
      <c r="G37" s="69" t="s">
        <v>61</v>
      </c>
      <c r="H37" s="106" t="s">
        <v>116</v>
      </c>
      <c r="I37" s="69" t="s">
        <v>96</v>
      </c>
      <c r="J37" s="69" t="s">
        <v>73</v>
      </c>
      <c r="K37" s="106" t="s">
        <v>142</v>
      </c>
      <c r="L37" s="69" t="s">
        <v>37</v>
      </c>
      <c r="M37" s="69" t="s">
        <v>46</v>
      </c>
      <c r="N37" s="69" t="s">
        <v>49</v>
      </c>
      <c r="O37" s="106" t="s">
        <v>99</v>
      </c>
      <c r="P37" s="69" t="s">
        <v>37</v>
      </c>
      <c r="Q37" s="69" t="s">
        <v>37</v>
      </c>
      <c r="R37" s="106" t="s">
        <v>84</v>
      </c>
      <c r="S37" s="69" t="s">
        <v>52</v>
      </c>
      <c r="T37" s="69" t="s">
        <v>55</v>
      </c>
      <c r="U37" s="106" t="s">
        <v>53</v>
      </c>
      <c r="V37" s="69" t="s">
        <v>33</v>
      </c>
      <c r="W37" s="69" t="s">
        <v>110</v>
      </c>
      <c r="X37" s="69" t="s">
        <v>33</v>
      </c>
      <c r="Y37" s="106" t="s">
        <v>112</v>
      </c>
      <c r="Z37" s="69" t="s">
        <v>55</v>
      </c>
      <c r="AA37" s="69" t="s">
        <v>44</v>
      </c>
      <c r="AB37" s="69" t="s">
        <v>37</v>
      </c>
      <c r="AC37" s="106" t="s">
        <v>145</v>
      </c>
      <c r="AD37" s="69" t="s">
        <v>33</v>
      </c>
      <c r="AE37" s="69" t="s">
        <v>23</v>
      </c>
      <c r="AF37" s="106" t="s">
        <v>76</v>
      </c>
      <c r="AG37" s="69" t="s">
        <v>496</v>
      </c>
      <c r="AH37" s="136">
        <v>7.32</v>
      </c>
      <c r="AI37" s="136" t="s">
        <v>36</v>
      </c>
      <c r="AJ37" s="136">
        <v>7.54</v>
      </c>
      <c r="AK37" s="138"/>
    </row>
    <row r="38" spans="1:37" ht="15" customHeight="1" thickBot="1" x14ac:dyDescent="0.3">
      <c r="A38" s="105" t="s">
        <v>267</v>
      </c>
      <c r="B38" s="70" t="s">
        <v>21</v>
      </c>
      <c r="C38" s="70" t="s">
        <v>22</v>
      </c>
      <c r="D38" s="70" t="s">
        <v>62</v>
      </c>
      <c r="E38" s="71" t="s">
        <v>56</v>
      </c>
      <c r="F38" s="70" t="s">
        <v>56</v>
      </c>
      <c r="G38" s="70" t="s">
        <v>22</v>
      </c>
      <c r="H38" s="71" t="s">
        <v>22</v>
      </c>
      <c r="I38" s="70" t="s">
        <v>22</v>
      </c>
      <c r="J38" s="70" t="s">
        <v>74</v>
      </c>
      <c r="K38" s="71" t="s">
        <v>22</v>
      </c>
      <c r="L38" s="70" t="s">
        <v>54</v>
      </c>
      <c r="M38" s="70" t="s">
        <v>56</v>
      </c>
      <c r="N38" s="70" t="s">
        <v>22</v>
      </c>
      <c r="O38" s="71" t="s">
        <v>56</v>
      </c>
      <c r="P38" s="70" t="s">
        <v>54</v>
      </c>
      <c r="Q38" s="70" t="s">
        <v>54</v>
      </c>
      <c r="R38" s="71" t="s">
        <v>54</v>
      </c>
      <c r="S38" s="70" t="s">
        <v>32</v>
      </c>
      <c r="T38" s="70" t="s">
        <v>56</v>
      </c>
      <c r="U38" s="71" t="s">
        <v>22</v>
      </c>
      <c r="V38" s="70" t="s">
        <v>56</v>
      </c>
      <c r="W38" s="70" t="s">
        <v>22</v>
      </c>
      <c r="X38" s="70" t="s">
        <v>62</v>
      </c>
      <c r="Y38" s="71" t="s">
        <v>22</v>
      </c>
      <c r="Z38" s="70" t="s">
        <v>32</v>
      </c>
      <c r="AA38" s="70" t="s">
        <v>36</v>
      </c>
      <c r="AB38" s="70" t="s">
        <v>62</v>
      </c>
      <c r="AC38" s="71" t="s">
        <v>32</v>
      </c>
      <c r="AD38" s="70" t="s">
        <v>56</v>
      </c>
      <c r="AE38" s="70" t="s">
        <v>22</v>
      </c>
      <c r="AF38" s="71" t="s">
        <v>56</v>
      </c>
      <c r="AG38" s="70"/>
      <c r="AH38" s="137"/>
      <c r="AI38" s="137"/>
      <c r="AJ38" s="137"/>
      <c r="AK38" s="139"/>
    </row>
    <row r="39" spans="1:37" x14ac:dyDescent="0.25">
      <c r="A39" s="3">
        <v>16014</v>
      </c>
      <c r="B39" s="119" t="s">
        <v>20</v>
      </c>
      <c r="C39" s="69" t="s">
        <v>96</v>
      </c>
      <c r="D39" s="69" t="s">
        <v>37</v>
      </c>
      <c r="E39" s="106" t="s">
        <v>146</v>
      </c>
      <c r="F39" s="69" t="s">
        <v>27</v>
      </c>
      <c r="G39" s="69" t="s">
        <v>39</v>
      </c>
      <c r="H39" s="106" t="s">
        <v>75</v>
      </c>
      <c r="I39" s="69" t="s">
        <v>60</v>
      </c>
      <c r="J39" s="69" t="s">
        <v>30</v>
      </c>
      <c r="K39" s="106" t="s">
        <v>85</v>
      </c>
      <c r="L39" s="69" t="s">
        <v>39</v>
      </c>
      <c r="M39" s="69" t="s">
        <v>142</v>
      </c>
      <c r="N39" s="69" t="s">
        <v>33</v>
      </c>
      <c r="O39" s="106" t="s">
        <v>169</v>
      </c>
      <c r="P39" s="69" t="s">
        <v>104</v>
      </c>
      <c r="Q39" s="69" t="s">
        <v>39</v>
      </c>
      <c r="R39" s="106" t="s">
        <v>80</v>
      </c>
      <c r="S39" s="69" t="s">
        <v>101</v>
      </c>
      <c r="T39" s="69" t="s">
        <v>23</v>
      </c>
      <c r="U39" s="106" t="s">
        <v>83</v>
      </c>
      <c r="V39" s="69" t="s">
        <v>33</v>
      </c>
      <c r="W39" s="69" t="s">
        <v>79</v>
      </c>
      <c r="X39" s="69" t="s">
        <v>39</v>
      </c>
      <c r="Y39" s="106" t="s">
        <v>182</v>
      </c>
      <c r="Z39" s="69" t="s">
        <v>27</v>
      </c>
      <c r="AA39" s="69" t="s">
        <v>90</v>
      </c>
      <c r="AB39" s="69" t="s">
        <v>39</v>
      </c>
      <c r="AC39" s="106" t="s">
        <v>146</v>
      </c>
      <c r="AD39" s="69" t="s">
        <v>37</v>
      </c>
      <c r="AE39" s="69" t="s">
        <v>23</v>
      </c>
      <c r="AF39" s="106" t="s">
        <v>64</v>
      </c>
      <c r="AG39" s="69" t="s">
        <v>497</v>
      </c>
      <c r="AH39" s="136">
        <v>9</v>
      </c>
      <c r="AI39" s="136" t="s">
        <v>36</v>
      </c>
      <c r="AJ39" s="136">
        <v>6.86</v>
      </c>
      <c r="AK39" s="138"/>
    </row>
    <row r="40" spans="1:37" ht="15" customHeight="1" thickBot="1" x14ac:dyDescent="0.3">
      <c r="A40" s="105" t="s">
        <v>268</v>
      </c>
      <c r="B40" s="70" t="s">
        <v>21</v>
      </c>
      <c r="C40" s="70" t="s">
        <v>22</v>
      </c>
      <c r="D40" s="70" t="s">
        <v>62</v>
      </c>
      <c r="E40" s="71" t="s">
        <v>56</v>
      </c>
      <c r="F40" s="70" t="s">
        <v>62</v>
      </c>
      <c r="G40" s="70" t="s">
        <v>62</v>
      </c>
      <c r="H40" s="71" t="s">
        <v>62</v>
      </c>
      <c r="I40" s="70" t="s">
        <v>54</v>
      </c>
      <c r="J40" s="70" t="s">
        <v>32</v>
      </c>
      <c r="K40" s="71" t="s">
        <v>56</v>
      </c>
      <c r="L40" s="70" t="s">
        <v>62</v>
      </c>
      <c r="M40" s="70" t="s">
        <v>54</v>
      </c>
      <c r="N40" s="70" t="s">
        <v>62</v>
      </c>
      <c r="O40" s="71" t="s">
        <v>62</v>
      </c>
      <c r="P40" s="70" t="s">
        <v>62</v>
      </c>
      <c r="Q40" s="70" t="s">
        <v>62</v>
      </c>
      <c r="R40" s="71" t="s">
        <v>62</v>
      </c>
      <c r="S40" s="70" t="s">
        <v>56</v>
      </c>
      <c r="T40" s="70" t="s">
        <v>62</v>
      </c>
      <c r="U40" s="71" t="s">
        <v>54</v>
      </c>
      <c r="V40" s="70" t="s">
        <v>56</v>
      </c>
      <c r="W40" s="70" t="s">
        <v>54</v>
      </c>
      <c r="X40" s="70" t="s">
        <v>62</v>
      </c>
      <c r="Y40" s="71" t="s">
        <v>62</v>
      </c>
      <c r="Z40" s="70" t="s">
        <v>62</v>
      </c>
      <c r="AA40" s="70" t="s">
        <v>22</v>
      </c>
      <c r="AB40" s="70" t="s">
        <v>62</v>
      </c>
      <c r="AC40" s="71" t="s">
        <v>56</v>
      </c>
      <c r="AD40" s="70" t="s">
        <v>54</v>
      </c>
      <c r="AE40" s="70" t="s">
        <v>22</v>
      </c>
      <c r="AF40" s="71" t="s">
        <v>56</v>
      </c>
      <c r="AG40" s="70"/>
      <c r="AH40" s="137"/>
      <c r="AI40" s="137"/>
      <c r="AJ40" s="137"/>
      <c r="AK40" s="139"/>
    </row>
    <row r="41" spans="1:37" x14ac:dyDescent="0.25">
      <c r="A41" s="3">
        <v>16015</v>
      </c>
      <c r="B41" s="119" t="s">
        <v>20</v>
      </c>
      <c r="C41" s="69" t="s">
        <v>100</v>
      </c>
      <c r="D41" s="69" t="s">
        <v>124</v>
      </c>
      <c r="E41" s="106" t="s">
        <v>81</v>
      </c>
      <c r="F41" s="69" t="s">
        <v>105</v>
      </c>
      <c r="G41" s="69" t="s">
        <v>127</v>
      </c>
      <c r="H41" s="106" t="s">
        <v>58</v>
      </c>
      <c r="I41" s="69" t="s">
        <v>163</v>
      </c>
      <c r="J41" s="69" t="s">
        <v>35</v>
      </c>
      <c r="K41" s="106" t="s">
        <v>89</v>
      </c>
      <c r="L41" s="69" t="s">
        <v>127</v>
      </c>
      <c r="M41" s="69" t="s">
        <v>132</v>
      </c>
      <c r="N41" s="69" t="s">
        <v>87</v>
      </c>
      <c r="O41" s="106" t="s">
        <v>48</v>
      </c>
      <c r="P41" s="69" t="s">
        <v>94</v>
      </c>
      <c r="Q41" s="69" t="s">
        <v>165</v>
      </c>
      <c r="R41" s="106" t="s">
        <v>111</v>
      </c>
      <c r="S41" s="69" t="s">
        <v>100</v>
      </c>
      <c r="T41" s="69" t="s">
        <v>135</v>
      </c>
      <c r="U41" s="106" t="s">
        <v>75</v>
      </c>
      <c r="V41" s="69" t="s">
        <v>92</v>
      </c>
      <c r="W41" s="69" t="s">
        <v>173</v>
      </c>
      <c r="X41" s="69" t="s">
        <v>119</v>
      </c>
      <c r="Y41" s="106" t="s">
        <v>60</v>
      </c>
      <c r="Z41" s="69" t="s">
        <v>31</v>
      </c>
      <c r="AA41" s="69" t="s">
        <v>100</v>
      </c>
      <c r="AB41" s="69" t="s">
        <v>87</v>
      </c>
      <c r="AC41" s="106" t="s">
        <v>110</v>
      </c>
      <c r="AD41" s="69" t="s">
        <v>119</v>
      </c>
      <c r="AE41" s="69" t="s">
        <v>127</v>
      </c>
      <c r="AF41" s="106" t="s">
        <v>42</v>
      </c>
      <c r="AG41" s="69" t="s">
        <v>498</v>
      </c>
      <c r="AH41" s="136">
        <v>4.8899999999999997</v>
      </c>
      <c r="AI41" s="136" t="s">
        <v>24</v>
      </c>
      <c r="AJ41" s="136">
        <v>4.13</v>
      </c>
      <c r="AK41" s="138"/>
    </row>
    <row r="42" spans="1:37" ht="15" customHeight="1" thickBot="1" x14ac:dyDescent="0.3">
      <c r="A42" s="105" t="s">
        <v>269</v>
      </c>
      <c r="B42" s="70" t="s">
        <v>21</v>
      </c>
      <c r="C42" s="70" t="s">
        <v>36</v>
      </c>
      <c r="D42" s="70" t="s">
        <v>54</v>
      </c>
      <c r="E42" s="71" t="s">
        <v>74</v>
      </c>
      <c r="F42" s="70" t="s">
        <v>56</v>
      </c>
      <c r="G42" s="70" t="s">
        <v>32</v>
      </c>
      <c r="H42" s="71" t="s">
        <v>22</v>
      </c>
      <c r="I42" s="70" t="s">
        <v>24</v>
      </c>
      <c r="J42" s="70" t="s">
        <v>36</v>
      </c>
      <c r="K42" s="71" t="s">
        <v>24</v>
      </c>
      <c r="L42" s="70" t="s">
        <v>32</v>
      </c>
      <c r="M42" s="70" t="s">
        <v>74</v>
      </c>
      <c r="N42" s="70" t="s">
        <v>62</v>
      </c>
      <c r="O42" s="71" t="s">
        <v>32</v>
      </c>
      <c r="P42" s="70" t="s">
        <v>62</v>
      </c>
      <c r="Q42" s="70" t="s">
        <v>54</v>
      </c>
      <c r="R42" s="71" t="s">
        <v>54</v>
      </c>
      <c r="S42" s="70" t="s">
        <v>36</v>
      </c>
      <c r="T42" s="70" t="s">
        <v>74</v>
      </c>
      <c r="U42" s="71" t="s">
        <v>36</v>
      </c>
      <c r="V42" s="70" t="s">
        <v>22</v>
      </c>
      <c r="W42" s="70" t="s">
        <v>22</v>
      </c>
      <c r="X42" s="70" t="s">
        <v>22</v>
      </c>
      <c r="Y42" s="71" t="s">
        <v>22</v>
      </c>
      <c r="Z42" s="70" t="s">
        <v>36</v>
      </c>
      <c r="AA42" s="70" t="s">
        <v>36</v>
      </c>
      <c r="AB42" s="70" t="s">
        <v>62</v>
      </c>
      <c r="AC42" s="71" t="s">
        <v>74</v>
      </c>
      <c r="AD42" s="70" t="s">
        <v>32</v>
      </c>
      <c r="AE42" s="70" t="s">
        <v>32</v>
      </c>
      <c r="AF42" s="71" t="s">
        <v>32</v>
      </c>
      <c r="AG42" s="70"/>
      <c r="AH42" s="137"/>
      <c r="AI42" s="137"/>
      <c r="AJ42" s="137"/>
      <c r="AK42" s="139"/>
    </row>
    <row r="43" spans="1:37" x14ac:dyDescent="0.25">
      <c r="A43" s="3">
        <v>16016</v>
      </c>
      <c r="B43" s="119" t="s">
        <v>20</v>
      </c>
      <c r="C43" s="69" t="s">
        <v>109</v>
      </c>
      <c r="D43" s="69" t="s">
        <v>55</v>
      </c>
      <c r="E43" s="106" t="s">
        <v>143</v>
      </c>
      <c r="F43" s="69" t="s">
        <v>39</v>
      </c>
      <c r="G43" s="69" t="s">
        <v>33</v>
      </c>
      <c r="H43" s="106" t="s">
        <v>84</v>
      </c>
      <c r="I43" s="69" t="s">
        <v>145</v>
      </c>
      <c r="J43" s="69" t="s">
        <v>30</v>
      </c>
      <c r="K43" s="106" t="s">
        <v>79</v>
      </c>
      <c r="L43" s="69" t="s">
        <v>61</v>
      </c>
      <c r="M43" s="69" t="s">
        <v>52</v>
      </c>
      <c r="N43" s="69" t="s">
        <v>118</v>
      </c>
      <c r="O43" s="106" t="s">
        <v>101</v>
      </c>
      <c r="P43" s="69" t="s">
        <v>39</v>
      </c>
      <c r="Q43" s="69" t="s">
        <v>65</v>
      </c>
      <c r="R43" s="106" t="s">
        <v>106</v>
      </c>
      <c r="S43" s="69" t="s">
        <v>168</v>
      </c>
      <c r="T43" s="69" t="s">
        <v>34</v>
      </c>
      <c r="U43" s="106" t="s">
        <v>79</v>
      </c>
      <c r="V43" s="69" t="s">
        <v>33</v>
      </c>
      <c r="W43" s="69" t="s">
        <v>90</v>
      </c>
      <c r="X43" s="69" t="s">
        <v>118</v>
      </c>
      <c r="Y43" s="106" t="s">
        <v>77</v>
      </c>
      <c r="Z43" s="69" t="s">
        <v>59</v>
      </c>
      <c r="AA43" s="69" t="s">
        <v>75</v>
      </c>
      <c r="AB43" s="69" t="s">
        <v>33</v>
      </c>
      <c r="AC43" s="106" t="s">
        <v>101</v>
      </c>
      <c r="AD43" s="69" t="s">
        <v>37</v>
      </c>
      <c r="AE43" s="69" t="s">
        <v>61</v>
      </c>
      <c r="AF43" s="106" t="s">
        <v>76</v>
      </c>
      <c r="AG43" s="69" t="s">
        <v>499</v>
      </c>
      <c r="AH43" s="136">
        <v>7</v>
      </c>
      <c r="AI43" s="136" t="s">
        <v>36</v>
      </c>
      <c r="AJ43" s="136">
        <v>7.07</v>
      </c>
      <c r="AK43" s="138"/>
    </row>
    <row r="44" spans="1:37" ht="15" customHeight="1" thickBot="1" x14ac:dyDescent="0.3">
      <c r="A44" s="105" t="s">
        <v>270</v>
      </c>
      <c r="B44" s="70" t="s">
        <v>21</v>
      </c>
      <c r="C44" s="70" t="s">
        <v>22</v>
      </c>
      <c r="D44" s="70" t="s">
        <v>56</v>
      </c>
      <c r="E44" s="71" t="s">
        <v>22</v>
      </c>
      <c r="F44" s="70" t="s">
        <v>62</v>
      </c>
      <c r="G44" s="70" t="s">
        <v>56</v>
      </c>
      <c r="H44" s="71" t="s">
        <v>54</v>
      </c>
      <c r="I44" s="70" t="s">
        <v>22</v>
      </c>
      <c r="J44" s="70" t="s">
        <v>32</v>
      </c>
      <c r="K44" s="71" t="s">
        <v>22</v>
      </c>
      <c r="L44" s="70" t="s">
        <v>22</v>
      </c>
      <c r="M44" s="70" t="s">
        <v>32</v>
      </c>
      <c r="N44" s="70" t="s">
        <v>22</v>
      </c>
      <c r="O44" s="71" t="s">
        <v>32</v>
      </c>
      <c r="P44" s="70" t="s">
        <v>62</v>
      </c>
      <c r="Q44" s="70" t="s">
        <v>62</v>
      </c>
      <c r="R44" s="71" t="s">
        <v>62</v>
      </c>
      <c r="S44" s="70" t="s">
        <v>22</v>
      </c>
      <c r="T44" s="70" t="s">
        <v>32</v>
      </c>
      <c r="U44" s="71" t="s">
        <v>22</v>
      </c>
      <c r="V44" s="70" t="s">
        <v>56</v>
      </c>
      <c r="W44" s="70" t="s">
        <v>22</v>
      </c>
      <c r="X44" s="70" t="s">
        <v>22</v>
      </c>
      <c r="Y44" s="71" t="s">
        <v>22</v>
      </c>
      <c r="Z44" s="70" t="s">
        <v>22</v>
      </c>
      <c r="AA44" s="70" t="s">
        <v>32</v>
      </c>
      <c r="AB44" s="70" t="s">
        <v>62</v>
      </c>
      <c r="AC44" s="71" t="s">
        <v>32</v>
      </c>
      <c r="AD44" s="70" t="s">
        <v>54</v>
      </c>
      <c r="AE44" s="70" t="s">
        <v>22</v>
      </c>
      <c r="AF44" s="71" t="s">
        <v>56</v>
      </c>
      <c r="AG44" s="70"/>
      <c r="AH44" s="137"/>
      <c r="AI44" s="137"/>
      <c r="AJ44" s="137"/>
      <c r="AK44" s="139"/>
    </row>
    <row r="45" spans="1:37" x14ac:dyDescent="0.25">
      <c r="A45" s="3">
        <v>16017</v>
      </c>
      <c r="B45" s="119" t="s">
        <v>20</v>
      </c>
      <c r="C45" s="69" t="s">
        <v>80</v>
      </c>
      <c r="D45" s="69" t="s">
        <v>61</v>
      </c>
      <c r="E45" s="106" t="s">
        <v>46</v>
      </c>
      <c r="F45" s="69" t="s">
        <v>61</v>
      </c>
      <c r="G45" s="69" t="s">
        <v>55</v>
      </c>
      <c r="H45" s="106" t="s">
        <v>66</v>
      </c>
      <c r="I45" s="69" t="s">
        <v>69</v>
      </c>
      <c r="J45" s="69" t="s">
        <v>34</v>
      </c>
      <c r="K45" s="106" t="s">
        <v>168</v>
      </c>
      <c r="L45" s="69" t="s">
        <v>37</v>
      </c>
      <c r="M45" s="69" t="s">
        <v>48</v>
      </c>
      <c r="N45" s="69" t="s">
        <v>59</v>
      </c>
      <c r="O45" s="106" t="s">
        <v>85</v>
      </c>
      <c r="P45" s="69" t="s">
        <v>27</v>
      </c>
      <c r="Q45" s="69" t="s">
        <v>27</v>
      </c>
      <c r="R45" s="106" t="s">
        <v>80</v>
      </c>
      <c r="S45" s="69" t="s">
        <v>110</v>
      </c>
      <c r="T45" s="69" t="s">
        <v>49</v>
      </c>
      <c r="U45" s="106" t="s">
        <v>60</v>
      </c>
      <c r="V45" s="69" t="s">
        <v>37</v>
      </c>
      <c r="W45" s="69" t="s">
        <v>109</v>
      </c>
      <c r="X45" s="69" t="s">
        <v>33</v>
      </c>
      <c r="Y45" s="106" t="s">
        <v>136</v>
      </c>
      <c r="Z45" s="69" t="s">
        <v>55</v>
      </c>
      <c r="AA45" s="69" t="s">
        <v>90</v>
      </c>
      <c r="AB45" s="69" t="s">
        <v>37</v>
      </c>
      <c r="AC45" s="106" t="s">
        <v>128</v>
      </c>
      <c r="AD45" s="69" t="s">
        <v>39</v>
      </c>
      <c r="AE45" s="69" t="s">
        <v>23</v>
      </c>
      <c r="AF45" s="106" t="s">
        <v>97</v>
      </c>
      <c r="AG45" s="69" t="s">
        <v>500</v>
      </c>
      <c r="AH45" s="136">
        <v>7.25</v>
      </c>
      <c r="AI45" s="136" t="s">
        <v>36</v>
      </c>
      <c r="AJ45" s="136">
        <v>5.79</v>
      </c>
      <c r="AK45" s="138"/>
    </row>
    <row r="46" spans="1:37" ht="15" customHeight="1" thickBot="1" x14ac:dyDescent="0.3">
      <c r="A46" s="105" t="s">
        <v>272</v>
      </c>
      <c r="B46" s="70" t="s">
        <v>21</v>
      </c>
      <c r="C46" s="70" t="s">
        <v>32</v>
      </c>
      <c r="D46" s="70" t="s">
        <v>62</v>
      </c>
      <c r="E46" s="71" t="s">
        <v>32</v>
      </c>
      <c r="F46" s="70" t="s">
        <v>22</v>
      </c>
      <c r="G46" s="70" t="s">
        <v>32</v>
      </c>
      <c r="H46" s="71" t="s">
        <v>22</v>
      </c>
      <c r="I46" s="70" t="s">
        <v>32</v>
      </c>
      <c r="J46" s="70" t="s">
        <v>32</v>
      </c>
      <c r="K46" s="71" t="s">
        <v>32</v>
      </c>
      <c r="L46" s="70" t="s">
        <v>54</v>
      </c>
      <c r="M46" s="70" t="s">
        <v>56</v>
      </c>
      <c r="N46" s="70" t="s">
        <v>54</v>
      </c>
      <c r="O46" s="71" t="s">
        <v>56</v>
      </c>
      <c r="P46" s="70" t="s">
        <v>62</v>
      </c>
      <c r="Q46" s="70" t="s">
        <v>62</v>
      </c>
      <c r="R46" s="71" t="s">
        <v>62</v>
      </c>
      <c r="S46" s="70" t="s">
        <v>22</v>
      </c>
      <c r="T46" s="70" t="s">
        <v>22</v>
      </c>
      <c r="U46" s="71" t="s">
        <v>22</v>
      </c>
      <c r="V46" s="70" t="s">
        <v>54</v>
      </c>
      <c r="W46" s="70" t="s">
        <v>22</v>
      </c>
      <c r="X46" s="70" t="s">
        <v>62</v>
      </c>
      <c r="Y46" s="71" t="s">
        <v>22</v>
      </c>
      <c r="Z46" s="70" t="s">
        <v>32</v>
      </c>
      <c r="AA46" s="70" t="s">
        <v>22</v>
      </c>
      <c r="AB46" s="70" t="s">
        <v>62</v>
      </c>
      <c r="AC46" s="71" t="s">
        <v>56</v>
      </c>
      <c r="AD46" s="70" t="s">
        <v>62</v>
      </c>
      <c r="AE46" s="70" t="s">
        <v>22</v>
      </c>
      <c r="AF46" s="71" t="s">
        <v>56</v>
      </c>
      <c r="AG46" s="70"/>
      <c r="AH46" s="137"/>
      <c r="AI46" s="137"/>
      <c r="AJ46" s="137"/>
      <c r="AK46" s="139"/>
    </row>
    <row r="47" spans="1:37" x14ac:dyDescent="0.25">
      <c r="A47" s="3">
        <v>16018</v>
      </c>
      <c r="B47" s="119" t="s">
        <v>20</v>
      </c>
      <c r="C47" s="69" t="s">
        <v>58</v>
      </c>
      <c r="D47" s="69" t="s">
        <v>61</v>
      </c>
      <c r="E47" s="106" t="s">
        <v>67</v>
      </c>
      <c r="F47" s="69" t="s">
        <v>39</v>
      </c>
      <c r="G47" s="69" t="s">
        <v>59</v>
      </c>
      <c r="H47" s="106" t="s">
        <v>76</v>
      </c>
      <c r="I47" s="69" t="s">
        <v>58</v>
      </c>
      <c r="J47" s="69" t="s">
        <v>30</v>
      </c>
      <c r="K47" s="106" t="s">
        <v>80</v>
      </c>
      <c r="L47" s="69" t="s">
        <v>61</v>
      </c>
      <c r="M47" s="69" t="s">
        <v>58</v>
      </c>
      <c r="N47" s="69" t="s">
        <v>59</v>
      </c>
      <c r="O47" s="106" t="s">
        <v>81</v>
      </c>
      <c r="P47" s="69" t="s">
        <v>37</v>
      </c>
      <c r="Q47" s="69" t="s">
        <v>61</v>
      </c>
      <c r="R47" s="106" t="s">
        <v>76</v>
      </c>
      <c r="S47" s="69" t="s">
        <v>58</v>
      </c>
      <c r="T47" s="69" t="s">
        <v>30</v>
      </c>
      <c r="U47" s="106" t="s">
        <v>80</v>
      </c>
      <c r="V47" s="69" t="s">
        <v>23</v>
      </c>
      <c r="W47" s="69" t="s">
        <v>145</v>
      </c>
      <c r="X47" s="69" t="s">
        <v>59</v>
      </c>
      <c r="Y47" s="106" t="s">
        <v>112</v>
      </c>
      <c r="Z47" s="69" t="s">
        <v>118</v>
      </c>
      <c r="AA47" s="69" t="s">
        <v>97</v>
      </c>
      <c r="AB47" s="69" t="s">
        <v>61</v>
      </c>
      <c r="AC47" s="106" t="s">
        <v>90</v>
      </c>
      <c r="AD47" s="69" t="s">
        <v>39</v>
      </c>
      <c r="AE47" s="69" t="s">
        <v>61</v>
      </c>
      <c r="AF47" s="106" t="s">
        <v>64</v>
      </c>
      <c r="AG47" s="69" t="s">
        <v>501</v>
      </c>
      <c r="AH47" s="136">
        <v>5.61</v>
      </c>
      <c r="AI47" s="136" t="s">
        <v>36</v>
      </c>
      <c r="AJ47" s="136">
        <v>5.0199999999999996</v>
      </c>
      <c r="AK47" s="138"/>
    </row>
    <row r="48" spans="1:37" ht="15" customHeight="1" thickBot="1" x14ac:dyDescent="0.3">
      <c r="A48" s="105" t="s">
        <v>274</v>
      </c>
      <c r="B48" s="70" t="s">
        <v>21</v>
      </c>
      <c r="C48" s="70" t="s">
        <v>36</v>
      </c>
      <c r="D48" s="70" t="s">
        <v>62</v>
      </c>
      <c r="E48" s="71" t="s">
        <v>74</v>
      </c>
      <c r="F48" s="70" t="s">
        <v>62</v>
      </c>
      <c r="G48" s="70" t="s">
        <v>22</v>
      </c>
      <c r="H48" s="71" t="s">
        <v>56</v>
      </c>
      <c r="I48" s="70" t="s">
        <v>36</v>
      </c>
      <c r="J48" s="70" t="s">
        <v>32</v>
      </c>
      <c r="K48" s="71" t="s">
        <v>36</v>
      </c>
      <c r="L48" s="70" t="s">
        <v>22</v>
      </c>
      <c r="M48" s="70" t="s">
        <v>36</v>
      </c>
      <c r="N48" s="70" t="s">
        <v>54</v>
      </c>
      <c r="O48" s="71" t="s">
        <v>74</v>
      </c>
      <c r="P48" s="70" t="s">
        <v>54</v>
      </c>
      <c r="Q48" s="70" t="s">
        <v>22</v>
      </c>
      <c r="R48" s="71" t="s">
        <v>56</v>
      </c>
      <c r="S48" s="70" t="s">
        <v>36</v>
      </c>
      <c r="T48" s="70" t="s">
        <v>32</v>
      </c>
      <c r="U48" s="71" t="s">
        <v>36</v>
      </c>
      <c r="V48" s="70" t="s">
        <v>22</v>
      </c>
      <c r="W48" s="70" t="s">
        <v>22</v>
      </c>
      <c r="X48" s="70" t="s">
        <v>54</v>
      </c>
      <c r="Y48" s="71" t="s">
        <v>22</v>
      </c>
      <c r="Z48" s="70" t="s">
        <v>32</v>
      </c>
      <c r="AA48" s="70" t="s">
        <v>74</v>
      </c>
      <c r="AB48" s="70" t="s">
        <v>62</v>
      </c>
      <c r="AC48" s="71" t="s">
        <v>32</v>
      </c>
      <c r="AD48" s="70" t="s">
        <v>62</v>
      </c>
      <c r="AE48" s="70" t="s">
        <v>22</v>
      </c>
      <c r="AF48" s="71" t="s">
        <v>56</v>
      </c>
      <c r="AG48" s="70"/>
      <c r="AH48" s="137"/>
      <c r="AI48" s="137"/>
      <c r="AJ48" s="137"/>
      <c r="AK48" s="139"/>
    </row>
    <row r="49" spans="1:37" s="125" customFormat="1" x14ac:dyDescent="0.25">
      <c r="A49" s="120">
        <v>16019</v>
      </c>
      <c r="B49" s="121" t="s">
        <v>20</v>
      </c>
      <c r="C49" s="122" t="s">
        <v>84</v>
      </c>
      <c r="D49" s="122" t="s">
        <v>118</v>
      </c>
      <c r="E49" s="123" t="s">
        <v>168</v>
      </c>
      <c r="F49" s="122" t="s">
        <v>59</v>
      </c>
      <c r="G49" s="122" t="s">
        <v>37</v>
      </c>
      <c r="H49" s="123" t="s">
        <v>116</v>
      </c>
      <c r="I49" s="122" t="s">
        <v>97</v>
      </c>
      <c r="J49" s="124" t="s">
        <v>51</v>
      </c>
      <c r="K49" s="126" t="s">
        <v>70</v>
      </c>
      <c r="L49" s="122" t="s">
        <v>37</v>
      </c>
      <c r="M49" s="122" t="s">
        <v>84</v>
      </c>
      <c r="N49" s="122" t="s">
        <v>73</v>
      </c>
      <c r="O49" s="123" t="s">
        <v>81</v>
      </c>
      <c r="P49" s="122" t="s">
        <v>37</v>
      </c>
      <c r="Q49" s="122" t="s">
        <v>37</v>
      </c>
      <c r="R49" s="123" t="s">
        <v>84</v>
      </c>
      <c r="S49" s="122" t="s">
        <v>44</v>
      </c>
      <c r="T49" s="122" t="s">
        <v>73</v>
      </c>
      <c r="U49" s="123" t="s">
        <v>80</v>
      </c>
      <c r="V49" s="122" t="s">
        <v>33</v>
      </c>
      <c r="W49" s="122" t="s">
        <v>109</v>
      </c>
      <c r="X49" s="122" t="s">
        <v>49</v>
      </c>
      <c r="Y49" s="123" t="s">
        <v>79</v>
      </c>
      <c r="Z49" s="122" t="s">
        <v>39</v>
      </c>
      <c r="AA49" s="122" t="s">
        <v>76</v>
      </c>
      <c r="AB49" s="122" t="s">
        <v>55</v>
      </c>
      <c r="AC49" s="123" t="s">
        <v>110</v>
      </c>
      <c r="AD49" s="122" t="s">
        <v>33</v>
      </c>
      <c r="AE49" s="122" t="s">
        <v>33</v>
      </c>
      <c r="AF49" s="123" t="s">
        <v>64</v>
      </c>
      <c r="AG49" s="124" t="s">
        <v>349</v>
      </c>
      <c r="AH49" s="140">
        <v>6</v>
      </c>
      <c r="AI49" s="140" t="s">
        <v>36</v>
      </c>
      <c r="AJ49" s="136">
        <v>4.82</v>
      </c>
      <c r="AK49" s="138"/>
    </row>
    <row r="50" spans="1:37" ht="15" customHeight="1" thickBot="1" x14ac:dyDescent="0.3">
      <c r="A50" s="105" t="s">
        <v>275</v>
      </c>
      <c r="B50" s="70" t="s">
        <v>21</v>
      </c>
      <c r="C50" s="70" t="s">
        <v>74</v>
      </c>
      <c r="D50" s="70" t="s">
        <v>22</v>
      </c>
      <c r="E50" s="71" t="s">
        <v>32</v>
      </c>
      <c r="F50" s="70" t="s">
        <v>22</v>
      </c>
      <c r="G50" s="70" t="s">
        <v>54</v>
      </c>
      <c r="H50" s="71" t="s">
        <v>22</v>
      </c>
      <c r="I50" s="70" t="s">
        <v>74</v>
      </c>
      <c r="J50" s="70" t="s">
        <v>36</v>
      </c>
      <c r="K50" s="71" t="s">
        <v>74</v>
      </c>
      <c r="L50" s="70" t="s">
        <v>54</v>
      </c>
      <c r="M50" s="70" t="s">
        <v>74</v>
      </c>
      <c r="N50" s="70" t="s">
        <v>74</v>
      </c>
      <c r="O50" s="71" t="s">
        <v>74</v>
      </c>
      <c r="P50" s="70" t="s">
        <v>54</v>
      </c>
      <c r="Q50" s="70" t="s">
        <v>54</v>
      </c>
      <c r="R50" s="71" t="s">
        <v>54</v>
      </c>
      <c r="S50" s="70" t="s">
        <v>36</v>
      </c>
      <c r="T50" s="70" t="s">
        <v>74</v>
      </c>
      <c r="U50" s="71" t="s">
        <v>36</v>
      </c>
      <c r="V50" s="70" t="s">
        <v>56</v>
      </c>
      <c r="W50" s="70" t="s">
        <v>22</v>
      </c>
      <c r="X50" s="70" t="s">
        <v>22</v>
      </c>
      <c r="Y50" s="71" t="s">
        <v>22</v>
      </c>
      <c r="Z50" s="70" t="s">
        <v>62</v>
      </c>
      <c r="AA50" s="70" t="s">
        <v>36</v>
      </c>
      <c r="AB50" s="70" t="s">
        <v>56</v>
      </c>
      <c r="AC50" s="71" t="s">
        <v>74</v>
      </c>
      <c r="AD50" s="70" t="s">
        <v>56</v>
      </c>
      <c r="AE50" s="70" t="s">
        <v>56</v>
      </c>
      <c r="AF50" s="71" t="s">
        <v>56</v>
      </c>
      <c r="AG50" s="70"/>
      <c r="AH50" s="137"/>
      <c r="AI50" s="137"/>
      <c r="AJ50" s="137"/>
      <c r="AK50" s="139"/>
    </row>
    <row r="51" spans="1:37" x14ac:dyDescent="0.25">
      <c r="A51" s="3">
        <v>16020</v>
      </c>
      <c r="B51" s="119" t="s">
        <v>20</v>
      </c>
      <c r="C51" s="69" t="s">
        <v>143</v>
      </c>
      <c r="D51" s="69" t="s">
        <v>37</v>
      </c>
      <c r="E51" s="106" t="s">
        <v>174</v>
      </c>
      <c r="F51" s="69" t="s">
        <v>27</v>
      </c>
      <c r="G51" s="69" t="s">
        <v>104</v>
      </c>
      <c r="H51" s="106" t="s">
        <v>106</v>
      </c>
      <c r="I51" s="69" t="s">
        <v>166</v>
      </c>
      <c r="J51" s="69" t="s">
        <v>23</v>
      </c>
      <c r="K51" s="106" t="s">
        <v>182</v>
      </c>
      <c r="L51" s="69" t="s">
        <v>27</v>
      </c>
      <c r="M51" s="69" t="s">
        <v>99</v>
      </c>
      <c r="N51" s="69" t="s">
        <v>37</v>
      </c>
      <c r="O51" s="106" t="s">
        <v>172</v>
      </c>
      <c r="P51" s="69" t="s">
        <v>27</v>
      </c>
      <c r="Q51" s="69" t="s">
        <v>37</v>
      </c>
      <c r="R51" s="106" t="s">
        <v>69</v>
      </c>
      <c r="S51" s="69" t="s">
        <v>53</v>
      </c>
      <c r="T51" s="69" t="s">
        <v>37</v>
      </c>
      <c r="U51" s="106" t="s">
        <v>133</v>
      </c>
      <c r="V51" s="69" t="s">
        <v>72</v>
      </c>
      <c r="W51" s="69" t="s">
        <v>79</v>
      </c>
      <c r="X51" s="69" t="s">
        <v>39</v>
      </c>
      <c r="Y51" s="106" t="s">
        <v>182</v>
      </c>
      <c r="Z51" s="69" t="s">
        <v>104</v>
      </c>
      <c r="AA51" s="69" t="s">
        <v>69</v>
      </c>
      <c r="AB51" s="69" t="s">
        <v>39</v>
      </c>
      <c r="AC51" s="106" t="s">
        <v>53</v>
      </c>
      <c r="AD51" s="69" t="s">
        <v>27</v>
      </c>
      <c r="AE51" s="69" t="s">
        <v>37</v>
      </c>
      <c r="AF51" s="106" t="s">
        <v>69</v>
      </c>
      <c r="AG51" s="69" t="s">
        <v>502</v>
      </c>
      <c r="AH51" s="136">
        <v>9.5399999999999991</v>
      </c>
      <c r="AI51" s="136" t="s">
        <v>36</v>
      </c>
      <c r="AJ51" s="136">
        <v>7.28</v>
      </c>
      <c r="AK51" s="138"/>
    </row>
    <row r="52" spans="1:37" ht="15" customHeight="1" thickBot="1" x14ac:dyDescent="0.3">
      <c r="A52" s="105" t="s">
        <v>276</v>
      </c>
      <c r="B52" s="70" t="s">
        <v>21</v>
      </c>
      <c r="C52" s="70" t="s">
        <v>62</v>
      </c>
      <c r="D52" s="70" t="s">
        <v>62</v>
      </c>
      <c r="E52" s="71" t="s">
        <v>62</v>
      </c>
      <c r="F52" s="70" t="s">
        <v>62</v>
      </c>
      <c r="G52" s="70" t="s">
        <v>62</v>
      </c>
      <c r="H52" s="71" t="s">
        <v>62</v>
      </c>
      <c r="I52" s="70" t="s">
        <v>62</v>
      </c>
      <c r="J52" s="70" t="s">
        <v>62</v>
      </c>
      <c r="K52" s="71" t="s">
        <v>62</v>
      </c>
      <c r="L52" s="70" t="s">
        <v>62</v>
      </c>
      <c r="M52" s="70" t="s">
        <v>62</v>
      </c>
      <c r="N52" s="70" t="s">
        <v>62</v>
      </c>
      <c r="O52" s="71" t="s">
        <v>62</v>
      </c>
      <c r="P52" s="70" t="s">
        <v>62</v>
      </c>
      <c r="Q52" s="70" t="s">
        <v>54</v>
      </c>
      <c r="R52" s="71" t="s">
        <v>62</v>
      </c>
      <c r="S52" s="70" t="s">
        <v>54</v>
      </c>
      <c r="T52" s="70" t="s">
        <v>62</v>
      </c>
      <c r="U52" s="71" t="s">
        <v>54</v>
      </c>
      <c r="V52" s="70" t="s">
        <v>62</v>
      </c>
      <c r="W52" s="70" t="s">
        <v>54</v>
      </c>
      <c r="X52" s="70" t="s">
        <v>62</v>
      </c>
      <c r="Y52" s="71" t="s">
        <v>62</v>
      </c>
      <c r="Z52" s="70" t="s">
        <v>62</v>
      </c>
      <c r="AA52" s="70" t="s">
        <v>32</v>
      </c>
      <c r="AB52" s="70" t="s">
        <v>62</v>
      </c>
      <c r="AC52" s="71" t="s">
        <v>22</v>
      </c>
      <c r="AD52" s="70" t="s">
        <v>62</v>
      </c>
      <c r="AE52" s="70" t="s">
        <v>54</v>
      </c>
      <c r="AF52" s="71" t="s">
        <v>62</v>
      </c>
      <c r="AG52" s="70"/>
      <c r="AH52" s="137"/>
      <c r="AI52" s="137"/>
      <c r="AJ52" s="137"/>
      <c r="AK52" s="139"/>
    </row>
    <row r="53" spans="1:37" x14ac:dyDescent="0.25">
      <c r="A53" s="3">
        <v>16021</v>
      </c>
      <c r="B53" s="119" t="s">
        <v>20</v>
      </c>
      <c r="C53" s="69" t="s">
        <v>45</v>
      </c>
      <c r="D53" s="69" t="s">
        <v>88</v>
      </c>
      <c r="E53" s="106" t="s">
        <v>70</v>
      </c>
      <c r="F53" s="69" t="s">
        <v>92</v>
      </c>
      <c r="G53" s="69" t="s">
        <v>92</v>
      </c>
      <c r="H53" s="106" t="s">
        <v>58</v>
      </c>
      <c r="I53" s="69" t="s">
        <v>158</v>
      </c>
      <c r="J53" s="69" t="s">
        <v>148</v>
      </c>
      <c r="K53" s="106" t="s">
        <v>58</v>
      </c>
      <c r="L53" s="69" t="s">
        <v>124</v>
      </c>
      <c r="M53" s="69" t="s">
        <v>171</v>
      </c>
      <c r="N53" s="69" t="s">
        <v>38</v>
      </c>
      <c r="O53" s="106" t="s">
        <v>49</v>
      </c>
      <c r="P53" s="69" t="s">
        <v>87</v>
      </c>
      <c r="Q53" s="69" t="s">
        <v>92</v>
      </c>
      <c r="R53" s="106" t="s">
        <v>44</v>
      </c>
      <c r="S53" s="69" t="s">
        <v>100</v>
      </c>
      <c r="T53" s="69" t="s">
        <v>151</v>
      </c>
      <c r="U53" s="106" t="s">
        <v>116</v>
      </c>
      <c r="V53" s="69" t="s">
        <v>92</v>
      </c>
      <c r="W53" s="69" t="s">
        <v>156</v>
      </c>
      <c r="X53" s="69" t="s">
        <v>31</v>
      </c>
      <c r="Y53" s="106" t="s">
        <v>145</v>
      </c>
      <c r="Z53" s="69" t="s">
        <v>87</v>
      </c>
      <c r="AA53" s="69" t="s">
        <v>151</v>
      </c>
      <c r="AB53" s="69" t="s">
        <v>127</v>
      </c>
      <c r="AC53" s="106" t="s">
        <v>61</v>
      </c>
      <c r="AD53" s="69" t="s">
        <v>92</v>
      </c>
      <c r="AE53" s="69" t="s">
        <v>127</v>
      </c>
      <c r="AF53" s="106" t="s">
        <v>66</v>
      </c>
      <c r="AG53" s="69" t="s">
        <v>503</v>
      </c>
      <c r="AH53" s="136">
        <v>2.89</v>
      </c>
      <c r="AI53" s="136" t="s">
        <v>24</v>
      </c>
      <c r="AJ53" s="136">
        <v>0.5</v>
      </c>
      <c r="AK53" s="138"/>
    </row>
    <row r="54" spans="1:37" ht="15" customHeight="1" thickBot="1" x14ac:dyDescent="0.3">
      <c r="A54" s="105" t="s">
        <v>412</v>
      </c>
      <c r="B54" s="70" t="s">
        <v>21</v>
      </c>
      <c r="C54" s="70" t="s">
        <v>36</v>
      </c>
      <c r="D54" s="70" t="s">
        <v>22</v>
      </c>
      <c r="E54" s="71" t="s">
        <v>74</v>
      </c>
      <c r="F54" s="70" t="s">
        <v>22</v>
      </c>
      <c r="G54" s="70" t="s">
        <v>22</v>
      </c>
      <c r="H54" s="71" t="s">
        <v>22</v>
      </c>
      <c r="I54" s="70" t="s">
        <v>24</v>
      </c>
      <c r="J54" s="70" t="s">
        <v>24</v>
      </c>
      <c r="K54" s="71" t="s">
        <v>24</v>
      </c>
      <c r="L54" s="70" t="s">
        <v>22</v>
      </c>
      <c r="M54" s="70" t="s">
        <v>24</v>
      </c>
      <c r="N54" s="70" t="s">
        <v>32</v>
      </c>
      <c r="O54" s="71" t="s">
        <v>24</v>
      </c>
      <c r="P54" s="70" t="s">
        <v>22</v>
      </c>
      <c r="Q54" s="70" t="s">
        <v>22</v>
      </c>
      <c r="R54" s="71" t="s">
        <v>22</v>
      </c>
      <c r="S54" s="70" t="s">
        <v>36</v>
      </c>
      <c r="T54" s="70" t="s">
        <v>24</v>
      </c>
      <c r="U54" s="71" t="s">
        <v>24</v>
      </c>
      <c r="V54" s="70" t="s">
        <v>22</v>
      </c>
      <c r="W54" s="70" t="s">
        <v>32</v>
      </c>
      <c r="X54" s="70" t="s">
        <v>32</v>
      </c>
      <c r="Y54" s="71" t="s">
        <v>32</v>
      </c>
      <c r="Z54" s="70" t="s">
        <v>22</v>
      </c>
      <c r="AA54" s="70" t="s">
        <v>24</v>
      </c>
      <c r="AB54" s="70" t="s">
        <v>56</v>
      </c>
      <c r="AC54" s="71" t="s">
        <v>24</v>
      </c>
      <c r="AD54" s="70" t="s">
        <v>22</v>
      </c>
      <c r="AE54" s="70" t="s">
        <v>32</v>
      </c>
      <c r="AF54" s="71" t="s">
        <v>22</v>
      </c>
      <c r="AG54" s="70"/>
      <c r="AH54" s="137"/>
      <c r="AI54" s="137"/>
      <c r="AJ54" s="137"/>
      <c r="AK54" s="139"/>
    </row>
    <row r="55" spans="1:37" x14ac:dyDescent="0.25">
      <c r="A55" s="3">
        <v>16022</v>
      </c>
      <c r="B55" s="119" t="s">
        <v>20</v>
      </c>
      <c r="C55" s="69" t="s">
        <v>53</v>
      </c>
      <c r="D55" s="69" t="s">
        <v>33</v>
      </c>
      <c r="E55" s="106" t="s">
        <v>68</v>
      </c>
      <c r="F55" s="69" t="s">
        <v>27</v>
      </c>
      <c r="G55" s="69" t="s">
        <v>27</v>
      </c>
      <c r="H55" s="106" t="s">
        <v>80</v>
      </c>
      <c r="I55" s="69" t="s">
        <v>131</v>
      </c>
      <c r="J55" s="69" t="s">
        <v>34</v>
      </c>
      <c r="K55" s="106" t="s">
        <v>136</v>
      </c>
      <c r="L55" s="69" t="s">
        <v>37</v>
      </c>
      <c r="M55" s="69" t="s">
        <v>69</v>
      </c>
      <c r="N55" s="69" t="s">
        <v>33</v>
      </c>
      <c r="O55" s="106" t="s">
        <v>46</v>
      </c>
      <c r="P55" s="69" t="s">
        <v>39</v>
      </c>
      <c r="Q55" s="69" t="s">
        <v>33</v>
      </c>
      <c r="R55" s="106" t="s">
        <v>84</v>
      </c>
      <c r="S55" s="69" t="s">
        <v>168</v>
      </c>
      <c r="T55" s="69" t="s">
        <v>55</v>
      </c>
      <c r="U55" s="106" t="s">
        <v>166</v>
      </c>
      <c r="V55" s="69" t="s">
        <v>37</v>
      </c>
      <c r="W55" s="69" t="s">
        <v>77</v>
      </c>
      <c r="X55" s="69" t="s">
        <v>39</v>
      </c>
      <c r="Y55" s="106" t="s">
        <v>122</v>
      </c>
      <c r="Z55" s="69" t="s">
        <v>27</v>
      </c>
      <c r="AA55" s="69" t="s">
        <v>82</v>
      </c>
      <c r="AB55" s="69" t="s">
        <v>61</v>
      </c>
      <c r="AC55" s="106" t="s">
        <v>85</v>
      </c>
      <c r="AD55" s="69" t="s">
        <v>39</v>
      </c>
      <c r="AE55" s="69" t="s">
        <v>37</v>
      </c>
      <c r="AF55" s="106" t="s">
        <v>111</v>
      </c>
      <c r="AG55" s="69" t="s">
        <v>504</v>
      </c>
      <c r="AH55" s="136">
        <v>8.11</v>
      </c>
      <c r="AI55" s="136" t="s">
        <v>36</v>
      </c>
      <c r="AJ55" s="136">
        <v>7.3</v>
      </c>
      <c r="AK55" s="138"/>
    </row>
    <row r="56" spans="1:37" ht="15" customHeight="1" thickBot="1" x14ac:dyDescent="0.3">
      <c r="A56" s="105" t="s">
        <v>277</v>
      </c>
      <c r="B56" s="70" t="s">
        <v>21</v>
      </c>
      <c r="C56" s="70" t="s">
        <v>54</v>
      </c>
      <c r="D56" s="70" t="s">
        <v>62</v>
      </c>
      <c r="E56" s="71" t="s">
        <v>54</v>
      </c>
      <c r="F56" s="70" t="s">
        <v>62</v>
      </c>
      <c r="G56" s="70" t="s">
        <v>62</v>
      </c>
      <c r="H56" s="71" t="s">
        <v>62</v>
      </c>
      <c r="I56" s="70" t="s">
        <v>56</v>
      </c>
      <c r="J56" s="70" t="s">
        <v>32</v>
      </c>
      <c r="K56" s="71" t="s">
        <v>22</v>
      </c>
      <c r="L56" s="70" t="s">
        <v>54</v>
      </c>
      <c r="M56" s="70" t="s">
        <v>32</v>
      </c>
      <c r="N56" s="70" t="s">
        <v>62</v>
      </c>
      <c r="O56" s="71" t="s">
        <v>32</v>
      </c>
      <c r="P56" s="70" t="s">
        <v>62</v>
      </c>
      <c r="Q56" s="70" t="s">
        <v>56</v>
      </c>
      <c r="R56" s="71" t="s">
        <v>54</v>
      </c>
      <c r="S56" s="70" t="s">
        <v>22</v>
      </c>
      <c r="T56" s="70" t="s">
        <v>56</v>
      </c>
      <c r="U56" s="71" t="s">
        <v>22</v>
      </c>
      <c r="V56" s="70" t="s">
        <v>54</v>
      </c>
      <c r="W56" s="70" t="s">
        <v>62</v>
      </c>
      <c r="X56" s="70" t="s">
        <v>62</v>
      </c>
      <c r="Y56" s="71" t="s">
        <v>62</v>
      </c>
      <c r="Z56" s="70" t="s">
        <v>62</v>
      </c>
      <c r="AA56" s="70" t="s">
        <v>22</v>
      </c>
      <c r="AB56" s="70" t="s">
        <v>62</v>
      </c>
      <c r="AC56" s="71" t="s">
        <v>56</v>
      </c>
      <c r="AD56" s="70" t="s">
        <v>62</v>
      </c>
      <c r="AE56" s="70" t="s">
        <v>54</v>
      </c>
      <c r="AF56" s="71" t="s">
        <v>54</v>
      </c>
      <c r="AG56" s="70"/>
      <c r="AH56" s="137"/>
      <c r="AI56" s="137"/>
      <c r="AJ56" s="137"/>
      <c r="AK56" s="139"/>
    </row>
    <row r="57" spans="1:37" x14ac:dyDescent="0.25">
      <c r="A57" s="3">
        <v>16023</v>
      </c>
      <c r="B57" s="119" t="s">
        <v>20</v>
      </c>
      <c r="C57" s="69" t="s">
        <v>245</v>
      </c>
      <c r="D57" s="69" t="s">
        <v>92</v>
      </c>
      <c r="E57" s="106" t="s">
        <v>136</v>
      </c>
      <c r="F57" s="69" t="s">
        <v>87</v>
      </c>
      <c r="G57" s="69" t="s">
        <v>94</v>
      </c>
      <c r="H57" s="106" t="s">
        <v>97</v>
      </c>
      <c r="I57" s="69" t="s">
        <v>147</v>
      </c>
      <c r="J57" s="69" t="s">
        <v>148</v>
      </c>
      <c r="K57" s="106" t="s">
        <v>66</v>
      </c>
      <c r="L57" s="69" t="s">
        <v>94</v>
      </c>
      <c r="M57" s="69" t="s">
        <v>156</v>
      </c>
      <c r="N57" s="69" t="s">
        <v>38</v>
      </c>
      <c r="O57" s="106" t="s">
        <v>90</v>
      </c>
      <c r="P57" s="69" t="s">
        <v>165</v>
      </c>
      <c r="Q57" s="69" t="s">
        <v>94</v>
      </c>
      <c r="R57" s="106" t="s">
        <v>111</v>
      </c>
      <c r="S57" s="69" t="s">
        <v>181</v>
      </c>
      <c r="T57" s="69" t="s">
        <v>31</v>
      </c>
      <c r="U57" s="106" t="s">
        <v>101</v>
      </c>
      <c r="V57" s="69" t="s">
        <v>105</v>
      </c>
      <c r="W57" s="69" t="s">
        <v>134</v>
      </c>
      <c r="X57" s="69" t="s">
        <v>87</v>
      </c>
      <c r="Y57" s="106" t="s">
        <v>83</v>
      </c>
      <c r="Z57" s="69" t="s">
        <v>117</v>
      </c>
      <c r="AA57" s="69" t="s">
        <v>45</v>
      </c>
      <c r="AB57" s="69" t="s">
        <v>92</v>
      </c>
      <c r="AC57" s="106" t="s">
        <v>110</v>
      </c>
      <c r="AD57" s="69" t="s">
        <v>141</v>
      </c>
      <c r="AE57" s="69" t="s">
        <v>105</v>
      </c>
      <c r="AF57" s="106" t="s">
        <v>111</v>
      </c>
      <c r="AG57" s="69" t="s">
        <v>492</v>
      </c>
      <c r="AH57" s="136">
        <v>6.21</v>
      </c>
      <c r="AI57" s="136" t="s">
        <v>24</v>
      </c>
      <c r="AJ57" s="136">
        <v>6.17</v>
      </c>
      <c r="AK57" s="138"/>
    </row>
    <row r="58" spans="1:37" ht="15" customHeight="1" thickBot="1" x14ac:dyDescent="0.3">
      <c r="A58" s="105" t="s">
        <v>278</v>
      </c>
      <c r="B58" s="70" t="s">
        <v>21</v>
      </c>
      <c r="C58" s="70" t="s">
        <v>22</v>
      </c>
      <c r="D58" s="70" t="s">
        <v>62</v>
      </c>
      <c r="E58" s="71" t="s">
        <v>22</v>
      </c>
      <c r="F58" s="70" t="s">
        <v>22</v>
      </c>
      <c r="G58" s="70" t="s">
        <v>62</v>
      </c>
      <c r="H58" s="71" t="s">
        <v>56</v>
      </c>
      <c r="I58" s="70" t="s">
        <v>24</v>
      </c>
      <c r="J58" s="70" t="s">
        <v>24</v>
      </c>
      <c r="K58" s="71" t="s">
        <v>24</v>
      </c>
      <c r="L58" s="70" t="s">
        <v>62</v>
      </c>
      <c r="M58" s="70" t="s">
        <v>32</v>
      </c>
      <c r="N58" s="70" t="s">
        <v>32</v>
      </c>
      <c r="O58" s="71" t="s">
        <v>32</v>
      </c>
      <c r="P58" s="70" t="s">
        <v>54</v>
      </c>
      <c r="Q58" s="70" t="s">
        <v>62</v>
      </c>
      <c r="R58" s="71" t="s">
        <v>54</v>
      </c>
      <c r="S58" s="70" t="s">
        <v>22</v>
      </c>
      <c r="T58" s="70" t="s">
        <v>32</v>
      </c>
      <c r="U58" s="71" t="s">
        <v>32</v>
      </c>
      <c r="V58" s="70" t="s">
        <v>56</v>
      </c>
      <c r="W58" s="70" t="s">
        <v>56</v>
      </c>
      <c r="X58" s="70" t="s">
        <v>62</v>
      </c>
      <c r="Y58" s="71" t="s">
        <v>54</v>
      </c>
      <c r="Z58" s="70" t="s">
        <v>62</v>
      </c>
      <c r="AA58" s="70" t="s">
        <v>36</v>
      </c>
      <c r="AB58" s="70" t="s">
        <v>62</v>
      </c>
      <c r="AC58" s="71" t="s">
        <v>74</v>
      </c>
      <c r="AD58" s="70" t="s">
        <v>62</v>
      </c>
      <c r="AE58" s="70" t="s">
        <v>56</v>
      </c>
      <c r="AF58" s="71" t="s">
        <v>54</v>
      </c>
      <c r="AG58" s="70"/>
      <c r="AH58" s="137"/>
      <c r="AI58" s="137"/>
      <c r="AJ58" s="137"/>
      <c r="AK58" s="139"/>
    </row>
    <row r="59" spans="1:37" x14ac:dyDescent="0.25">
      <c r="A59" s="3">
        <v>16024</v>
      </c>
      <c r="B59" s="119" t="s">
        <v>20</v>
      </c>
      <c r="C59" s="69" t="s">
        <v>80</v>
      </c>
      <c r="D59" s="69" t="s">
        <v>55</v>
      </c>
      <c r="E59" s="106" t="s">
        <v>48</v>
      </c>
      <c r="F59" s="69" t="s">
        <v>33</v>
      </c>
      <c r="G59" s="69" t="s">
        <v>33</v>
      </c>
      <c r="H59" s="106" t="s">
        <v>64</v>
      </c>
      <c r="I59" s="69" t="s">
        <v>131</v>
      </c>
      <c r="J59" s="69" t="s">
        <v>49</v>
      </c>
      <c r="K59" s="106" t="s">
        <v>93</v>
      </c>
      <c r="L59" s="69" t="s">
        <v>37</v>
      </c>
      <c r="M59" s="69" t="s">
        <v>110</v>
      </c>
      <c r="N59" s="69" t="s">
        <v>33</v>
      </c>
      <c r="O59" s="106" t="s">
        <v>112</v>
      </c>
      <c r="P59" s="69" t="s">
        <v>37</v>
      </c>
      <c r="Q59" s="69" t="s">
        <v>37</v>
      </c>
      <c r="R59" s="106" t="s">
        <v>84</v>
      </c>
      <c r="S59" s="69" t="s">
        <v>70</v>
      </c>
      <c r="T59" s="69" t="s">
        <v>34</v>
      </c>
      <c r="U59" s="106" t="s">
        <v>48</v>
      </c>
      <c r="V59" s="69" t="s">
        <v>23</v>
      </c>
      <c r="W59" s="69" t="s">
        <v>60</v>
      </c>
      <c r="X59" s="69" t="s">
        <v>33</v>
      </c>
      <c r="Y59" s="106" t="s">
        <v>133</v>
      </c>
      <c r="Z59" s="69" t="s">
        <v>39</v>
      </c>
      <c r="AA59" s="69" t="s">
        <v>110</v>
      </c>
      <c r="AB59" s="69" t="s">
        <v>37</v>
      </c>
      <c r="AC59" s="106" t="s">
        <v>136</v>
      </c>
      <c r="AD59" s="69" t="s">
        <v>104</v>
      </c>
      <c r="AE59" s="69" t="s">
        <v>59</v>
      </c>
      <c r="AF59" s="106" t="s">
        <v>97</v>
      </c>
      <c r="AG59" s="69" t="s">
        <v>505</v>
      </c>
      <c r="AH59" s="136">
        <v>7.36</v>
      </c>
      <c r="AI59" s="136" t="s">
        <v>36</v>
      </c>
      <c r="AJ59" s="136">
        <v>5.82</v>
      </c>
      <c r="AK59" s="138"/>
    </row>
    <row r="60" spans="1:37" ht="15" customHeight="1" thickBot="1" x14ac:dyDescent="0.3">
      <c r="A60" s="105" t="s">
        <v>413</v>
      </c>
      <c r="B60" s="70" t="s">
        <v>21</v>
      </c>
      <c r="C60" s="70" t="s">
        <v>32</v>
      </c>
      <c r="D60" s="70" t="s">
        <v>56</v>
      </c>
      <c r="E60" s="71" t="s">
        <v>32</v>
      </c>
      <c r="F60" s="70" t="s">
        <v>56</v>
      </c>
      <c r="G60" s="70" t="s">
        <v>56</v>
      </c>
      <c r="H60" s="71" t="s">
        <v>56</v>
      </c>
      <c r="I60" s="70" t="s">
        <v>56</v>
      </c>
      <c r="J60" s="70" t="s">
        <v>22</v>
      </c>
      <c r="K60" s="71" t="s">
        <v>22</v>
      </c>
      <c r="L60" s="70" t="s">
        <v>54</v>
      </c>
      <c r="M60" s="70" t="s">
        <v>22</v>
      </c>
      <c r="N60" s="70" t="s">
        <v>62</v>
      </c>
      <c r="O60" s="71" t="s">
        <v>22</v>
      </c>
      <c r="P60" s="70" t="s">
        <v>54</v>
      </c>
      <c r="Q60" s="70" t="s">
        <v>54</v>
      </c>
      <c r="R60" s="71" t="s">
        <v>54</v>
      </c>
      <c r="S60" s="70" t="s">
        <v>32</v>
      </c>
      <c r="T60" s="70" t="s">
        <v>32</v>
      </c>
      <c r="U60" s="71" t="s">
        <v>32</v>
      </c>
      <c r="V60" s="70" t="s">
        <v>22</v>
      </c>
      <c r="W60" s="70" t="s">
        <v>54</v>
      </c>
      <c r="X60" s="70" t="s">
        <v>62</v>
      </c>
      <c r="Y60" s="71" t="s">
        <v>54</v>
      </c>
      <c r="Z60" s="70" t="s">
        <v>62</v>
      </c>
      <c r="AA60" s="70" t="s">
        <v>22</v>
      </c>
      <c r="AB60" s="70" t="s">
        <v>62</v>
      </c>
      <c r="AC60" s="71" t="s">
        <v>22</v>
      </c>
      <c r="AD60" s="70" t="s">
        <v>62</v>
      </c>
      <c r="AE60" s="70" t="s">
        <v>22</v>
      </c>
      <c r="AF60" s="71" t="s">
        <v>56</v>
      </c>
      <c r="AG60" s="70"/>
      <c r="AH60" s="137"/>
      <c r="AI60" s="137"/>
      <c r="AJ60" s="137"/>
      <c r="AK60" s="139"/>
    </row>
    <row r="61" spans="1:37" x14ac:dyDescent="0.25">
      <c r="A61" s="3">
        <v>16025</v>
      </c>
      <c r="B61" s="119" t="s">
        <v>20</v>
      </c>
      <c r="C61" s="69" t="s">
        <v>82</v>
      </c>
      <c r="D61" s="69" t="s">
        <v>37</v>
      </c>
      <c r="E61" s="106" t="s">
        <v>57</v>
      </c>
      <c r="F61" s="69" t="s">
        <v>104</v>
      </c>
      <c r="G61" s="69" t="s">
        <v>104</v>
      </c>
      <c r="H61" s="106" t="s">
        <v>129</v>
      </c>
      <c r="I61" s="69" t="s">
        <v>143</v>
      </c>
      <c r="J61" s="69" t="s">
        <v>55</v>
      </c>
      <c r="K61" s="106" t="s">
        <v>68</v>
      </c>
      <c r="L61" s="69" t="s">
        <v>27</v>
      </c>
      <c r="M61" s="69" t="s">
        <v>99</v>
      </c>
      <c r="N61" s="69" t="s">
        <v>37</v>
      </c>
      <c r="O61" s="106" t="s">
        <v>172</v>
      </c>
      <c r="P61" s="69" t="s">
        <v>27</v>
      </c>
      <c r="Q61" s="69" t="s">
        <v>104</v>
      </c>
      <c r="R61" s="106" t="s">
        <v>106</v>
      </c>
      <c r="S61" s="69" t="s">
        <v>85</v>
      </c>
      <c r="T61" s="69" t="s">
        <v>33</v>
      </c>
      <c r="U61" s="106" t="s">
        <v>172</v>
      </c>
      <c r="V61" s="69" t="s">
        <v>37</v>
      </c>
      <c r="W61" s="69" t="s">
        <v>77</v>
      </c>
      <c r="X61" s="69" t="s">
        <v>39</v>
      </c>
      <c r="Y61" s="106" t="s">
        <v>122</v>
      </c>
      <c r="Z61" s="69" t="s">
        <v>65</v>
      </c>
      <c r="AA61" s="69" t="s">
        <v>90</v>
      </c>
      <c r="AB61" s="69" t="s">
        <v>39</v>
      </c>
      <c r="AC61" s="106" t="s">
        <v>146</v>
      </c>
      <c r="AD61" s="69" t="s">
        <v>104</v>
      </c>
      <c r="AE61" s="69" t="s">
        <v>37</v>
      </c>
      <c r="AF61" s="106" t="s">
        <v>75</v>
      </c>
      <c r="AG61" s="69" t="s">
        <v>506</v>
      </c>
      <c r="AH61" s="136">
        <v>9.39</v>
      </c>
      <c r="AI61" s="136" t="s">
        <v>36</v>
      </c>
      <c r="AJ61" s="136">
        <v>7.37</v>
      </c>
      <c r="AK61" s="138"/>
    </row>
    <row r="62" spans="1:37" ht="15" customHeight="1" thickBot="1" x14ac:dyDescent="0.3">
      <c r="A62" s="105" t="s">
        <v>279</v>
      </c>
      <c r="B62" s="70" t="s">
        <v>21</v>
      </c>
      <c r="C62" s="70" t="s">
        <v>22</v>
      </c>
      <c r="D62" s="70" t="s">
        <v>62</v>
      </c>
      <c r="E62" s="71" t="s">
        <v>56</v>
      </c>
      <c r="F62" s="70" t="s">
        <v>62</v>
      </c>
      <c r="G62" s="70" t="s">
        <v>62</v>
      </c>
      <c r="H62" s="71" t="s">
        <v>62</v>
      </c>
      <c r="I62" s="70" t="s">
        <v>62</v>
      </c>
      <c r="J62" s="70" t="s">
        <v>56</v>
      </c>
      <c r="K62" s="71" t="s">
        <v>54</v>
      </c>
      <c r="L62" s="70" t="s">
        <v>62</v>
      </c>
      <c r="M62" s="70" t="s">
        <v>62</v>
      </c>
      <c r="N62" s="70" t="s">
        <v>62</v>
      </c>
      <c r="O62" s="71" t="s">
        <v>62</v>
      </c>
      <c r="P62" s="70" t="s">
        <v>62</v>
      </c>
      <c r="Q62" s="70" t="s">
        <v>62</v>
      </c>
      <c r="R62" s="71" t="s">
        <v>62</v>
      </c>
      <c r="S62" s="70" t="s">
        <v>62</v>
      </c>
      <c r="T62" s="70" t="s">
        <v>62</v>
      </c>
      <c r="U62" s="71" t="s">
        <v>62</v>
      </c>
      <c r="V62" s="70" t="s">
        <v>54</v>
      </c>
      <c r="W62" s="70" t="s">
        <v>62</v>
      </c>
      <c r="X62" s="70" t="s">
        <v>62</v>
      </c>
      <c r="Y62" s="71" t="s">
        <v>62</v>
      </c>
      <c r="Z62" s="70" t="s">
        <v>62</v>
      </c>
      <c r="AA62" s="70" t="s">
        <v>22</v>
      </c>
      <c r="AB62" s="70" t="s">
        <v>62</v>
      </c>
      <c r="AC62" s="71" t="s">
        <v>56</v>
      </c>
      <c r="AD62" s="70" t="s">
        <v>62</v>
      </c>
      <c r="AE62" s="70" t="s">
        <v>54</v>
      </c>
      <c r="AF62" s="71" t="s">
        <v>62</v>
      </c>
      <c r="AG62" s="70"/>
      <c r="AH62" s="137"/>
      <c r="AI62" s="137"/>
      <c r="AJ62" s="137"/>
      <c r="AK62" s="139"/>
    </row>
    <row r="63" spans="1:37" x14ac:dyDescent="0.25">
      <c r="A63" s="3">
        <v>16026</v>
      </c>
      <c r="B63" s="119" t="s">
        <v>20</v>
      </c>
      <c r="C63" s="69" t="s">
        <v>168</v>
      </c>
      <c r="D63" s="69" t="s">
        <v>37</v>
      </c>
      <c r="E63" s="106" t="s">
        <v>99</v>
      </c>
      <c r="F63" s="69" t="s">
        <v>39</v>
      </c>
      <c r="G63" s="69" t="s">
        <v>27</v>
      </c>
      <c r="H63" s="106" t="s">
        <v>75</v>
      </c>
      <c r="I63" s="69" t="s">
        <v>82</v>
      </c>
      <c r="J63" s="69" t="s">
        <v>118</v>
      </c>
      <c r="K63" s="106" t="s">
        <v>136</v>
      </c>
      <c r="L63" s="69" t="s">
        <v>39</v>
      </c>
      <c r="M63" s="69" t="s">
        <v>90</v>
      </c>
      <c r="N63" s="69" t="s">
        <v>23</v>
      </c>
      <c r="O63" s="106" t="s">
        <v>99</v>
      </c>
      <c r="P63" s="69" t="s">
        <v>39</v>
      </c>
      <c r="Q63" s="69" t="s">
        <v>104</v>
      </c>
      <c r="R63" s="106" t="s">
        <v>80</v>
      </c>
      <c r="S63" s="69" t="s">
        <v>111</v>
      </c>
      <c r="T63" s="69" t="s">
        <v>49</v>
      </c>
      <c r="U63" s="106" t="s">
        <v>168</v>
      </c>
      <c r="V63" s="69" t="s">
        <v>33</v>
      </c>
      <c r="W63" s="69" t="s">
        <v>53</v>
      </c>
      <c r="X63" s="69" t="s">
        <v>39</v>
      </c>
      <c r="Y63" s="106" t="s">
        <v>144</v>
      </c>
      <c r="Z63" s="69" t="s">
        <v>37</v>
      </c>
      <c r="AA63" s="69" t="s">
        <v>52</v>
      </c>
      <c r="AB63" s="69" t="s">
        <v>37</v>
      </c>
      <c r="AC63" s="106" t="s">
        <v>166</v>
      </c>
      <c r="AD63" s="69" t="s">
        <v>27</v>
      </c>
      <c r="AE63" s="69" t="s">
        <v>39</v>
      </c>
      <c r="AF63" s="106" t="s">
        <v>75</v>
      </c>
      <c r="AG63" s="69" t="s">
        <v>507</v>
      </c>
      <c r="AH63" s="136">
        <v>8.07</v>
      </c>
      <c r="AI63" s="136" t="s">
        <v>36</v>
      </c>
      <c r="AJ63" s="136">
        <v>6.35</v>
      </c>
      <c r="AK63" s="138"/>
    </row>
    <row r="64" spans="1:37" ht="15" customHeight="1" thickBot="1" x14ac:dyDescent="0.3">
      <c r="A64" s="105" t="s">
        <v>280</v>
      </c>
      <c r="B64" s="70" t="s">
        <v>21</v>
      </c>
      <c r="C64" s="70" t="s">
        <v>22</v>
      </c>
      <c r="D64" s="70" t="s">
        <v>62</v>
      </c>
      <c r="E64" s="71" t="s">
        <v>56</v>
      </c>
      <c r="F64" s="70" t="s">
        <v>62</v>
      </c>
      <c r="G64" s="70" t="s">
        <v>62</v>
      </c>
      <c r="H64" s="71" t="s">
        <v>62</v>
      </c>
      <c r="I64" s="70" t="s">
        <v>22</v>
      </c>
      <c r="J64" s="70" t="s">
        <v>22</v>
      </c>
      <c r="K64" s="71" t="s">
        <v>22</v>
      </c>
      <c r="L64" s="70" t="s">
        <v>62</v>
      </c>
      <c r="M64" s="70" t="s">
        <v>22</v>
      </c>
      <c r="N64" s="70" t="s">
        <v>62</v>
      </c>
      <c r="O64" s="71" t="s">
        <v>56</v>
      </c>
      <c r="P64" s="70" t="s">
        <v>62</v>
      </c>
      <c r="Q64" s="70" t="s">
        <v>62</v>
      </c>
      <c r="R64" s="71" t="s">
        <v>62</v>
      </c>
      <c r="S64" s="70" t="s">
        <v>74</v>
      </c>
      <c r="T64" s="70" t="s">
        <v>22</v>
      </c>
      <c r="U64" s="71" t="s">
        <v>32</v>
      </c>
      <c r="V64" s="70" t="s">
        <v>56</v>
      </c>
      <c r="W64" s="70" t="s">
        <v>54</v>
      </c>
      <c r="X64" s="70" t="s">
        <v>62</v>
      </c>
      <c r="Y64" s="71" t="s">
        <v>62</v>
      </c>
      <c r="Z64" s="70" t="s">
        <v>54</v>
      </c>
      <c r="AA64" s="70" t="s">
        <v>32</v>
      </c>
      <c r="AB64" s="70" t="s">
        <v>62</v>
      </c>
      <c r="AC64" s="71" t="s">
        <v>22</v>
      </c>
      <c r="AD64" s="70" t="s">
        <v>62</v>
      </c>
      <c r="AE64" s="70" t="s">
        <v>62</v>
      </c>
      <c r="AF64" s="71" t="s">
        <v>62</v>
      </c>
      <c r="AG64" s="70"/>
      <c r="AH64" s="137"/>
      <c r="AI64" s="137"/>
      <c r="AJ64" s="137"/>
      <c r="AK64" s="139"/>
    </row>
    <row r="65" spans="1:37" s="125" customFormat="1" x14ac:dyDescent="0.25">
      <c r="A65" s="120">
        <v>16027</v>
      </c>
      <c r="B65" s="121" t="s">
        <v>20</v>
      </c>
      <c r="C65" s="122" t="s">
        <v>48</v>
      </c>
      <c r="D65" s="122" t="s">
        <v>37</v>
      </c>
      <c r="E65" s="123" t="s">
        <v>78</v>
      </c>
      <c r="F65" s="122" t="s">
        <v>37</v>
      </c>
      <c r="G65" s="122" t="s">
        <v>27</v>
      </c>
      <c r="H65" s="123" t="s">
        <v>69</v>
      </c>
      <c r="I65" s="122" t="s">
        <v>44</v>
      </c>
      <c r="J65" s="124" t="s">
        <v>51</v>
      </c>
      <c r="K65" s="126" t="s">
        <v>75</v>
      </c>
      <c r="L65" s="122" t="s">
        <v>37</v>
      </c>
      <c r="M65" s="122" t="s">
        <v>70</v>
      </c>
      <c r="N65" s="122" t="s">
        <v>28</v>
      </c>
      <c r="O65" s="123" t="s">
        <v>90</v>
      </c>
      <c r="P65" s="122" t="s">
        <v>33</v>
      </c>
      <c r="Q65" s="122" t="s">
        <v>37</v>
      </c>
      <c r="R65" s="123" t="s">
        <v>97</v>
      </c>
      <c r="S65" s="122" t="s">
        <v>84</v>
      </c>
      <c r="T65" s="124" t="s">
        <v>51</v>
      </c>
      <c r="U65" s="126" t="s">
        <v>52</v>
      </c>
      <c r="V65" s="122" t="s">
        <v>23</v>
      </c>
      <c r="W65" s="122" t="s">
        <v>46</v>
      </c>
      <c r="X65" s="122" t="s">
        <v>118</v>
      </c>
      <c r="Y65" s="123" t="s">
        <v>85</v>
      </c>
      <c r="Z65" s="122" t="s">
        <v>39</v>
      </c>
      <c r="AA65" s="122" t="s">
        <v>76</v>
      </c>
      <c r="AB65" s="122" t="s">
        <v>23</v>
      </c>
      <c r="AC65" s="123" t="s">
        <v>145</v>
      </c>
      <c r="AD65" s="122" t="s">
        <v>37</v>
      </c>
      <c r="AE65" s="122" t="s">
        <v>39</v>
      </c>
      <c r="AF65" s="123" t="s">
        <v>111</v>
      </c>
      <c r="AG65" s="124" t="s">
        <v>492</v>
      </c>
      <c r="AH65" s="140">
        <v>6.79</v>
      </c>
      <c r="AI65" s="140" t="s">
        <v>36</v>
      </c>
      <c r="AJ65" s="136">
        <v>5.12</v>
      </c>
      <c r="AK65" s="138"/>
    </row>
    <row r="66" spans="1:37" ht="15" customHeight="1" thickBot="1" x14ac:dyDescent="0.3">
      <c r="A66" s="105" t="s">
        <v>281</v>
      </c>
      <c r="B66" s="70" t="s">
        <v>21</v>
      </c>
      <c r="C66" s="70" t="s">
        <v>56</v>
      </c>
      <c r="D66" s="70" t="s">
        <v>62</v>
      </c>
      <c r="E66" s="71" t="s">
        <v>54</v>
      </c>
      <c r="F66" s="70" t="s">
        <v>54</v>
      </c>
      <c r="G66" s="70" t="s">
        <v>62</v>
      </c>
      <c r="H66" s="71" t="s">
        <v>62</v>
      </c>
      <c r="I66" s="70" t="s">
        <v>36</v>
      </c>
      <c r="J66" s="70" t="s">
        <v>36</v>
      </c>
      <c r="K66" s="71" t="s">
        <v>36</v>
      </c>
      <c r="L66" s="70" t="s">
        <v>54</v>
      </c>
      <c r="M66" s="70" t="s">
        <v>32</v>
      </c>
      <c r="N66" s="70" t="s">
        <v>36</v>
      </c>
      <c r="O66" s="71" t="s">
        <v>32</v>
      </c>
      <c r="P66" s="70" t="s">
        <v>56</v>
      </c>
      <c r="Q66" s="70" t="s">
        <v>54</v>
      </c>
      <c r="R66" s="71" t="s">
        <v>56</v>
      </c>
      <c r="S66" s="70" t="s">
        <v>74</v>
      </c>
      <c r="T66" s="70" t="s">
        <v>36</v>
      </c>
      <c r="U66" s="71" t="s">
        <v>74</v>
      </c>
      <c r="V66" s="70" t="s">
        <v>22</v>
      </c>
      <c r="W66" s="70" t="s">
        <v>56</v>
      </c>
      <c r="X66" s="70" t="s">
        <v>22</v>
      </c>
      <c r="Y66" s="71" t="s">
        <v>56</v>
      </c>
      <c r="Z66" s="70" t="s">
        <v>62</v>
      </c>
      <c r="AA66" s="70" t="s">
        <v>36</v>
      </c>
      <c r="AB66" s="70" t="s">
        <v>62</v>
      </c>
      <c r="AC66" s="71" t="s">
        <v>32</v>
      </c>
      <c r="AD66" s="70" t="s">
        <v>54</v>
      </c>
      <c r="AE66" s="70" t="s">
        <v>62</v>
      </c>
      <c r="AF66" s="71" t="s">
        <v>54</v>
      </c>
      <c r="AG66" s="70"/>
      <c r="AH66" s="137"/>
      <c r="AI66" s="137"/>
      <c r="AJ66" s="137"/>
      <c r="AK66" s="139"/>
    </row>
    <row r="67" spans="1:37" x14ac:dyDescent="0.25">
      <c r="A67" s="3">
        <v>16028</v>
      </c>
      <c r="B67" s="119" t="s">
        <v>20</v>
      </c>
      <c r="C67" s="69" t="s">
        <v>145</v>
      </c>
      <c r="D67" s="69" t="s">
        <v>23</v>
      </c>
      <c r="E67" s="106" t="s">
        <v>93</v>
      </c>
      <c r="F67" s="69" t="s">
        <v>39</v>
      </c>
      <c r="G67" s="69" t="s">
        <v>37</v>
      </c>
      <c r="H67" s="106" t="s">
        <v>111</v>
      </c>
      <c r="I67" s="69" t="s">
        <v>67</v>
      </c>
      <c r="J67" s="69" t="s">
        <v>34</v>
      </c>
      <c r="K67" s="106" t="s">
        <v>101</v>
      </c>
      <c r="L67" s="69" t="s">
        <v>37</v>
      </c>
      <c r="M67" s="69" t="s">
        <v>90</v>
      </c>
      <c r="N67" s="69" t="s">
        <v>59</v>
      </c>
      <c r="O67" s="106" t="s">
        <v>136</v>
      </c>
      <c r="P67" s="69" t="s">
        <v>27</v>
      </c>
      <c r="Q67" s="69" t="s">
        <v>37</v>
      </c>
      <c r="R67" s="106" t="s">
        <v>69</v>
      </c>
      <c r="S67" s="69" t="s">
        <v>80</v>
      </c>
      <c r="T67" s="69" t="s">
        <v>30</v>
      </c>
      <c r="U67" s="106" t="s">
        <v>145</v>
      </c>
      <c r="V67" s="69" t="s">
        <v>23</v>
      </c>
      <c r="W67" s="69" t="s">
        <v>168</v>
      </c>
      <c r="X67" s="69" t="s">
        <v>23</v>
      </c>
      <c r="Y67" s="106" t="s">
        <v>136</v>
      </c>
      <c r="Z67" s="69" t="s">
        <v>33</v>
      </c>
      <c r="AA67" s="69" t="s">
        <v>145</v>
      </c>
      <c r="AB67" s="69" t="s">
        <v>23</v>
      </c>
      <c r="AC67" s="106" t="s">
        <v>93</v>
      </c>
      <c r="AD67" s="69" t="s">
        <v>27</v>
      </c>
      <c r="AE67" s="69" t="s">
        <v>37</v>
      </c>
      <c r="AF67" s="106" t="s">
        <v>69</v>
      </c>
      <c r="AG67" s="69" t="s">
        <v>487</v>
      </c>
      <c r="AH67" s="136">
        <v>7.11</v>
      </c>
      <c r="AI67" s="136" t="s">
        <v>36</v>
      </c>
      <c r="AJ67" s="136">
        <v>5.72</v>
      </c>
      <c r="AK67" s="138"/>
    </row>
    <row r="68" spans="1:37" ht="15" customHeight="1" thickBot="1" x14ac:dyDescent="0.3">
      <c r="A68" s="105" t="s">
        <v>282</v>
      </c>
      <c r="B68" s="70" t="s">
        <v>21</v>
      </c>
      <c r="C68" s="70" t="s">
        <v>22</v>
      </c>
      <c r="D68" s="70" t="s">
        <v>62</v>
      </c>
      <c r="E68" s="71" t="s">
        <v>22</v>
      </c>
      <c r="F68" s="70" t="s">
        <v>62</v>
      </c>
      <c r="G68" s="70" t="s">
        <v>54</v>
      </c>
      <c r="H68" s="71" t="s">
        <v>54</v>
      </c>
      <c r="I68" s="70" t="s">
        <v>22</v>
      </c>
      <c r="J68" s="70" t="s">
        <v>32</v>
      </c>
      <c r="K68" s="71" t="s">
        <v>32</v>
      </c>
      <c r="L68" s="70" t="s">
        <v>54</v>
      </c>
      <c r="M68" s="70" t="s">
        <v>22</v>
      </c>
      <c r="N68" s="70" t="s">
        <v>54</v>
      </c>
      <c r="O68" s="71" t="s">
        <v>22</v>
      </c>
      <c r="P68" s="70" t="s">
        <v>62</v>
      </c>
      <c r="Q68" s="70" t="s">
        <v>54</v>
      </c>
      <c r="R68" s="71" t="s">
        <v>62</v>
      </c>
      <c r="S68" s="70" t="s">
        <v>32</v>
      </c>
      <c r="T68" s="70" t="s">
        <v>32</v>
      </c>
      <c r="U68" s="71" t="s">
        <v>32</v>
      </c>
      <c r="V68" s="70" t="s">
        <v>22</v>
      </c>
      <c r="W68" s="70" t="s">
        <v>22</v>
      </c>
      <c r="X68" s="70" t="s">
        <v>62</v>
      </c>
      <c r="Y68" s="71" t="s">
        <v>22</v>
      </c>
      <c r="Z68" s="70" t="s">
        <v>56</v>
      </c>
      <c r="AA68" s="70" t="s">
        <v>22</v>
      </c>
      <c r="AB68" s="70" t="s">
        <v>62</v>
      </c>
      <c r="AC68" s="71" t="s">
        <v>22</v>
      </c>
      <c r="AD68" s="70" t="s">
        <v>62</v>
      </c>
      <c r="AE68" s="70" t="s">
        <v>54</v>
      </c>
      <c r="AF68" s="71" t="s">
        <v>62</v>
      </c>
      <c r="AG68" s="70"/>
      <c r="AH68" s="137"/>
      <c r="AI68" s="137"/>
      <c r="AJ68" s="137"/>
      <c r="AK68" s="139"/>
    </row>
    <row r="69" spans="1:37" x14ac:dyDescent="0.25">
      <c r="A69" s="3">
        <v>16029</v>
      </c>
      <c r="B69" s="119" t="s">
        <v>20</v>
      </c>
      <c r="C69" s="69" t="s">
        <v>100</v>
      </c>
      <c r="D69" s="69" t="s">
        <v>127</v>
      </c>
      <c r="E69" s="106" t="s">
        <v>52</v>
      </c>
      <c r="F69" s="69" t="s">
        <v>165</v>
      </c>
      <c r="G69" s="69" t="s">
        <v>87</v>
      </c>
      <c r="H69" s="106" t="s">
        <v>64</v>
      </c>
      <c r="I69" s="69" t="s">
        <v>100</v>
      </c>
      <c r="J69" s="69" t="s">
        <v>152</v>
      </c>
      <c r="K69" s="106" t="s">
        <v>97</v>
      </c>
      <c r="L69" s="69" t="s">
        <v>105</v>
      </c>
      <c r="M69" s="69" t="s">
        <v>153</v>
      </c>
      <c r="N69" s="69" t="s">
        <v>35</v>
      </c>
      <c r="O69" s="106" t="s">
        <v>34</v>
      </c>
      <c r="P69" s="69" t="s">
        <v>165</v>
      </c>
      <c r="Q69" s="69" t="s">
        <v>92</v>
      </c>
      <c r="R69" s="106" t="s">
        <v>76</v>
      </c>
      <c r="S69" s="69" t="s">
        <v>115</v>
      </c>
      <c r="T69" s="69" t="s">
        <v>152</v>
      </c>
      <c r="U69" s="106" t="s">
        <v>50</v>
      </c>
      <c r="V69" s="69" t="s">
        <v>124</v>
      </c>
      <c r="W69" s="69" t="s">
        <v>123</v>
      </c>
      <c r="X69" s="69" t="s">
        <v>119</v>
      </c>
      <c r="Y69" s="106" t="s">
        <v>48</v>
      </c>
      <c r="Z69" s="69" t="s">
        <v>87</v>
      </c>
      <c r="AA69" s="69" t="s">
        <v>164</v>
      </c>
      <c r="AB69" s="69" t="s">
        <v>119</v>
      </c>
      <c r="AC69" s="106" t="s">
        <v>43</v>
      </c>
      <c r="AD69" s="69" t="s">
        <v>94</v>
      </c>
      <c r="AE69" s="69" t="s">
        <v>87</v>
      </c>
      <c r="AF69" s="106" t="s">
        <v>97</v>
      </c>
      <c r="AG69" s="69" t="s">
        <v>385</v>
      </c>
      <c r="AH69" s="136">
        <v>3.04</v>
      </c>
      <c r="AI69" s="136" t="s">
        <v>24</v>
      </c>
      <c r="AJ69" s="136">
        <v>2.16</v>
      </c>
      <c r="AK69" s="138"/>
    </row>
    <row r="70" spans="1:37" ht="15" customHeight="1" thickBot="1" x14ac:dyDescent="0.3">
      <c r="A70" s="105" t="s">
        <v>283</v>
      </c>
      <c r="B70" s="70" t="s">
        <v>21</v>
      </c>
      <c r="C70" s="70" t="s">
        <v>36</v>
      </c>
      <c r="D70" s="70" t="s">
        <v>56</v>
      </c>
      <c r="E70" s="71" t="s">
        <v>74</v>
      </c>
      <c r="F70" s="70" t="s">
        <v>54</v>
      </c>
      <c r="G70" s="70" t="s">
        <v>22</v>
      </c>
      <c r="H70" s="71" t="s">
        <v>56</v>
      </c>
      <c r="I70" s="70" t="s">
        <v>36</v>
      </c>
      <c r="J70" s="70" t="s">
        <v>24</v>
      </c>
      <c r="K70" s="71" t="s">
        <v>24</v>
      </c>
      <c r="L70" s="70" t="s">
        <v>56</v>
      </c>
      <c r="M70" s="70" t="s">
        <v>24</v>
      </c>
      <c r="N70" s="70" t="s">
        <v>36</v>
      </c>
      <c r="O70" s="71" t="s">
        <v>24</v>
      </c>
      <c r="P70" s="70" t="s">
        <v>54</v>
      </c>
      <c r="Q70" s="70" t="s">
        <v>22</v>
      </c>
      <c r="R70" s="71" t="s">
        <v>56</v>
      </c>
      <c r="S70" s="70" t="s">
        <v>24</v>
      </c>
      <c r="T70" s="70" t="s">
        <v>24</v>
      </c>
      <c r="U70" s="71" t="s">
        <v>24</v>
      </c>
      <c r="V70" s="70" t="s">
        <v>22</v>
      </c>
      <c r="W70" s="70" t="s">
        <v>32</v>
      </c>
      <c r="X70" s="70" t="s">
        <v>22</v>
      </c>
      <c r="Y70" s="71" t="s">
        <v>32</v>
      </c>
      <c r="Z70" s="70" t="s">
        <v>22</v>
      </c>
      <c r="AA70" s="70" t="s">
        <v>24</v>
      </c>
      <c r="AB70" s="70" t="s">
        <v>22</v>
      </c>
      <c r="AC70" s="71" t="s">
        <v>24</v>
      </c>
      <c r="AD70" s="70" t="s">
        <v>62</v>
      </c>
      <c r="AE70" s="70" t="s">
        <v>22</v>
      </c>
      <c r="AF70" s="71" t="s">
        <v>56</v>
      </c>
      <c r="AG70" s="70"/>
      <c r="AH70" s="137"/>
      <c r="AI70" s="137"/>
      <c r="AJ70" s="137"/>
      <c r="AK70" s="139"/>
    </row>
    <row r="71" spans="1:37" x14ac:dyDescent="0.25">
      <c r="A71" s="3">
        <v>16030</v>
      </c>
      <c r="B71" s="119" t="s">
        <v>20</v>
      </c>
      <c r="C71" s="69" t="s">
        <v>90</v>
      </c>
      <c r="D71" s="69" t="s">
        <v>23</v>
      </c>
      <c r="E71" s="106" t="s">
        <v>99</v>
      </c>
      <c r="F71" s="69" t="s">
        <v>33</v>
      </c>
      <c r="G71" s="69" t="s">
        <v>39</v>
      </c>
      <c r="H71" s="106" t="s">
        <v>84</v>
      </c>
      <c r="I71" s="69" t="s">
        <v>52</v>
      </c>
      <c r="J71" s="69" t="s">
        <v>49</v>
      </c>
      <c r="K71" s="106" t="s">
        <v>46</v>
      </c>
      <c r="L71" s="69" t="s">
        <v>37</v>
      </c>
      <c r="M71" s="69" t="s">
        <v>168</v>
      </c>
      <c r="N71" s="69" t="s">
        <v>118</v>
      </c>
      <c r="O71" s="106" t="s">
        <v>143</v>
      </c>
      <c r="P71" s="69" t="s">
        <v>37</v>
      </c>
      <c r="Q71" s="69" t="s">
        <v>33</v>
      </c>
      <c r="R71" s="106" t="s">
        <v>97</v>
      </c>
      <c r="S71" s="69" t="s">
        <v>46</v>
      </c>
      <c r="T71" s="69" t="s">
        <v>49</v>
      </c>
      <c r="U71" s="106" t="s">
        <v>99</v>
      </c>
      <c r="V71" s="69" t="s">
        <v>33</v>
      </c>
      <c r="W71" s="69" t="s">
        <v>101</v>
      </c>
      <c r="X71" s="69" t="s">
        <v>23</v>
      </c>
      <c r="Y71" s="106" t="s">
        <v>83</v>
      </c>
      <c r="Z71" s="69" t="s">
        <v>37</v>
      </c>
      <c r="AA71" s="69" t="s">
        <v>58</v>
      </c>
      <c r="AB71" s="69" t="s">
        <v>37</v>
      </c>
      <c r="AC71" s="106" t="s">
        <v>168</v>
      </c>
      <c r="AD71" s="69" t="s">
        <v>104</v>
      </c>
      <c r="AE71" s="69" t="s">
        <v>23</v>
      </c>
      <c r="AF71" s="106" t="s">
        <v>111</v>
      </c>
      <c r="AG71" s="69" t="s">
        <v>508</v>
      </c>
      <c r="AH71" s="136">
        <v>7.64</v>
      </c>
      <c r="AI71" s="136" t="s">
        <v>36</v>
      </c>
      <c r="AJ71" s="136">
        <v>7.07</v>
      </c>
      <c r="AK71" s="138"/>
    </row>
    <row r="72" spans="1:37" ht="15" customHeight="1" thickBot="1" x14ac:dyDescent="0.3">
      <c r="A72" s="105" t="s">
        <v>284</v>
      </c>
      <c r="B72" s="70" t="s">
        <v>21</v>
      </c>
      <c r="C72" s="70" t="s">
        <v>22</v>
      </c>
      <c r="D72" s="70" t="s">
        <v>62</v>
      </c>
      <c r="E72" s="71" t="s">
        <v>56</v>
      </c>
      <c r="F72" s="70" t="s">
        <v>56</v>
      </c>
      <c r="G72" s="70" t="s">
        <v>62</v>
      </c>
      <c r="H72" s="71" t="s">
        <v>54</v>
      </c>
      <c r="I72" s="70" t="s">
        <v>32</v>
      </c>
      <c r="J72" s="70" t="s">
        <v>22</v>
      </c>
      <c r="K72" s="71" t="s">
        <v>32</v>
      </c>
      <c r="L72" s="70" t="s">
        <v>54</v>
      </c>
      <c r="M72" s="70" t="s">
        <v>22</v>
      </c>
      <c r="N72" s="70" t="s">
        <v>22</v>
      </c>
      <c r="O72" s="71" t="s">
        <v>22</v>
      </c>
      <c r="P72" s="70" t="s">
        <v>54</v>
      </c>
      <c r="Q72" s="70" t="s">
        <v>56</v>
      </c>
      <c r="R72" s="71" t="s">
        <v>56</v>
      </c>
      <c r="S72" s="70" t="s">
        <v>56</v>
      </c>
      <c r="T72" s="70" t="s">
        <v>22</v>
      </c>
      <c r="U72" s="71" t="s">
        <v>56</v>
      </c>
      <c r="V72" s="70" t="s">
        <v>56</v>
      </c>
      <c r="W72" s="70" t="s">
        <v>56</v>
      </c>
      <c r="X72" s="70" t="s">
        <v>62</v>
      </c>
      <c r="Y72" s="71" t="s">
        <v>54</v>
      </c>
      <c r="Z72" s="70" t="s">
        <v>54</v>
      </c>
      <c r="AA72" s="70" t="s">
        <v>36</v>
      </c>
      <c r="AB72" s="70" t="s">
        <v>62</v>
      </c>
      <c r="AC72" s="71" t="s">
        <v>32</v>
      </c>
      <c r="AD72" s="70" t="s">
        <v>62</v>
      </c>
      <c r="AE72" s="70" t="s">
        <v>22</v>
      </c>
      <c r="AF72" s="71" t="s">
        <v>54</v>
      </c>
      <c r="AG72" s="70"/>
      <c r="AH72" s="137"/>
      <c r="AI72" s="137"/>
      <c r="AJ72" s="137"/>
      <c r="AK72" s="139"/>
    </row>
    <row r="73" spans="1:37" x14ac:dyDescent="0.25">
      <c r="A73" s="3">
        <v>16031</v>
      </c>
      <c r="B73" s="119" t="s">
        <v>20</v>
      </c>
      <c r="C73" s="69" t="s">
        <v>70</v>
      </c>
      <c r="D73" s="69" t="s">
        <v>37</v>
      </c>
      <c r="E73" s="106" t="s">
        <v>143</v>
      </c>
      <c r="F73" s="69" t="s">
        <v>39</v>
      </c>
      <c r="G73" s="69" t="s">
        <v>104</v>
      </c>
      <c r="H73" s="106" t="s">
        <v>80</v>
      </c>
      <c r="I73" s="69" t="s">
        <v>53</v>
      </c>
      <c r="J73" s="69" t="s">
        <v>118</v>
      </c>
      <c r="K73" s="106" t="s">
        <v>146</v>
      </c>
      <c r="L73" s="69" t="s">
        <v>33</v>
      </c>
      <c r="M73" s="69" t="s">
        <v>82</v>
      </c>
      <c r="N73" s="69" t="s">
        <v>23</v>
      </c>
      <c r="O73" s="106" t="s">
        <v>128</v>
      </c>
      <c r="P73" s="69" t="s">
        <v>27</v>
      </c>
      <c r="Q73" s="69" t="s">
        <v>27</v>
      </c>
      <c r="R73" s="106" t="s">
        <v>80</v>
      </c>
      <c r="S73" s="69" t="s">
        <v>145</v>
      </c>
      <c r="T73" s="69" t="s">
        <v>61</v>
      </c>
      <c r="U73" s="106" t="s">
        <v>136</v>
      </c>
      <c r="V73" s="69" t="s">
        <v>27</v>
      </c>
      <c r="W73" s="69" t="s">
        <v>60</v>
      </c>
      <c r="X73" s="69" t="s">
        <v>39</v>
      </c>
      <c r="Y73" s="106" t="s">
        <v>169</v>
      </c>
      <c r="Z73" s="69" t="s">
        <v>65</v>
      </c>
      <c r="AA73" s="69" t="s">
        <v>52</v>
      </c>
      <c r="AB73" s="69" t="s">
        <v>37</v>
      </c>
      <c r="AC73" s="106" t="s">
        <v>166</v>
      </c>
      <c r="AD73" s="69" t="s">
        <v>27</v>
      </c>
      <c r="AE73" s="69" t="s">
        <v>23</v>
      </c>
      <c r="AF73" s="106" t="s">
        <v>84</v>
      </c>
      <c r="AG73" s="69" t="s">
        <v>509</v>
      </c>
      <c r="AH73" s="136">
        <v>8.25</v>
      </c>
      <c r="AI73" s="136" t="s">
        <v>36</v>
      </c>
      <c r="AJ73" s="136">
        <v>6.56</v>
      </c>
      <c r="AK73" s="138"/>
    </row>
    <row r="74" spans="1:37" ht="15" customHeight="1" thickBot="1" x14ac:dyDescent="0.3">
      <c r="A74" s="105" t="s">
        <v>286</v>
      </c>
      <c r="B74" s="70" t="s">
        <v>21</v>
      </c>
      <c r="C74" s="70" t="s">
        <v>32</v>
      </c>
      <c r="D74" s="70" t="s">
        <v>62</v>
      </c>
      <c r="E74" s="71" t="s">
        <v>22</v>
      </c>
      <c r="F74" s="70" t="s">
        <v>62</v>
      </c>
      <c r="G74" s="70" t="s">
        <v>62</v>
      </c>
      <c r="H74" s="71" t="s">
        <v>62</v>
      </c>
      <c r="I74" s="70" t="s">
        <v>54</v>
      </c>
      <c r="J74" s="70" t="s">
        <v>22</v>
      </c>
      <c r="K74" s="71" t="s">
        <v>56</v>
      </c>
      <c r="L74" s="70" t="s">
        <v>56</v>
      </c>
      <c r="M74" s="70" t="s">
        <v>22</v>
      </c>
      <c r="N74" s="70" t="s">
        <v>62</v>
      </c>
      <c r="O74" s="71" t="s">
        <v>56</v>
      </c>
      <c r="P74" s="70" t="s">
        <v>62</v>
      </c>
      <c r="Q74" s="70" t="s">
        <v>62</v>
      </c>
      <c r="R74" s="71" t="s">
        <v>62</v>
      </c>
      <c r="S74" s="70" t="s">
        <v>22</v>
      </c>
      <c r="T74" s="70" t="s">
        <v>62</v>
      </c>
      <c r="U74" s="71" t="s">
        <v>22</v>
      </c>
      <c r="V74" s="70" t="s">
        <v>62</v>
      </c>
      <c r="W74" s="70" t="s">
        <v>54</v>
      </c>
      <c r="X74" s="70" t="s">
        <v>62</v>
      </c>
      <c r="Y74" s="71" t="s">
        <v>62</v>
      </c>
      <c r="Z74" s="70" t="s">
        <v>62</v>
      </c>
      <c r="AA74" s="70" t="s">
        <v>32</v>
      </c>
      <c r="AB74" s="70" t="s">
        <v>62</v>
      </c>
      <c r="AC74" s="71" t="s">
        <v>22</v>
      </c>
      <c r="AD74" s="70" t="s">
        <v>62</v>
      </c>
      <c r="AE74" s="70" t="s">
        <v>22</v>
      </c>
      <c r="AF74" s="71" t="s">
        <v>54</v>
      </c>
      <c r="AG74" s="70"/>
      <c r="AH74" s="137"/>
      <c r="AI74" s="137"/>
      <c r="AJ74" s="137"/>
      <c r="AK74" s="139"/>
    </row>
    <row r="75" spans="1:37" x14ac:dyDescent="0.25">
      <c r="A75" s="3">
        <v>16032</v>
      </c>
      <c r="B75" s="119" t="s">
        <v>20</v>
      </c>
      <c r="C75" s="69" t="s">
        <v>64</v>
      </c>
      <c r="D75" s="69" t="s">
        <v>37</v>
      </c>
      <c r="E75" s="106" t="s">
        <v>82</v>
      </c>
      <c r="F75" s="69" t="s">
        <v>39</v>
      </c>
      <c r="G75" s="69" t="s">
        <v>37</v>
      </c>
      <c r="H75" s="106" t="s">
        <v>111</v>
      </c>
      <c r="I75" s="69" t="s">
        <v>106</v>
      </c>
      <c r="J75" s="69" t="s">
        <v>34</v>
      </c>
      <c r="K75" s="106" t="s">
        <v>96</v>
      </c>
      <c r="L75" s="69" t="s">
        <v>33</v>
      </c>
      <c r="M75" s="69" t="s">
        <v>53</v>
      </c>
      <c r="N75" s="69" t="s">
        <v>33</v>
      </c>
      <c r="O75" s="106" t="s">
        <v>68</v>
      </c>
      <c r="P75" s="69" t="s">
        <v>39</v>
      </c>
      <c r="Q75" s="69" t="s">
        <v>37</v>
      </c>
      <c r="R75" s="106" t="s">
        <v>111</v>
      </c>
      <c r="S75" s="69" t="s">
        <v>80</v>
      </c>
      <c r="T75" s="69" t="s">
        <v>49</v>
      </c>
      <c r="U75" s="106" t="s">
        <v>96</v>
      </c>
      <c r="V75" s="69" t="s">
        <v>33</v>
      </c>
      <c r="W75" s="69" t="s">
        <v>96</v>
      </c>
      <c r="X75" s="69" t="s">
        <v>23</v>
      </c>
      <c r="Y75" s="106" t="s">
        <v>85</v>
      </c>
      <c r="Z75" s="69" t="s">
        <v>37</v>
      </c>
      <c r="AA75" s="69" t="s">
        <v>58</v>
      </c>
      <c r="AB75" s="69" t="s">
        <v>23</v>
      </c>
      <c r="AC75" s="106" t="s">
        <v>110</v>
      </c>
      <c r="AD75" s="69" t="s">
        <v>27</v>
      </c>
      <c r="AE75" s="69" t="s">
        <v>33</v>
      </c>
      <c r="AF75" s="106" t="s">
        <v>111</v>
      </c>
      <c r="AG75" s="69" t="s">
        <v>510</v>
      </c>
      <c r="AH75" s="136">
        <v>7.18</v>
      </c>
      <c r="AI75" s="136" t="s">
        <v>36</v>
      </c>
      <c r="AJ75" s="136">
        <v>5.83</v>
      </c>
      <c r="AK75" s="138"/>
    </row>
    <row r="76" spans="1:37" ht="15" customHeight="1" thickBot="1" x14ac:dyDescent="0.3">
      <c r="A76" s="105" t="s">
        <v>414</v>
      </c>
      <c r="B76" s="70" t="s">
        <v>21</v>
      </c>
      <c r="C76" s="70" t="s">
        <v>74</v>
      </c>
      <c r="D76" s="70" t="s">
        <v>62</v>
      </c>
      <c r="E76" s="71" t="s">
        <v>32</v>
      </c>
      <c r="F76" s="70" t="s">
        <v>62</v>
      </c>
      <c r="G76" s="70" t="s">
        <v>54</v>
      </c>
      <c r="H76" s="71" t="s">
        <v>54</v>
      </c>
      <c r="I76" s="70" t="s">
        <v>32</v>
      </c>
      <c r="J76" s="70" t="s">
        <v>32</v>
      </c>
      <c r="K76" s="71" t="s">
        <v>32</v>
      </c>
      <c r="L76" s="70" t="s">
        <v>56</v>
      </c>
      <c r="M76" s="70" t="s">
        <v>54</v>
      </c>
      <c r="N76" s="70" t="s">
        <v>62</v>
      </c>
      <c r="O76" s="71" t="s">
        <v>54</v>
      </c>
      <c r="P76" s="70" t="s">
        <v>62</v>
      </c>
      <c r="Q76" s="70" t="s">
        <v>54</v>
      </c>
      <c r="R76" s="71" t="s">
        <v>54</v>
      </c>
      <c r="S76" s="70" t="s">
        <v>32</v>
      </c>
      <c r="T76" s="70" t="s">
        <v>22</v>
      </c>
      <c r="U76" s="71" t="s">
        <v>32</v>
      </c>
      <c r="V76" s="70" t="s">
        <v>56</v>
      </c>
      <c r="W76" s="70" t="s">
        <v>22</v>
      </c>
      <c r="X76" s="70" t="s">
        <v>62</v>
      </c>
      <c r="Y76" s="71" t="s">
        <v>56</v>
      </c>
      <c r="Z76" s="70" t="s">
        <v>54</v>
      </c>
      <c r="AA76" s="70" t="s">
        <v>36</v>
      </c>
      <c r="AB76" s="70" t="s">
        <v>62</v>
      </c>
      <c r="AC76" s="71" t="s">
        <v>74</v>
      </c>
      <c r="AD76" s="70" t="s">
        <v>62</v>
      </c>
      <c r="AE76" s="70" t="s">
        <v>56</v>
      </c>
      <c r="AF76" s="71" t="s">
        <v>54</v>
      </c>
      <c r="AG76" s="70"/>
      <c r="AH76" s="137"/>
      <c r="AI76" s="137"/>
      <c r="AJ76" s="137"/>
      <c r="AK76" s="139"/>
    </row>
    <row r="77" spans="1:37" x14ac:dyDescent="0.25">
      <c r="A77" s="3">
        <v>16033</v>
      </c>
      <c r="B77" s="119" t="s">
        <v>20</v>
      </c>
      <c r="C77" s="69" t="s">
        <v>109</v>
      </c>
      <c r="D77" s="69" t="s">
        <v>39</v>
      </c>
      <c r="E77" s="106" t="s">
        <v>99</v>
      </c>
      <c r="F77" s="69" t="s">
        <v>27</v>
      </c>
      <c r="G77" s="69" t="s">
        <v>27</v>
      </c>
      <c r="H77" s="106" t="s">
        <v>80</v>
      </c>
      <c r="I77" s="69" t="s">
        <v>53</v>
      </c>
      <c r="J77" s="69" t="s">
        <v>55</v>
      </c>
      <c r="K77" s="106" t="s">
        <v>57</v>
      </c>
      <c r="L77" s="69" t="s">
        <v>27</v>
      </c>
      <c r="M77" s="69" t="s">
        <v>136</v>
      </c>
      <c r="N77" s="69" t="s">
        <v>61</v>
      </c>
      <c r="O77" s="106" t="s">
        <v>167</v>
      </c>
      <c r="P77" s="69" t="s">
        <v>27</v>
      </c>
      <c r="Q77" s="69" t="s">
        <v>37</v>
      </c>
      <c r="R77" s="106" t="s">
        <v>69</v>
      </c>
      <c r="S77" s="69" t="s">
        <v>101</v>
      </c>
      <c r="T77" s="69" t="s">
        <v>55</v>
      </c>
      <c r="U77" s="106" t="s">
        <v>146</v>
      </c>
      <c r="V77" s="69" t="s">
        <v>39</v>
      </c>
      <c r="W77" s="69" t="s">
        <v>143</v>
      </c>
      <c r="X77" s="69" t="s">
        <v>33</v>
      </c>
      <c r="Y77" s="106" t="s">
        <v>182</v>
      </c>
      <c r="Z77" s="69" t="s">
        <v>27</v>
      </c>
      <c r="AA77" s="69" t="s">
        <v>82</v>
      </c>
      <c r="AB77" s="69" t="s">
        <v>37</v>
      </c>
      <c r="AC77" s="106" t="s">
        <v>57</v>
      </c>
      <c r="AD77" s="69" t="s">
        <v>27</v>
      </c>
      <c r="AE77" s="69" t="s">
        <v>33</v>
      </c>
      <c r="AF77" s="106" t="s">
        <v>111</v>
      </c>
      <c r="AG77" s="69" t="s">
        <v>511</v>
      </c>
      <c r="AH77" s="136">
        <v>8.9600000000000009</v>
      </c>
      <c r="AI77" s="136" t="s">
        <v>36</v>
      </c>
      <c r="AJ77" s="136">
        <v>6.75</v>
      </c>
      <c r="AK77" s="138"/>
    </row>
    <row r="78" spans="1:37" ht="15" customHeight="1" thickBot="1" x14ac:dyDescent="0.3">
      <c r="A78" s="105" t="s">
        <v>287</v>
      </c>
      <c r="B78" s="70" t="s">
        <v>21</v>
      </c>
      <c r="C78" s="70" t="s">
        <v>22</v>
      </c>
      <c r="D78" s="70" t="s">
        <v>62</v>
      </c>
      <c r="E78" s="71" t="s">
        <v>56</v>
      </c>
      <c r="F78" s="70" t="s">
        <v>62</v>
      </c>
      <c r="G78" s="70" t="s">
        <v>62</v>
      </c>
      <c r="H78" s="71" t="s">
        <v>62</v>
      </c>
      <c r="I78" s="70" t="s">
        <v>54</v>
      </c>
      <c r="J78" s="70" t="s">
        <v>56</v>
      </c>
      <c r="K78" s="71" t="s">
        <v>56</v>
      </c>
      <c r="L78" s="70" t="s">
        <v>62</v>
      </c>
      <c r="M78" s="70" t="s">
        <v>62</v>
      </c>
      <c r="N78" s="70" t="s">
        <v>62</v>
      </c>
      <c r="O78" s="71" t="s">
        <v>62</v>
      </c>
      <c r="P78" s="70" t="s">
        <v>62</v>
      </c>
      <c r="Q78" s="70" t="s">
        <v>54</v>
      </c>
      <c r="R78" s="71" t="s">
        <v>62</v>
      </c>
      <c r="S78" s="70" t="s">
        <v>56</v>
      </c>
      <c r="T78" s="70" t="s">
        <v>56</v>
      </c>
      <c r="U78" s="71" t="s">
        <v>56</v>
      </c>
      <c r="V78" s="70" t="s">
        <v>62</v>
      </c>
      <c r="W78" s="70" t="s">
        <v>62</v>
      </c>
      <c r="X78" s="70" t="s">
        <v>62</v>
      </c>
      <c r="Y78" s="71" t="s">
        <v>62</v>
      </c>
      <c r="Z78" s="70" t="s">
        <v>62</v>
      </c>
      <c r="AA78" s="70" t="s">
        <v>22</v>
      </c>
      <c r="AB78" s="70" t="s">
        <v>62</v>
      </c>
      <c r="AC78" s="71" t="s">
        <v>56</v>
      </c>
      <c r="AD78" s="70" t="s">
        <v>62</v>
      </c>
      <c r="AE78" s="70" t="s">
        <v>56</v>
      </c>
      <c r="AF78" s="71" t="s">
        <v>54</v>
      </c>
      <c r="AG78" s="70"/>
      <c r="AH78" s="137"/>
      <c r="AI78" s="137"/>
      <c r="AJ78" s="137"/>
      <c r="AK78" s="139"/>
    </row>
    <row r="79" spans="1:37" x14ac:dyDescent="0.25">
      <c r="A79" s="3">
        <v>16034</v>
      </c>
      <c r="B79" s="119" t="s">
        <v>20</v>
      </c>
      <c r="C79" s="69" t="s">
        <v>96</v>
      </c>
      <c r="D79" s="69" t="s">
        <v>33</v>
      </c>
      <c r="E79" s="106" t="s">
        <v>128</v>
      </c>
      <c r="F79" s="69" t="s">
        <v>27</v>
      </c>
      <c r="G79" s="69" t="s">
        <v>104</v>
      </c>
      <c r="H79" s="106" t="s">
        <v>106</v>
      </c>
      <c r="I79" s="69" t="s">
        <v>60</v>
      </c>
      <c r="J79" s="69" t="s">
        <v>55</v>
      </c>
      <c r="K79" s="106" t="s">
        <v>78</v>
      </c>
      <c r="L79" s="69" t="s">
        <v>39</v>
      </c>
      <c r="M79" s="69" t="s">
        <v>53</v>
      </c>
      <c r="N79" s="69" t="s">
        <v>55</v>
      </c>
      <c r="O79" s="106" t="s">
        <v>57</v>
      </c>
      <c r="P79" s="69" t="s">
        <v>27</v>
      </c>
      <c r="Q79" s="69" t="s">
        <v>65</v>
      </c>
      <c r="R79" s="106" t="s">
        <v>129</v>
      </c>
      <c r="S79" s="69" t="s">
        <v>109</v>
      </c>
      <c r="T79" s="69" t="s">
        <v>23</v>
      </c>
      <c r="U79" s="106" t="s">
        <v>112</v>
      </c>
      <c r="V79" s="69" t="s">
        <v>104</v>
      </c>
      <c r="W79" s="69" t="s">
        <v>77</v>
      </c>
      <c r="X79" s="69" t="s">
        <v>33</v>
      </c>
      <c r="Y79" s="106" t="s">
        <v>167</v>
      </c>
      <c r="Z79" s="69" t="s">
        <v>39</v>
      </c>
      <c r="AA79" s="69" t="s">
        <v>90</v>
      </c>
      <c r="AB79" s="69" t="s">
        <v>37</v>
      </c>
      <c r="AC79" s="106" t="s">
        <v>128</v>
      </c>
      <c r="AD79" s="69" t="s">
        <v>27</v>
      </c>
      <c r="AE79" s="69" t="s">
        <v>33</v>
      </c>
      <c r="AF79" s="106" t="s">
        <v>111</v>
      </c>
      <c r="AG79" s="69" t="s">
        <v>512</v>
      </c>
      <c r="AH79" s="136">
        <v>8.68</v>
      </c>
      <c r="AI79" s="136" t="s">
        <v>36</v>
      </c>
      <c r="AJ79" s="136">
        <v>6.74</v>
      </c>
      <c r="AK79" s="138"/>
    </row>
    <row r="80" spans="1:37" ht="15" customHeight="1" thickBot="1" x14ac:dyDescent="0.3">
      <c r="A80" s="105" t="s">
        <v>289</v>
      </c>
      <c r="B80" s="70" t="s">
        <v>21</v>
      </c>
      <c r="C80" s="70" t="s">
        <v>22</v>
      </c>
      <c r="D80" s="70" t="s">
        <v>62</v>
      </c>
      <c r="E80" s="71" t="s">
        <v>56</v>
      </c>
      <c r="F80" s="70" t="s">
        <v>62</v>
      </c>
      <c r="G80" s="70" t="s">
        <v>62</v>
      </c>
      <c r="H80" s="71" t="s">
        <v>62</v>
      </c>
      <c r="I80" s="70" t="s">
        <v>54</v>
      </c>
      <c r="J80" s="70" t="s">
        <v>56</v>
      </c>
      <c r="K80" s="71" t="s">
        <v>54</v>
      </c>
      <c r="L80" s="70" t="s">
        <v>62</v>
      </c>
      <c r="M80" s="70" t="s">
        <v>54</v>
      </c>
      <c r="N80" s="70" t="s">
        <v>56</v>
      </c>
      <c r="O80" s="71" t="s">
        <v>56</v>
      </c>
      <c r="P80" s="70" t="s">
        <v>62</v>
      </c>
      <c r="Q80" s="70" t="s">
        <v>62</v>
      </c>
      <c r="R80" s="71" t="s">
        <v>62</v>
      </c>
      <c r="S80" s="70" t="s">
        <v>22</v>
      </c>
      <c r="T80" s="70" t="s">
        <v>62</v>
      </c>
      <c r="U80" s="71" t="s">
        <v>22</v>
      </c>
      <c r="V80" s="70" t="s">
        <v>62</v>
      </c>
      <c r="W80" s="70" t="s">
        <v>62</v>
      </c>
      <c r="X80" s="70" t="s">
        <v>62</v>
      </c>
      <c r="Y80" s="71" t="s">
        <v>62</v>
      </c>
      <c r="Z80" s="70" t="s">
        <v>62</v>
      </c>
      <c r="AA80" s="70" t="s">
        <v>22</v>
      </c>
      <c r="AB80" s="70" t="s">
        <v>62</v>
      </c>
      <c r="AC80" s="71" t="s">
        <v>56</v>
      </c>
      <c r="AD80" s="70" t="s">
        <v>62</v>
      </c>
      <c r="AE80" s="70" t="s">
        <v>56</v>
      </c>
      <c r="AF80" s="71" t="s">
        <v>54</v>
      </c>
      <c r="AG80" s="70"/>
      <c r="AH80" s="137"/>
      <c r="AI80" s="137"/>
      <c r="AJ80" s="137"/>
      <c r="AK80" s="139"/>
    </row>
    <row r="81" spans="1:37" x14ac:dyDescent="0.25">
      <c r="A81" s="3">
        <v>16035</v>
      </c>
      <c r="B81" s="119" t="s">
        <v>20</v>
      </c>
      <c r="C81" s="69" t="s">
        <v>44</v>
      </c>
      <c r="D81" s="69" t="s">
        <v>61</v>
      </c>
      <c r="E81" s="106" t="s">
        <v>110</v>
      </c>
      <c r="F81" s="69" t="s">
        <v>59</v>
      </c>
      <c r="G81" s="69" t="s">
        <v>37</v>
      </c>
      <c r="H81" s="106" t="s">
        <v>116</v>
      </c>
      <c r="I81" s="69" t="s">
        <v>58</v>
      </c>
      <c r="J81" s="69" t="s">
        <v>28</v>
      </c>
      <c r="K81" s="106" t="s">
        <v>69</v>
      </c>
      <c r="L81" s="69" t="s">
        <v>37</v>
      </c>
      <c r="M81" s="69" t="s">
        <v>111</v>
      </c>
      <c r="N81" s="69" t="s">
        <v>49</v>
      </c>
      <c r="O81" s="106" t="s">
        <v>168</v>
      </c>
      <c r="P81" s="69" t="s">
        <v>37</v>
      </c>
      <c r="Q81" s="69" t="s">
        <v>37</v>
      </c>
      <c r="R81" s="106" t="s">
        <v>84</v>
      </c>
      <c r="S81" s="69" t="s">
        <v>116</v>
      </c>
      <c r="T81" s="69" t="s">
        <v>49</v>
      </c>
      <c r="U81" s="106" t="s">
        <v>52</v>
      </c>
      <c r="V81" s="69" t="s">
        <v>37</v>
      </c>
      <c r="W81" s="69" t="s">
        <v>69</v>
      </c>
      <c r="X81" s="69" t="s">
        <v>49</v>
      </c>
      <c r="Y81" s="106" t="s">
        <v>145</v>
      </c>
      <c r="Z81" s="69" t="s">
        <v>39</v>
      </c>
      <c r="AA81" s="69" t="s">
        <v>97</v>
      </c>
      <c r="AB81" s="69" t="s">
        <v>61</v>
      </c>
      <c r="AC81" s="106" t="s">
        <v>90</v>
      </c>
      <c r="AD81" s="69" t="s">
        <v>61</v>
      </c>
      <c r="AE81" s="69" t="s">
        <v>33</v>
      </c>
      <c r="AF81" s="106" t="s">
        <v>116</v>
      </c>
      <c r="AG81" s="69" t="s">
        <v>291</v>
      </c>
      <c r="AH81" s="136">
        <v>6</v>
      </c>
      <c r="AI81" s="136" t="s">
        <v>36</v>
      </c>
      <c r="AJ81" s="136">
        <v>6.33</v>
      </c>
      <c r="AK81" s="138"/>
    </row>
    <row r="82" spans="1:37" ht="15" customHeight="1" thickBot="1" x14ac:dyDescent="0.3">
      <c r="A82" s="105" t="s">
        <v>290</v>
      </c>
      <c r="B82" s="70" t="s">
        <v>21</v>
      </c>
      <c r="C82" s="70" t="s">
        <v>36</v>
      </c>
      <c r="D82" s="70" t="s">
        <v>62</v>
      </c>
      <c r="E82" s="71" t="s">
        <v>74</v>
      </c>
      <c r="F82" s="70" t="s">
        <v>22</v>
      </c>
      <c r="G82" s="70" t="s">
        <v>54</v>
      </c>
      <c r="H82" s="71" t="s">
        <v>22</v>
      </c>
      <c r="I82" s="70" t="s">
        <v>36</v>
      </c>
      <c r="J82" s="70" t="s">
        <v>36</v>
      </c>
      <c r="K82" s="71" t="s">
        <v>36</v>
      </c>
      <c r="L82" s="70" t="s">
        <v>54</v>
      </c>
      <c r="M82" s="70" t="s">
        <v>74</v>
      </c>
      <c r="N82" s="70" t="s">
        <v>22</v>
      </c>
      <c r="O82" s="71" t="s">
        <v>32</v>
      </c>
      <c r="P82" s="70" t="s">
        <v>54</v>
      </c>
      <c r="Q82" s="70" t="s">
        <v>54</v>
      </c>
      <c r="R82" s="71" t="s">
        <v>54</v>
      </c>
      <c r="S82" s="70" t="s">
        <v>36</v>
      </c>
      <c r="T82" s="70" t="s">
        <v>22</v>
      </c>
      <c r="U82" s="71" t="s">
        <v>74</v>
      </c>
      <c r="V82" s="70" t="s">
        <v>54</v>
      </c>
      <c r="W82" s="70" t="s">
        <v>32</v>
      </c>
      <c r="X82" s="70" t="s">
        <v>22</v>
      </c>
      <c r="Y82" s="71" t="s">
        <v>32</v>
      </c>
      <c r="Z82" s="70" t="s">
        <v>62</v>
      </c>
      <c r="AA82" s="70" t="s">
        <v>74</v>
      </c>
      <c r="AB82" s="70" t="s">
        <v>62</v>
      </c>
      <c r="AC82" s="71" t="s">
        <v>32</v>
      </c>
      <c r="AD82" s="70" t="s">
        <v>22</v>
      </c>
      <c r="AE82" s="70" t="s">
        <v>56</v>
      </c>
      <c r="AF82" s="71" t="s">
        <v>22</v>
      </c>
      <c r="AG82" s="70"/>
      <c r="AH82" s="137"/>
      <c r="AI82" s="137"/>
      <c r="AJ82" s="137"/>
      <c r="AK82" s="139"/>
    </row>
    <row r="83" spans="1:37" x14ac:dyDescent="0.25">
      <c r="A83" s="3">
        <v>16036</v>
      </c>
      <c r="B83" s="119" t="s">
        <v>20</v>
      </c>
      <c r="C83" s="69" t="s">
        <v>76</v>
      </c>
      <c r="D83" s="69" t="s">
        <v>59</v>
      </c>
      <c r="E83" s="106" t="s">
        <v>109</v>
      </c>
      <c r="F83" s="69" t="s">
        <v>23</v>
      </c>
      <c r="G83" s="69" t="s">
        <v>55</v>
      </c>
      <c r="H83" s="106" t="s">
        <v>47</v>
      </c>
      <c r="I83" s="69" t="s">
        <v>75</v>
      </c>
      <c r="J83" s="69" t="s">
        <v>28</v>
      </c>
      <c r="K83" s="106" t="s">
        <v>110</v>
      </c>
      <c r="L83" s="69" t="s">
        <v>59</v>
      </c>
      <c r="M83" s="69" t="s">
        <v>110</v>
      </c>
      <c r="N83" s="69" t="s">
        <v>59</v>
      </c>
      <c r="O83" s="106" t="s">
        <v>143</v>
      </c>
      <c r="P83" s="69" t="s">
        <v>23</v>
      </c>
      <c r="Q83" s="69" t="s">
        <v>55</v>
      </c>
      <c r="R83" s="106" t="s">
        <v>47</v>
      </c>
      <c r="S83" s="69" t="s">
        <v>106</v>
      </c>
      <c r="T83" s="69" t="s">
        <v>73</v>
      </c>
      <c r="U83" s="106" t="s">
        <v>145</v>
      </c>
      <c r="V83" s="69" t="s">
        <v>61</v>
      </c>
      <c r="W83" s="69" t="s">
        <v>52</v>
      </c>
      <c r="X83" s="69" t="s">
        <v>55</v>
      </c>
      <c r="Y83" s="106" t="s">
        <v>53</v>
      </c>
      <c r="Z83" s="69" t="s">
        <v>55</v>
      </c>
      <c r="AA83" s="69" t="s">
        <v>58</v>
      </c>
      <c r="AB83" s="69" t="s">
        <v>55</v>
      </c>
      <c r="AC83" s="106" t="s">
        <v>52</v>
      </c>
      <c r="AD83" s="69" t="s">
        <v>37</v>
      </c>
      <c r="AE83" s="69" t="s">
        <v>23</v>
      </c>
      <c r="AF83" s="106" t="s">
        <v>64</v>
      </c>
      <c r="AG83" s="69" t="s">
        <v>285</v>
      </c>
      <c r="AH83" s="136">
        <v>6.25</v>
      </c>
      <c r="AI83" s="136" t="s">
        <v>36</v>
      </c>
      <c r="AJ83" s="136">
        <v>5.07</v>
      </c>
      <c r="AK83" s="138"/>
    </row>
    <row r="84" spans="1:37" ht="15" customHeight="1" thickBot="1" x14ac:dyDescent="0.3">
      <c r="A84" s="105" t="s">
        <v>292</v>
      </c>
      <c r="B84" s="70" t="s">
        <v>21</v>
      </c>
      <c r="C84" s="70" t="s">
        <v>36</v>
      </c>
      <c r="D84" s="70" t="s">
        <v>54</v>
      </c>
      <c r="E84" s="71" t="s">
        <v>32</v>
      </c>
      <c r="F84" s="70" t="s">
        <v>22</v>
      </c>
      <c r="G84" s="70" t="s">
        <v>32</v>
      </c>
      <c r="H84" s="71" t="s">
        <v>22</v>
      </c>
      <c r="I84" s="70" t="s">
        <v>32</v>
      </c>
      <c r="J84" s="70" t="s">
        <v>36</v>
      </c>
      <c r="K84" s="71" t="s">
        <v>74</v>
      </c>
      <c r="L84" s="70" t="s">
        <v>22</v>
      </c>
      <c r="M84" s="70" t="s">
        <v>22</v>
      </c>
      <c r="N84" s="70" t="s">
        <v>54</v>
      </c>
      <c r="O84" s="71" t="s">
        <v>22</v>
      </c>
      <c r="P84" s="70" t="s">
        <v>22</v>
      </c>
      <c r="Q84" s="70" t="s">
        <v>32</v>
      </c>
      <c r="R84" s="71" t="s">
        <v>22</v>
      </c>
      <c r="S84" s="70" t="s">
        <v>32</v>
      </c>
      <c r="T84" s="70" t="s">
        <v>74</v>
      </c>
      <c r="U84" s="71" t="s">
        <v>32</v>
      </c>
      <c r="V84" s="70" t="s">
        <v>22</v>
      </c>
      <c r="W84" s="70" t="s">
        <v>32</v>
      </c>
      <c r="X84" s="70" t="s">
        <v>56</v>
      </c>
      <c r="Y84" s="71" t="s">
        <v>22</v>
      </c>
      <c r="Z84" s="70" t="s">
        <v>32</v>
      </c>
      <c r="AA84" s="70" t="s">
        <v>36</v>
      </c>
      <c r="AB84" s="70" t="s">
        <v>56</v>
      </c>
      <c r="AC84" s="71" t="s">
        <v>74</v>
      </c>
      <c r="AD84" s="70" t="s">
        <v>54</v>
      </c>
      <c r="AE84" s="70" t="s">
        <v>22</v>
      </c>
      <c r="AF84" s="71" t="s">
        <v>56</v>
      </c>
      <c r="AG84" s="70"/>
      <c r="AH84" s="137"/>
      <c r="AI84" s="137"/>
      <c r="AJ84" s="137"/>
      <c r="AK84" s="139"/>
    </row>
    <row r="85" spans="1:37" x14ac:dyDescent="0.25">
      <c r="A85" s="3">
        <v>16037</v>
      </c>
      <c r="B85" s="119" t="s">
        <v>20</v>
      </c>
      <c r="C85" s="69" t="s">
        <v>70</v>
      </c>
      <c r="D85" s="69" t="s">
        <v>59</v>
      </c>
      <c r="E85" s="106" t="s">
        <v>53</v>
      </c>
      <c r="F85" s="69" t="s">
        <v>37</v>
      </c>
      <c r="G85" s="69" t="s">
        <v>39</v>
      </c>
      <c r="H85" s="106" t="s">
        <v>111</v>
      </c>
      <c r="I85" s="69" t="s">
        <v>111</v>
      </c>
      <c r="J85" s="69" t="s">
        <v>28</v>
      </c>
      <c r="K85" s="106" t="s">
        <v>81</v>
      </c>
      <c r="L85" s="69" t="s">
        <v>33</v>
      </c>
      <c r="M85" s="69" t="s">
        <v>116</v>
      </c>
      <c r="N85" s="69" t="s">
        <v>23</v>
      </c>
      <c r="O85" s="106" t="s">
        <v>168</v>
      </c>
      <c r="P85" s="69" t="s">
        <v>37</v>
      </c>
      <c r="Q85" s="69" t="s">
        <v>33</v>
      </c>
      <c r="R85" s="106" t="s">
        <v>97</v>
      </c>
      <c r="S85" s="69" t="s">
        <v>67</v>
      </c>
      <c r="T85" s="69" t="s">
        <v>30</v>
      </c>
      <c r="U85" s="106" t="s">
        <v>46</v>
      </c>
      <c r="V85" s="69" t="s">
        <v>33</v>
      </c>
      <c r="W85" s="69" t="s">
        <v>101</v>
      </c>
      <c r="X85" s="69" t="s">
        <v>37</v>
      </c>
      <c r="Y85" s="106" t="s">
        <v>68</v>
      </c>
      <c r="Z85" s="69" t="s">
        <v>39</v>
      </c>
      <c r="AA85" s="69" t="s">
        <v>111</v>
      </c>
      <c r="AB85" s="69" t="s">
        <v>37</v>
      </c>
      <c r="AC85" s="106" t="s">
        <v>46</v>
      </c>
      <c r="AD85" s="69" t="s">
        <v>33</v>
      </c>
      <c r="AE85" s="69" t="s">
        <v>37</v>
      </c>
      <c r="AF85" s="106" t="s">
        <v>97</v>
      </c>
      <c r="AG85" s="69" t="s">
        <v>493</v>
      </c>
      <c r="AH85" s="136">
        <v>6.93</v>
      </c>
      <c r="AI85" s="136" t="s">
        <v>36</v>
      </c>
      <c r="AJ85" s="136">
        <v>6.86</v>
      </c>
      <c r="AK85" s="138"/>
    </row>
    <row r="86" spans="1:37" ht="15" customHeight="1" thickBot="1" x14ac:dyDescent="0.3">
      <c r="A86" s="105" t="s">
        <v>293</v>
      </c>
      <c r="B86" s="70" t="s">
        <v>21</v>
      </c>
      <c r="C86" s="70" t="s">
        <v>32</v>
      </c>
      <c r="D86" s="70" t="s">
        <v>54</v>
      </c>
      <c r="E86" s="71" t="s">
        <v>22</v>
      </c>
      <c r="F86" s="70" t="s">
        <v>54</v>
      </c>
      <c r="G86" s="70" t="s">
        <v>62</v>
      </c>
      <c r="H86" s="71" t="s">
        <v>54</v>
      </c>
      <c r="I86" s="70" t="s">
        <v>74</v>
      </c>
      <c r="J86" s="70" t="s">
        <v>36</v>
      </c>
      <c r="K86" s="71" t="s">
        <v>74</v>
      </c>
      <c r="L86" s="70" t="s">
        <v>56</v>
      </c>
      <c r="M86" s="70" t="s">
        <v>36</v>
      </c>
      <c r="N86" s="70" t="s">
        <v>62</v>
      </c>
      <c r="O86" s="71" t="s">
        <v>32</v>
      </c>
      <c r="P86" s="70" t="s">
        <v>54</v>
      </c>
      <c r="Q86" s="70" t="s">
        <v>56</v>
      </c>
      <c r="R86" s="71" t="s">
        <v>56</v>
      </c>
      <c r="S86" s="70" t="s">
        <v>22</v>
      </c>
      <c r="T86" s="70" t="s">
        <v>32</v>
      </c>
      <c r="U86" s="71" t="s">
        <v>32</v>
      </c>
      <c r="V86" s="70" t="s">
        <v>56</v>
      </c>
      <c r="W86" s="70" t="s">
        <v>56</v>
      </c>
      <c r="X86" s="70" t="s">
        <v>62</v>
      </c>
      <c r="Y86" s="71" t="s">
        <v>54</v>
      </c>
      <c r="Z86" s="70" t="s">
        <v>62</v>
      </c>
      <c r="AA86" s="70" t="s">
        <v>74</v>
      </c>
      <c r="AB86" s="70" t="s">
        <v>62</v>
      </c>
      <c r="AC86" s="71" t="s">
        <v>32</v>
      </c>
      <c r="AD86" s="70" t="s">
        <v>56</v>
      </c>
      <c r="AE86" s="70" t="s">
        <v>54</v>
      </c>
      <c r="AF86" s="71" t="s">
        <v>56</v>
      </c>
      <c r="AG86" s="70"/>
      <c r="AH86" s="137"/>
      <c r="AI86" s="137"/>
      <c r="AJ86" s="137"/>
      <c r="AK86" s="139"/>
    </row>
    <row r="87" spans="1:37" x14ac:dyDescent="0.25">
      <c r="A87" s="3">
        <v>16038</v>
      </c>
      <c r="B87" s="119" t="s">
        <v>20</v>
      </c>
      <c r="C87" s="69" t="s">
        <v>121</v>
      </c>
      <c r="D87" s="69" t="s">
        <v>88</v>
      </c>
      <c r="E87" s="106" t="s">
        <v>145</v>
      </c>
      <c r="F87" s="69" t="s">
        <v>124</v>
      </c>
      <c r="G87" s="69" t="s">
        <v>124</v>
      </c>
      <c r="H87" s="106" t="s">
        <v>66</v>
      </c>
      <c r="I87" s="69" t="s">
        <v>25</v>
      </c>
      <c r="J87" s="69" t="s">
        <v>148</v>
      </c>
      <c r="K87" s="106" t="s">
        <v>65</v>
      </c>
      <c r="L87" s="69" t="s">
        <v>92</v>
      </c>
      <c r="M87" s="69" t="s">
        <v>100</v>
      </c>
      <c r="N87" s="69" t="s">
        <v>35</v>
      </c>
      <c r="O87" s="106" t="s">
        <v>69</v>
      </c>
      <c r="P87" s="69" t="s">
        <v>94</v>
      </c>
      <c r="Q87" s="69" t="s">
        <v>117</v>
      </c>
      <c r="R87" s="106" t="s">
        <v>80</v>
      </c>
      <c r="S87" s="69" t="s">
        <v>147</v>
      </c>
      <c r="T87" s="69" t="s">
        <v>135</v>
      </c>
      <c r="U87" s="106" t="s">
        <v>44</v>
      </c>
      <c r="V87" s="69" t="s">
        <v>87</v>
      </c>
      <c r="W87" s="69" t="s">
        <v>123</v>
      </c>
      <c r="X87" s="69" t="s">
        <v>135</v>
      </c>
      <c r="Y87" s="106" t="s">
        <v>145</v>
      </c>
      <c r="Z87" s="69" t="s">
        <v>92</v>
      </c>
      <c r="AA87" s="69" t="s">
        <v>45</v>
      </c>
      <c r="AB87" s="69" t="s">
        <v>26</v>
      </c>
      <c r="AC87" s="106" t="s">
        <v>97</v>
      </c>
      <c r="AD87" s="69" t="s">
        <v>119</v>
      </c>
      <c r="AE87" s="69" t="s">
        <v>124</v>
      </c>
      <c r="AF87" s="106" t="s">
        <v>50</v>
      </c>
      <c r="AG87" s="69" t="s">
        <v>513</v>
      </c>
      <c r="AH87" s="136">
        <v>3.64</v>
      </c>
      <c r="AI87" s="136" t="s">
        <v>24</v>
      </c>
      <c r="AJ87" s="136">
        <v>3.8</v>
      </c>
      <c r="AK87" s="138"/>
    </row>
    <row r="88" spans="1:37" ht="15" customHeight="1" thickBot="1" x14ac:dyDescent="0.3">
      <c r="A88" s="105" t="s">
        <v>294</v>
      </c>
      <c r="B88" s="70" t="s">
        <v>21</v>
      </c>
      <c r="C88" s="70" t="s">
        <v>32</v>
      </c>
      <c r="D88" s="70" t="s">
        <v>22</v>
      </c>
      <c r="E88" s="71" t="s">
        <v>32</v>
      </c>
      <c r="F88" s="70" t="s">
        <v>22</v>
      </c>
      <c r="G88" s="70" t="s">
        <v>22</v>
      </c>
      <c r="H88" s="71" t="s">
        <v>22</v>
      </c>
      <c r="I88" s="70" t="s">
        <v>24</v>
      </c>
      <c r="J88" s="70" t="s">
        <v>24</v>
      </c>
      <c r="K88" s="71" t="s">
        <v>24</v>
      </c>
      <c r="L88" s="70" t="s">
        <v>22</v>
      </c>
      <c r="M88" s="70" t="s">
        <v>36</v>
      </c>
      <c r="N88" s="70" t="s">
        <v>36</v>
      </c>
      <c r="O88" s="71" t="s">
        <v>36</v>
      </c>
      <c r="P88" s="70" t="s">
        <v>62</v>
      </c>
      <c r="Q88" s="70" t="s">
        <v>62</v>
      </c>
      <c r="R88" s="71" t="s">
        <v>62</v>
      </c>
      <c r="S88" s="70" t="s">
        <v>24</v>
      </c>
      <c r="T88" s="70" t="s">
        <v>74</v>
      </c>
      <c r="U88" s="71" t="s">
        <v>24</v>
      </c>
      <c r="V88" s="70" t="s">
        <v>22</v>
      </c>
      <c r="W88" s="70" t="s">
        <v>32</v>
      </c>
      <c r="X88" s="70" t="s">
        <v>74</v>
      </c>
      <c r="Y88" s="71" t="s">
        <v>32</v>
      </c>
      <c r="Z88" s="70" t="s">
        <v>22</v>
      </c>
      <c r="AA88" s="70" t="s">
        <v>36</v>
      </c>
      <c r="AB88" s="70" t="s">
        <v>24</v>
      </c>
      <c r="AC88" s="71" t="s">
        <v>24</v>
      </c>
      <c r="AD88" s="70" t="s">
        <v>32</v>
      </c>
      <c r="AE88" s="70" t="s">
        <v>22</v>
      </c>
      <c r="AF88" s="71" t="s">
        <v>32</v>
      </c>
      <c r="AG88" s="70"/>
      <c r="AH88" s="137"/>
      <c r="AI88" s="137"/>
      <c r="AJ88" s="137"/>
      <c r="AK88" s="139"/>
    </row>
    <row r="89" spans="1:37" x14ac:dyDescent="0.25">
      <c r="A89" s="3">
        <v>16039</v>
      </c>
      <c r="B89" s="119" t="s">
        <v>20</v>
      </c>
      <c r="C89" s="69" t="s">
        <v>140</v>
      </c>
      <c r="D89" s="69" t="s">
        <v>38</v>
      </c>
      <c r="E89" s="106" t="s">
        <v>89</v>
      </c>
      <c r="F89" s="69" t="s">
        <v>87</v>
      </c>
      <c r="G89" s="69" t="s">
        <v>92</v>
      </c>
      <c r="H89" s="106" t="s">
        <v>44</v>
      </c>
      <c r="I89" s="69" t="s">
        <v>25</v>
      </c>
      <c r="J89" s="69" t="s">
        <v>148</v>
      </c>
      <c r="K89" s="106" t="s">
        <v>65</v>
      </c>
      <c r="L89" s="69" t="s">
        <v>92</v>
      </c>
      <c r="M89" s="69" t="s">
        <v>164</v>
      </c>
      <c r="N89" s="69" t="s">
        <v>26</v>
      </c>
      <c r="O89" s="106" t="s">
        <v>61</v>
      </c>
      <c r="P89" s="69" t="s">
        <v>92</v>
      </c>
      <c r="Q89" s="69" t="s">
        <v>165</v>
      </c>
      <c r="R89" s="106" t="s">
        <v>76</v>
      </c>
      <c r="S89" s="69" t="s">
        <v>100</v>
      </c>
      <c r="T89" s="69" t="s">
        <v>35</v>
      </c>
      <c r="U89" s="106" t="s">
        <v>69</v>
      </c>
      <c r="V89" s="69" t="s">
        <v>105</v>
      </c>
      <c r="W89" s="69" t="s">
        <v>100</v>
      </c>
      <c r="X89" s="69" t="s">
        <v>41</v>
      </c>
      <c r="Y89" s="106" t="s">
        <v>111</v>
      </c>
      <c r="Z89" s="69" t="s">
        <v>92</v>
      </c>
      <c r="AA89" s="69" t="s">
        <v>149</v>
      </c>
      <c r="AB89" s="69" t="s">
        <v>184</v>
      </c>
      <c r="AC89" s="106" t="s">
        <v>61</v>
      </c>
      <c r="AD89" s="69" t="s">
        <v>88</v>
      </c>
      <c r="AE89" s="69" t="s">
        <v>88</v>
      </c>
      <c r="AF89" s="106" t="s">
        <v>72</v>
      </c>
      <c r="AG89" s="69" t="s">
        <v>304</v>
      </c>
      <c r="AH89" s="136">
        <v>2.0699999999999998</v>
      </c>
      <c r="AI89" s="136" t="s">
        <v>24</v>
      </c>
      <c r="AJ89" s="136">
        <v>1.86</v>
      </c>
      <c r="AK89" s="138"/>
    </row>
    <row r="90" spans="1:37" ht="15" customHeight="1" thickBot="1" x14ac:dyDescent="0.3">
      <c r="A90" s="105" t="s">
        <v>295</v>
      </c>
      <c r="B90" s="70" t="s">
        <v>21</v>
      </c>
      <c r="C90" s="70" t="s">
        <v>24</v>
      </c>
      <c r="D90" s="70" t="s">
        <v>32</v>
      </c>
      <c r="E90" s="71" t="s">
        <v>24</v>
      </c>
      <c r="F90" s="70" t="s">
        <v>22</v>
      </c>
      <c r="G90" s="70" t="s">
        <v>22</v>
      </c>
      <c r="H90" s="71" t="s">
        <v>22</v>
      </c>
      <c r="I90" s="70" t="s">
        <v>24</v>
      </c>
      <c r="J90" s="70" t="s">
        <v>24</v>
      </c>
      <c r="K90" s="71" t="s">
        <v>24</v>
      </c>
      <c r="L90" s="70" t="s">
        <v>22</v>
      </c>
      <c r="M90" s="70" t="s">
        <v>24</v>
      </c>
      <c r="N90" s="70" t="s">
        <v>24</v>
      </c>
      <c r="O90" s="71" t="s">
        <v>24</v>
      </c>
      <c r="P90" s="70" t="s">
        <v>22</v>
      </c>
      <c r="Q90" s="70" t="s">
        <v>54</v>
      </c>
      <c r="R90" s="71" t="s">
        <v>56</v>
      </c>
      <c r="S90" s="70" t="s">
        <v>36</v>
      </c>
      <c r="T90" s="70" t="s">
        <v>36</v>
      </c>
      <c r="U90" s="71" t="s">
        <v>36</v>
      </c>
      <c r="V90" s="70" t="s">
        <v>56</v>
      </c>
      <c r="W90" s="70" t="s">
        <v>36</v>
      </c>
      <c r="X90" s="70" t="s">
        <v>24</v>
      </c>
      <c r="Y90" s="71" t="s">
        <v>24</v>
      </c>
      <c r="Z90" s="70" t="s">
        <v>22</v>
      </c>
      <c r="AA90" s="70" t="s">
        <v>24</v>
      </c>
      <c r="AB90" s="70" t="s">
        <v>24</v>
      </c>
      <c r="AC90" s="71" t="s">
        <v>24</v>
      </c>
      <c r="AD90" s="70" t="s">
        <v>74</v>
      </c>
      <c r="AE90" s="70" t="s">
        <v>74</v>
      </c>
      <c r="AF90" s="71" t="s">
        <v>74</v>
      </c>
      <c r="AG90" s="70"/>
      <c r="AH90" s="137"/>
      <c r="AI90" s="137"/>
      <c r="AJ90" s="137"/>
      <c r="AK90" s="139"/>
    </row>
    <row r="91" spans="1:37" s="125" customFormat="1" x14ac:dyDescent="0.25">
      <c r="A91" s="120">
        <v>16040</v>
      </c>
      <c r="B91" s="121" t="s">
        <v>20</v>
      </c>
      <c r="C91" s="122" t="s">
        <v>129</v>
      </c>
      <c r="D91" s="122" t="s">
        <v>33</v>
      </c>
      <c r="E91" s="123" t="s">
        <v>79</v>
      </c>
      <c r="F91" s="122" t="s">
        <v>23</v>
      </c>
      <c r="G91" s="122" t="s">
        <v>27</v>
      </c>
      <c r="H91" s="123" t="s">
        <v>84</v>
      </c>
      <c r="I91" s="122" t="s">
        <v>168</v>
      </c>
      <c r="J91" s="124" t="s">
        <v>178</v>
      </c>
      <c r="K91" s="123" t="s">
        <v>131</v>
      </c>
      <c r="L91" s="122" t="s">
        <v>23</v>
      </c>
      <c r="M91" s="122" t="s">
        <v>145</v>
      </c>
      <c r="N91" s="122" t="s">
        <v>34</v>
      </c>
      <c r="O91" s="123" t="s">
        <v>142</v>
      </c>
      <c r="P91" s="122" t="s">
        <v>104</v>
      </c>
      <c r="Q91" s="122" t="s">
        <v>65</v>
      </c>
      <c r="R91" s="123" t="s">
        <v>70</v>
      </c>
      <c r="S91" s="122" t="s">
        <v>96</v>
      </c>
      <c r="T91" s="122" t="s">
        <v>34</v>
      </c>
      <c r="U91" s="123" t="s">
        <v>166</v>
      </c>
      <c r="V91" s="122" t="s">
        <v>37</v>
      </c>
      <c r="W91" s="122" t="s">
        <v>142</v>
      </c>
      <c r="X91" s="122" t="s">
        <v>37</v>
      </c>
      <c r="Y91" s="123" t="s">
        <v>182</v>
      </c>
      <c r="Z91" s="122" t="s">
        <v>33</v>
      </c>
      <c r="AA91" s="122" t="s">
        <v>44</v>
      </c>
      <c r="AB91" s="122" t="s">
        <v>55</v>
      </c>
      <c r="AC91" s="123" t="s">
        <v>81</v>
      </c>
      <c r="AD91" s="122" t="s">
        <v>39</v>
      </c>
      <c r="AE91" s="122" t="s">
        <v>23</v>
      </c>
      <c r="AF91" s="123" t="s">
        <v>97</v>
      </c>
      <c r="AG91" s="122" t="s">
        <v>514</v>
      </c>
      <c r="AH91" s="140">
        <v>7.39</v>
      </c>
      <c r="AI91" s="140" t="s">
        <v>36</v>
      </c>
      <c r="AJ91" s="136">
        <v>7.64</v>
      </c>
      <c r="AK91" s="138"/>
    </row>
    <row r="92" spans="1:37" ht="15" customHeight="1" thickBot="1" x14ac:dyDescent="0.3">
      <c r="A92" s="105" t="s">
        <v>297</v>
      </c>
      <c r="B92" s="70" t="s">
        <v>21</v>
      </c>
      <c r="C92" s="70" t="s">
        <v>32</v>
      </c>
      <c r="D92" s="70" t="s">
        <v>62</v>
      </c>
      <c r="E92" s="71" t="s">
        <v>22</v>
      </c>
      <c r="F92" s="70" t="s">
        <v>22</v>
      </c>
      <c r="G92" s="70" t="s">
        <v>62</v>
      </c>
      <c r="H92" s="71" t="s">
        <v>54</v>
      </c>
      <c r="I92" s="70" t="s">
        <v>22</v>
      </c>
      <c r="J92" s="70" t="s">
        <v>36</v>
      </c>
      <c r="K92" s="71" t="s">
        <v>32</v>
      </c>
      <c r="L92" s="70" t="s">
        <v>22</v>
      </c>
      <c r="M92" s="70" t="s">
        <v>22</v>
      </c>
      <c r="N92" s="70" t="s">
        <v>32</v>
      </c>
      <c r="O92" s="71" t="s">
        <v>22</v>
      </c>
      <c r="P92" s="70" t="s">
        <v>62</v>
      </c>
      <c r="Q92" s="70" t="s">
        <v>62</v>
      </c>
      <c r="R92" s="71" t="s">
        <v>62</v>
      </c>
      <c r="S92" s="70" t="s">
        <v>22</v>
      </c>
      <c r="T92" s="70" t="s">
        <v>32</v>
      </c>
      <c r="U92" s="71" t="s">
        <v>22</v>
      </c>
      <c r="V92" s="70" t="s">
        <v>54</v>
      </c>
      <c r="W92" s="70" t="s">
        <v>54</v>
      </c>
      <c r="X92" s="70" t="s">
        <v>62</v>
      </c>
      <c r="Y92" s="71" t="s">
        <v>62</v>
      </c>
      <c r="Z92" s="70" t="s">
        <v>56</v>
      </c>
      <c r="AA92" s="70" t="s">
        <v>36</v>
      </c>
      <c r="AB92" s="70" t="s">
        <v>56</v>
      </c>
      <c r="AC92" s="71" t="s">
        <v>74</v>
      </c>
      <c r="AD92" s="70" t="s">
        <v>62</v>
      </c>
      <c r="AE92" s="70" t="s">
        <v>22</v>
      </c>
      <c r="AF92" s="71" t="s">
        <v>56</v>
      </c>
      <c r="AG92" s="70"/>
      <c r="AH92" s="137"/>
      <c r="AI92" s="137"/>
      <c r="AJ92" s="137"/>
      <c r="AK92" s="139"/>
    </row>
    <row r="93" spans="1:37" x14ac:dyDescent="0.25">
      <c r="A93" s="3">
        <v>16041</v>
      </c>
      <c r="B93" s="119" t="s">
        <v>20</v>
      </c>
      <c r="C93" s="69" t="s">
        <v>46</v>
      </c>
      <c r="D93" s="69" t="s">
        <v>37</v>
      </c>
      <c r="E93" s="106" t="s">
        <v>63</v>
      </c>
      <c r="F93" s="69" t="s">
        <v>39</v>
      </c>
      <c r="G93" s="69" t="s">
        <v>65</v>
      </c>
      <c r="H93" s="106" t="s">
        <v>106</v>
      </c>
      <c r="I93" s="69" t="s">
        <v>46</v>
      </c>
      <c r="J93" s="69" t="s">
        <v>23</v>
      </c>
      <c r="K93" s="106" t="s">
        <v>78</v>
      </c>
      <c r="L93" s="69" t="s">
        <v>104</v>
      </c>
      <c r="M93" s="69" t="s">
        <v>131</v>
      </c>
      <c r="N93" s="69" t="s">
        <v>37</v>
      </c>
      <c r="O93" s="106" t="s">
        <v>83</v>
      </c>
      <c r="P93" s="69" t="s">
        <v>65</v>
      </c>
      <c r="Q93" s="69" t="s">
        <v>72</v>
      </c>
      <c r="R93" s="106" t="s">
        <v>81</v>
      </c>
      <c r="S93" s="69" t="s">
        <v>60</v>
      </c>
      <c r="T93" s="69" t="s">
        <v>61</v>
      </c>
      <c r="U93" s="106" t="s">
        <v>63</v>
      </c>
      <c r="V93" s="69" t="s">
        <v>65</v>
      </c>
      <c r="W93" s="69" t="s">
        <v>53</v>
      </c>
      <c r="X93" s="69" t="s">
        <v>39</v>
      </c>
      <c r="Y93" s="106" t="s">
        <v>144</v>
      </c>
      <c r="Z93" s="69" t="s">
        <v>72</v>
      </c>
      <c r="AA93" s="69" t="s">
        <v>67</v>
      </c>
      <c r="AB93" s="69" t="s">
        <v>39</v>
      </c>
      <c r="AC93" s="106" t="s">
        <v>136</v>
      </c>
      <c r="AD93" s="69" t="s">
        <v>104</v>
      </c>
      <c r="AE93" s="69" t="s">
        <v>65</v>
      </c>
      <c r="AF93" s="106" t="s">
        <v>70</v>
      </c>
      <c r="AG93" s="69" t="s">
        <v>515</v>
      </c>
      <c r="AH93" s="136">
        <v>9.14</v>
      </c>
      <c r="AI93" s="136" t="s">
        <v>36</v>
      </c>
      <c r="AJ93" s="136">
        <v>6.99</v>
      </c>
      <c r="AK93" s="138"/>
    </row>
    <row r="94" spans="1:37" ht="15" customHeight="1" thickBot="1" x14ac:dyDescent="0.3">
      <c r="A94" s="105" t="s">
        <v>299</v>
      </c>
      <c r="B94" s="70" t="s">
        <v>21</v>
      </c>
      <c r="C94" s="70" t="s">
        <v>56</v>
      </c>
      <c r="D94" s="70" t="s">
        <v>62</v>
      </c>
      <c r="E94" s="71" t="s">
        <v>54</v>
      </c>
      <c r="F94" s="70" t="s">
        <v>62</v>
      </c>
      <c r="G94" s="70" t="s">
        <v>62</v>
      </c>
      <c r="H94" s="71" t="s">
        <v>62</v>
      </c>
      <c r="I94" s="70" t="s">
        <v>56</v>
      </c>
      <c r="J94" s="70" t="s">
        <v>62</v>
      </c>
      <c r="K94" s="71" t="s">
        <v>54</v>
      </c>
      <c r="L94" s="70" t="s">
        <v>62</v>
      </c>
      <c r="M94" s="70" t="s">
        <v>56</v>
      </c>
      <c r="N94" s="70" t="s">
        <v>62</v>
      </c>
      <c r="O94" s="71" t="s">
        <v>54</v>
      </c>
      <c r="P94" s="70" t="s">
        <v>62</v>
      </c>
      <c r="Q94" s="70" t="s">
        <v>62</v>
      </c>
      <c r="R94" s="71" t="s">
        <v>62</v>
      </c>
      <c r="S94" s="70" t="s">
        <v>54</v>
      </c>
      <c r="T94" s="70" t="s">
        <v>62</v>
      </c>
      <c r="U94" s="71" t="s">
        <v>54</v>
      </c>
      <c r="V94" s="70" t="s">
        <v>62</v>
      </c>
      <c r="W94" s="70" t="s">
        <v>54</v>
      </c>
      <c r="X94" s="70" t="s">
        <v>62</v>
      </c>
      <c r="Y94" s="71" t="s">
        <v>62</v>
      </c>
      <c r="Z94" s="70" t="s">
        <v>62</v>
      </c>
      <c r="AA94" s="70" t="s">
        <v>22</v>
      </c>
      <c r="AB94" s="70" t="s">
        <v>62</v>
      </c>
      <c r="AC94" s="71" t="s">
        <v>22</v>
      </c>
      <c r="AD94" s="70" t="s">
        <v>62</v>
      </c>
      <c r="AE94" s="70" t="s">
        <v>62</v>
      </c>
      <c r="AF94" s="71" t="s">
        <v>62</v>
      </c>
      <c r="AG94" s="70"/>
      <c r="AH94" s="137"/>
      <c r="AI94" s="137"/>
      <c r="AJ94" s="137"/>
      <c r="AK94" s="139"/>
    </row>
    <row r="95" spans="1:37" x14ac:dyDescent="0.25">
      <c r="A95" s="3">
        <v>16042</v>
      </c>
      <c r="B95" s="119" t="s">
        <v>20</v>
      </c>
      <c r="C95" s="69" t="s">
        <v>250</v>
      </c>
      <c r="D95" s="69" t="s">
        <v>87</v>
      </c>
      <c r="E95" s="106" t="s">
        <v>136</v>
      </c>
      <c r="F95" s="69" t="s">
        <v>105</v>
      </c>
      <c r="G95" s="69" t="s">
        <v>141</v>
      </c>
      <c r="H95" s="106" t="s">
        <v>111</v>
      </c>
      <c r="I95" s="69" t="s">
        <v>121</v>
      </c>
      <c r="J95" s="69" t="s">
        <v>35</v>
      </c>
      <c r="K95" s="106" t="s">
        <v>67</v>
      </c>
      <c r="L95" s="69" t="s">
        <v>94</v>
      </c>
      <c r="M95" s="69" t="s">
        <v>163</v>
      </c>
      <c r="N95" s="69" t="s">
        <v>135</v>
      </c>
      <c r="O95" s="106" t="s">
        <v>66</v>
      </c>
      <c r="P95" s="69" t="s">
        <v>141</v>
      </c>
      <c r="Q95" s="69" t="s">
        <v>94</v>
      </c>
      <c r="R95" s="106" t="s">
        <v>75</v>
      </c>
      <c r="S95" s="69" t="s">
        <v>100</v>
      </c>
      <c r="T95" s="69" t="s">
        <v>38</v>
      </c>
      <c r="U95" s="106" t="s">
        <v>106</v>
      </c>
      <c r="V95" s="69" t="s">
        <v>165</v>
      </c>
      <c r="W95" s="69" t="s">
        <v>86</v>
      </c>
      <c r="X95" s="69" t="s">
        <v>87</v>
      </c>
      <c r="Y95" s="106" t="s">
        <v>63</v>
      </c>
      <c r="Z95" s="69" t="s">
        <v>141</v>
      </c>
      <c r="AA95" s="69" t="s">
        <v>100</v>
      </c>
      <c r="AB95" s="69" t="s">
        <v>105</v>
      </c>
      <c r="AC95" s="106" t="s">
        <v>109</v>
      </c>
      <c r="AD95" s="69" t="s">
        <v>94</v>
      </c>
      <c r="AE95" s="69" t="s">
        <v>94</v>
      </c>
      <c r="AF95" s="106" t="s">
        <v>69</v>
      </c>
      <c r="AG95" s="69" t="s">
        <v>516</v>
      </c>
      <c r="AH95" s="136">
        <v>6.04</v>
      </c>
      <c r="AI95" s="136" t="s">
        <v>24</v>
      </c>
      <c r="AJ95" s="136">
        <v>2.7</v>
      </c>
      <c r="AK95" s="138"/>
    </row>
    <row r="96" spans="1:37" ht="15" customHeight="1" thickBot="1" x14ac:dyDescent="0.3">
      <c r="A96" s="105" t="s">
        <v>415</v>
      </c>
      <c r="B96" s="70" t="s">
        <v>21</v>
      </c>
      <c r="C96" s="70" t="s">
        <v>22</v>
      </c>
      <c r="D96" s="70" t="s">
        <v>62</v>
      </c>
      <c r="E96" s="71" t="s">
        <v>22</v>
      </c>
      <c r="F96" s="70" t="s">
        <v>56</v>
      </c>
      <c r="G96" s="70" t="s">
        <v>62</v>
      </c>
      <c r="H96" s="71" t="s">
        <v>54</v>
      </c>
      <c r="I96" s="70" t="s">
        <v>32</v>
      </c>
      <c r="J96" s="70" t="s">
        <v>36</v>
      </c>
      <c r="K96" s="71" t="s">
        <v>74</v>
      </c>
      <c r="L96" s="70" t="s">
        <v>62</v>
      </c>
      <c r="M96" s="70" t="s">
        <v>24</v>
      </c>
      <c r="N96" s="70" t="s">
        <v>74</v>
      </c>
      <c r="O96" s="71" t="s">
        <v>24</v>
      </c>
      <c r="P96" s="70" t="s">
        <v>62</v>
      </c>
      <c r="Q96" s="70" t="s">
        <v>62</v>
      </c>
      <c r="R96" s="71" t="s">
        <v>62</v>
      </c>
      <c r="S96" s="70" t="s">
        <v>36</v>
      </c>
      <c r="T96" s="70" t="s">
        <v>32</v>
      </c>
      <c r="U96" s="71" t="s">
        <v>36</v>
      </c>
      <c r="V96" s="70" t="s">
        <v>54</v>
      </c>
      <c r="W96" s="70" t="s">
        <v>54</v>
      </c>
      <c r="X96" s="70" t="s">
        <v>62</v>
      </c>
      <c r="Y96" s="71" t="s">
        <v>54</v>
      </c>
      <c r="Z96" s="70" t="s">
        <v>62</v>
      </c>
      <c r="AA96" s="70" t="s">
        <v>36</v>
      </c>
      <c r="AB96" s="70" t="s">
        <v>62</v>
      </c>
      <c r="AC96" s="71" t="s">
        <v>32</v>
      </c>
      <c r="AD96" s="70" t="s">
        <v>62</v>
      </c>
      <c r="AE96" s="70" t="s">
        <v>62</v>
      </c>
      <c r="AF96" s="71" t="s">
        <v>62</v>
      </c>
      <c r="AG96" s="70"/>
      <c r="AH96" s="137"/>
      <c r="AI96" s="137"/>
      <c r="AJ96" s="137"/>
      <c r="AK96" s="139"/>
    </row>
    <row r="97" spans="1:37" x14ac:dyDescent="0.25">
      <c r="A97" s="3">
        <v>16043</v>
      </c>
      <c r="B97" s="119" t="s">
        <v>20</v>
      </c>
      <c r="C97" s="69" t="s">
        <v>145</v>
      </c>
      <c r="D97" s="69" t="s">
        <v>37</v>
      </c>
      <c r="E97" s="106" t="s">
        <v>85</v>
      </c>
      <c r="F97" s="69" t="s">
        <v>33</v>
      </c>
      <c r="G97" s="69" t="s">
        <v>27</v>
      </c>
      <c r="H97" s="106" t="s">
        <v>111</v>
      </c>
      <c r="I97" s="69" t="s">
        <v>81</v>
      </c>
      <c r="J97" s="69" t="s">
        <v>30</v>
      </c>
      <c r="K97" s="106" t="s">
        <v>131</v>
      </c>
      <c r="L97" s="69" t="s">
        <v>33</v>
      </c>
      <c r="M97" s="69" t="s">
        <v>142</v>
      </c>
      <c r="N97" s="69" t="s">
        <v>59</v>
      </c>
      <c r="O97" s="106" t="s">
        <v>68</v>
      </c>
      <c r="P97" s="69" t="s">
        <v>37</v>
      </c>
      <c r="Q97" s="69" t="s">
        <v>37</v>
      </c>
      <c r="R97" s="106" t="s">
        <v>84</v>
      </c>
      <c r="S97" s="69" t="s">
        <v>75</v>
      </c>
      <c r="T97" s="69" t="s">
        <v>61</v>
      </c>
      <c r="U97" s="106" t="s">
        <v>131</v>
      </c>
      <c r="V97" s="69" t="s">
        <v>33</v>
      </c>
      <c r="W97" s="69" t="s">
        <v>46</v>
      </c>
      <c r="X97" s="69" t="s">
        <v>39</v>
      </c>
      <c r="Y97" s="106" t="s">
        <v>68</v>
      </c>
      <c r="Z97" s="69" t="s">
        <v>27</v>
      </c>
      <c r="AA97" s="69" t="s">
        <v>145</v>
      </c>
      <c r="AB97" s="69" t="s">
        <v>39</v>
      </c>
      <c r="AC97" s="106" t="s">
        <v>128</v>
      </c>
      <c r="AD97" s="69" t="s">
        <v>33</v>
      </c>
      <c r="AE97" s="69" t="s">
        <v>33</v>
      </c>
      <c r="AF97" s="106" t="s">
        <v>64</v>
      </c>
      <c r="AG97" s="69" t="s">
        <v>517</v>
      </c>
      <c r="AH97" s="136">
        <v>7.86</v>
      </c>
      <c r="AI97" s="136" t="s">
        <v>36</v>
      </c>
      <c r="AJ97" s="136">
        <v>5.87</v>
      </c>
      <c r="AK97" s="138"/>
    </row>
    <row r="98" spans="1:37" ht="15" customHeight="1" thickBot="1" x14ac:dyDescent="0.3">
      <c r="A98" s="105" t="s">
        <v>300</v>
      </c>
      <c r="B98" s="70" t="s">
        <v>21</v>
      </c>
      <c r="C98" s="70" t="s">
        <v>22</v>
      </c>
      <c r="D98" s="70" t="s">
        <v>62</v>
      </c>
      <c r="E98" s="71" t="s">
        <v>56</v>
      </c>
      <c r="F98" s="70" t="s">
        <v>56</v>
      </c>
      <c r="G98" s="70" t="s">
        <v>62</v>
      </c>
      <c r="H98" s="71" t="s">
        <v>54</v>
      </c>
      <c r="I98" s="70" t="s">
        <v>32</v>
      </c>
      <c r="J98" s="70" t="s">
        <v>32</v>
      </c>
      <c r="K98" s="71" t="s">
        <v>32</v>
      </c>
      <c r="L98" s="70" t="s">
        <v>56</v>
      </c>
      <c r="M98" s="70" t="s">
        <v>54</v>
      </c>
      <c r="N98" s="70" t="s">
        <v>54</v>
      </c>
      <c r="O98" s="71" t="s">
        <v>54</v>
      </c>
      <c r="P98" s="70" t="s">
        <v>54</v>
      </c>
      <c r="Q98" s="70" t="s">
        <v>54</v>
      </c>
      <c r="R98" s="71" t="s">
        <v>54</v>
      </c>
      <c r="S98" s="70" t="s">
        <v>32</v>
      </c>
      <c r="T98" s="70" t="s">
        <v>62</v>
      </c>
      <c r="U98" s="71" t="s">
        <v>32</v>
      </c>
      <c r="V98" s="70" t="s">
        <v>56</v>
      </c>
      <c r="W98" s="70" t="s">
        <v>56</v>
      </c>
      <c r="X98" s="70" t="s">
        <v>62</v>
      </c>
      <c r="Y98" s="71" t="s">
        <v>54</v>
      </c>
      <c r="Z98" s="70" t="s">
        <v>62</v>
      </c>
      <c r="AA98" s="70" t="s">
        <v>22</v>
      </c>
      <c r="AB98" s="70" t="s">
        <v>62</v>
      </c>
      <c r="AC98" s="71" t="s">
        <v>56</v>
      </c>
      <c r="AD98" s="70" t="s">
        <v>56</v>
      </c>
      <c r="AE98" s="70" t="s">
        <v>56</v>
      </c>
      <c r="AF98" s="71" t="s">
        <v>56</v>
      </c>
      <c r="AG98" s="70"/>
      <c r="AH98" s="137"/>
      <c r="AI98" s="137"/>
      <c r="AJ98" s="137"/>
      <c r="AK98" s="139"/>
    </row>
    <row r="99" spans="1:37" x14ac:dyDescent="0.25">
      <c r="A99" s="3">
        <v>16044</v>
      </c>
      <c r="B99" s="119" t="s">
        <v>20</v>
      </c>
      <c r="C99" s="69" t="s">
        <v>131</v>
      </c>
      <c r="D99" s="69" t="s">
        <v>39</v>
      </c>
      <c r="E99" s="106" t="s">
        <v>63</v>
      </c>
      <c r="F99" s="69" t="s">
        <v>104</v>
      </c>
      <c r="G99" s="69" t="s">
        <v>37</v>
      </c>
      <c r="H99" s="106" t="s">
        <v>75</v>
      </c>
      <c r="I99" s="69" t="s">
        <v>109</v>
      </c>
      <c r="J99" s="69" t="s">
        <v>33</v>
      </c>
      <c r="K99" s="106" t="s">
        <v>136</v>
      </c>
      <c r="L99" s="69" t="s">
        <v>33</v>
      </c>
      <c r="M99" s="69" t="s">
        <v>53</v>
      </c>
      <c r="N99" s="69" t="s">
        <v>49</v>
      </c>
      <c r="O99" s="106" t="s">
        <v>128</v>
      </c>
      <c r="P99" s="69" t="s">
        <v>33</v>
      </c>
      <c r="Q99" s="69" t="s">
        <v>33</v>
      </c>
      <c r="R99" s="106" t="s">
        <v>64</v>
      </c>
      <c r="S99" s="69" t="s">
        <v>142</v>
      </c>
      <c r="T99" s="69" t="s">
        <v>61</v>
      </c>
      <c r="U99" s="106" t="s">
        <v>133</v>
      </c>
      <c r="V99" s="69" t="s">
        <v>33</v>
      </c>
      <c r="W99" s="69" t="s">
        <v>112</v>
      </c>
      <c r="X99" s="69" t="s">
        <v>37</v>
      </c>
      <c r="Y99" s="106" t="s">
        <v>122</v>
      </c>
      <c r="Z99" s="69" t="s">
        <v>39</v>
      </c>
      <c r="AA99" s="69" t="s">
        <v>129</v>
      </c>
      <c r="AB99" s="69" t="s">
        <v>61</v>
      </c>
      <c r="AC99" s="106" t="s">
        <v>53</v>
      </c>
      <c r="AD99" s="69" t="s">
        <v>39</v>
      </c>
      <c r="AE99" s="69" t="s">
        <v>33</v>
      </c>
      <c r="AF99" s="106" t="s">
        <v>84</v>
      </c>
      <c r="AG99" s="69" t="s">
        <v>518</v>
      </c>
      <c r="AH99" s="136">
        <v>8.4600000000000009</v>
      </c>
      <c r="AI99" s="136" t="s">
        <v>36</v>
      </c>
      <c r="AJ99" s="136">
        <v>6.81</v>
      </c>
      <c r="AK99" s="138"/>
    </row>
    <row r="100" spans="1:37" ht="15" customHeight="1" thickBot="1" x14ac:dyDescent="0.3">
      <c r="A100" s="105" t="s">
        <v>302</v>
      </c>
      <c r="B100" s="70" t="s">
        <v>21</v>
      </c>
      <c r="C100" s="70" t="s">
        <v>56</v>
      </c>
      <c r="D100" s="70" t="s">
        <v>62</v>
      </c>
      <c r="E100" s="71" t="s">
        <v>54</v>
      </c>
      <c r="F100" s="70" t="s">
        <v>62</v>
      </c>
      <c r="G100" s="70" t="s">
        <v>54</v>
      </c>
      <c r="H100" s="71" t="s">
        <v>62</v>
      </c>
      <c r="I100" s="70" t="s">
        <v>22</v>
      </c>
      <c r="J100" s="70" t="s">
        <v>62</v>
      </c>
      <c r="K100" s="71" t="s">
        <v>22</v>
      </c>
      <c r="L100" s="70" t="s">
        <v>56</v>
      </c>
      <c r="M100" s="70" t="s">
        <v>54</v>
      </c>
      <c r="N100" s="70" t="s">
        <v>22</v>
      </c>
      <c r="O100" s="71" t="s">
        <v>56</v>
      </c>
      <c r="P100" s="70" t="s">
        <v>56</v>
      </c>
      <c r="Q100" s="70" t="s">
        <v>56</v>
      </c>
      <c r="R100" s="71" t="s">
        <v>56</v>
      </c>
      <c r="S100" s="70" t="s">
        <v>54</v>
      </c>
      <c r="T100" s="70" t="s">
        <v>62</v>
      </c>
      <c r="U100" s="71" t="s">
        <v>54</v>
      </c>
      <c r="V100" s="70" t="s">
        <v>56</v>
      </c>
      <c r="W100" s="70" t="s">
        <v>62</v>
      </c>
      <c r="X100" s="70" t="s">
        <v>62</v>
      </c>
      <c r="Y100" s="71" t="s">
        <v>62</v>
      </c>
      <c r="Z100" s="70" t="s">
        <v>62</v>
      </c>
      <c r="AA100" s="70" t="s">
        <v>32</v>
      </c>
      <c r="AB100" s="70" t="s">
        <v>62</v>
      </c>
      <c r="AC100" s="71" t="s">
        <v>22</v>
      </c>
      <c r="AD100" s="70" t="s">
        <v>62</v>
      </c>
      <c r="AE100" s="70" t="s">
        <v>56</v>
      </c>
      <c r="AF100" s="71" t="s">
        <v>54</v>
      </c>
      <c r="AG100" s="70"/>
      <c r="AH100" s="137"/>
      <c r="AI100" s="137"/>
      <c r="AJ100" s="137"/>
      <c r="AK100" s="139"/>
    </row>
    <row r="101" spans="1:37" x14ac:dyDescent="0.25">
      <c r="A101" s="3">
        <v>16045</v>
      </c>
      <c r="B101" s="119" t="s">
        <v>20</v>
      </c>
      <c r="C101" s="69" t="s">
        <v>82</v>
      </c>
      <c r="D101" s="69" t="s">
        <v>61</v>
      </c>
      <c r="E101" s="106" t="s">
        <v>85</v>
      </c>
      <c r="F101" s="69" t="s">
        <v>37</v>
      </c>
      <c r="G101" s="69" t="s">
        <v>37</v>
      </c>
      <c r="H101" s="106" t="s">
        <v>84</v>
      </c>
      <c r="I101" s="69" t="s">
        <v>46</v>
      </c>
      <c r="J101" s="69" t="s">
        <v>49</v>
      </c>
      <c r="K101" s="106" t="s">
        <v>99</v>
      </c>
      <c r="L101" s="69" t="s">
        <v>33</v>
      </c>
      <c r="M101" s="69" t="s">
        <v>67</v>
      </c>
      <c r="N101" s="69" t="s">
        <v>61</v>
      </c>
      <c r="O101" s="106" t="s">
        <v>143</v>
      </c>
      <c r="P101" s="69" t="s">
        <v>37</v>
      </c>
      <c r="Q101" s="69" t="s">
        <v>27</v>
      </c>
      <c r="R101" s="106" t="s">
        <v>69</v>
      </c>
      <c r="S101" s="69" t="s">
        <v>168</v>
      </c>
      <c r="T101" s="69" t="s">
        <v>55</v>
      </c>
      <c r="U101" s="106" t="s">
        <v>166</v>
      </c>
      <c r="V101" s="69" t="s">
        <v>33</v>
      </c>
      <c r="W101" s="69" t="s">
        <v>143</v>
      </c>
      <c r="X101" s="69" t="s">
        <v>37</v>
      </c>
      <c r="Y101" s="106" t="s">
        <v>174</v>
      </c>
      <c r="Z101" s="69" t="s">
        <v>33</v>
      </c>
      <c r="AA101" s="69" t="s">
        <v>129</v>
      </c>
      <c r="AB101" s="69" t="s">
        <v>39</v>
      </c>
      <c r="AC101" s="106" t="s">
        <v>143</v>
      </c>
      <c r="AD101" s="69" t="s">
        <v>39</v>
      </c>
      <c r="AE101" s="69" t="s">
        <v>33</v>
      </c>
      <c r="AF101" s="106" t="s">
        <v>84</v>
      </c>
      <c r="AG101" s="69" t="s">
        <v>312</v>
      </c>
      <c r="AH101" s="136">
        <v>8.0399999999999991</v>
      </c>
      <c r="AI101" s="136" t="s">
        <v>36</v>
      </c>
      <c r="AJ101" s="136">
        <v>6.21</v>
      </c>
      <c r="AK101" s="138"/>
    </row>
    <row r="102" spans="1:37" ht="15" customHeight="1" thickBot="1" x14ac:dyDescent="0.3">
      <c r="A102" s="105" t="s">
        <v>303</v>
      </c>
      <c r="B102" s="70" t="s">
        <v>21</v>
      </c>
      <c r="C102" s="70" t="s">
        <v>22</v>
      </c>
      <c r="D102" s="70" t="s">
        <v>62</v>
      </c>
      <c r="E102" s="71" t="s">
        <v>56</v>
      </c>
      <c r="F102" s="70" t="s">
        <v>54</v>
      </c>
      <c r="G102" s="70" t="s">
        <v>54</v>
      </c>
      <c r="H102" s="71" t="s">
        <v>54</v>
      </c>
      <c r="I102" s="70" t="s">
        <v>56</v>
      </c>
      <c r="J102" s="70" t="s">
        <v>22</v>
      </c>
      <c r="K102" s="71" t="s">
        <v>56</v>
      </c>
      <c r="L102" s="70" t="s">
        <v>56</v>
      </c>
      <c r="M102" s="70" t="s">
        <v>22</v>
      </c>
      <c r="N102" s="70" t="s">
        <v>62</v>
      </c>
      <c r="O102" s="71" t="s">
        <v>22</v>
      </c>
      <c r="P102" s="70" t="s">
        <v>54</v>
      </c>
      <c r="Q102" s="70" t="s">
        <v>62</v>
      </c>
      <c r="R102" s="71" t="s">
        <v>62</v>
      </c>
      <c r="S102" s="70" t="s">
        <v>22</v>
      </c>
      <c r="T102" s="70" t="s">
        <v>56</v>
      </c>
      <c r="U102" s="71" t="s">
        <v>22</v>
      </c>
      <c r="V102" s="70" t="s">
        <v>56</v>
      </c>
      <c r="W102" s="70" t="s">
        <v>62</v>
      </c>
      <c r="X102" s="70" t="s">
        <v>62</v>
      </c>
      <c r="Y102" s="71" t="s">
        <v>62</v>
      </c>
      <c r="Z102" s="70" t="s">
        <v>56</v>
      </c>
      <c r="AA102" s="70" t="s">
        <v>32</v>
      </c>
      <c r="AB102" s="70" t="s">
        <v>62</v>
      </c>
      <c r="AC102" s="71" t="s">
        <v>22</v>
      </c>
      <c r="AD102" s="70" t="s">
        <v>62</v>
      </c>
      <c r="AE102" s="70" t="s">
        <v>56</v>
      </c>
      <c r="AF102" s="71" t="s">
        <v>54</v>
      </c>
      <c r="AG102" s="70"/>
      <c r="AH102" s="137"/>
      <c r="AI102" s="137"/>
      <c r="AJ102" s="137"/>
      <c r="AK102" s="139"/>
    </row>
    <row r="103" spans="1:37" x14ac:dyDescent="0.25">
      <c r="A103" s="3">
        <v>16046</v>
      </c>
      <c r="B103" s="119" t="s">
        <v>20</v>
      </c>
      <c r="C103" s="69" t="s">
        <v>250</v>
      </c>
      <c r="D103" s="69" t="s">
        <v>124</v>
      </c>
      <c r="E103" s="106" t="s">
        <v>77</v>
      </c>
      <c r="F103" s="69" t="s">
        <v>124</v>
      </c>
      <c r="G103" s="69" t="s">
        <v>94</v>
      </c>
      <c r="H103" s="106" t="s">
        <v>76</v>
      </c>
      <c r="I103" s="69" t="s">
        <v>100</v>
      </c>
      <c r="J103" s="69" t="s">
        <v>35</v>
      </c>
      <c r="K103" s="106" t="s">
        <v>69</v>
      </c>
      <c r="L103" s="69" t="s">
        <v>105</v>
      </c>
      <c r="M103" s="69" t="s">
        <v>180</v>
      </c>
      <c r="N103" s="69" t="s">
        <v>148</v>
      </c>
      <c r="O103" s="106" t="s">
        <v>69</v>
      </c>
      <c r="P103" s="69" t="s">
        <v>94</v>
      </c>
      <c r="Q103" s="69" t="s">
        <v>141</v>
      </c>
      <c r="R103" s="106" t="s">
        <v>75</v>
      </c>
      <c r="S103" s="69" t="s">
        <v>45</v>
      </c>
      <c r="T103" s="69" t="s">
        <v>38</v>
      </c>
      <c r="U103" s="106" t="s">
        <v>129</v>
      </c>
      <c r="V103" s="69" t="s">
        <v>105</v>
      </c>
      <c r="W103" s="69" t="s">
        <v>125</v>
      </c>
      <c r="X103" s="69" t="s">
        <v>87</v>
      </c>
      <c r="Y103" s="106" t="s">
        <v>111</v>
      </c>
      <c r="Z103" s="69" t="s">
        <v>165</v>
      </c>
      <c r="AA103" s="69" t="s">
        <v>100</v>
      </c>
      <c r="AB103" s="69" t="s">
        <v>92</v>
      </c>
      <c r="AC103" s="106" t="s">
        <v>67</v>
      </c>
      <c r="AD103" s="69" t="s">
        <v>165</v>
      </c>
      <c r="AE103" s="69" t="s">
        <v>87</v>
      </c>
      <c r="AF103" s="106" t="s">
        <v>64</v>
      </c>
      <c r="AG103" s="69" t="s">
        <v>519</v>
      </c>
      <c r="AH103" s="136">
        <v>4.25</v>
      </c>
      <c r="AI103" s="136" t="s">
        <v>24</v>
      </c>
      <c r="AJ103" s="136">
        <v>4.18</v>
      </c>
      <c r="AK103" s="138"/>
    </row>
    <row r="104" spans="1:37" ht="15" customHeight="1" thickBot="1" x14ac:dyDescent="0.3">
      <c r="A104" s="105" t="s">
        <v>305</v>
      </c>
      <c r="B104" s="70" t="s">
        <v>21</v>
      </c>
      <c r="C104" s="70" t="s">
        <v>22</v>
      </c>
      <c r="D104" s="70" t="s">
        <v>54</v>
      </c>
      <c r="E104" s="71" t="s">
        <v>22</v>
      </c>
      <c r="F104" s="70" t="s">
        <v>22</v>
      </c>
      <c r="G104" s="70" t="s">
        <v>62</v>
      </c>
      <c r="H104" s="71" t="s">
        <v>56</v>
      </c>
      <c r="I104" s="70" t="s">
        <v>36</v>
      </c>
      <c r="J104" s="70" t="s">
        <v>36</v>
      </c>
      <c r="K104" s="71" t="s">
        <v>36</v>
      </c>
      <c r="L104" s="70" t="s">
        <v>56</v>
      </c>
      <c r="M104" s="70" t="s">
        <v>36</v>
      </c>
      <c r="N104" s="70" t="s">
        <v>24</v>
      </c>
      <c r="O104" s="71" t="s">
        <v>24</v>
      </c>
      <c r="P104" s="70" t="s">
        <v>62</v>
      </c>
      <c r="Q104" s="70" t="s">
        <v>62</v>
      </c>
      <c r="R104" s="71" t="s">
        <v>62</v>
      </c>
      <c r="S104" s="70" t="s">
        <v>36</v>
      </c>
      <c r="T104" s="70" t="s">
        <v>32</v>
      </c>
      <c r="U104" s="71" t="s">
        <v>36</v>
      </c>
      <c r="V104" s="70" t="s">
        <v>56</v>
      </c>
      <c r="W104" s="70" t="s">
        <v>24</v>
      </c>
      <c r="X104" s="70" t="s">
        <v>62</v>
      </c>
      <c r="Y104" s="71" t="s">
        <v>24</v>
      </c>
      <c r="Z104" s="70" t="s">
        <v>54</v>
      </c>
      <c r="AA104" s="70" t="s">
        <v>36</v>
      </c>
      <c r="AB104" s="70" t="s">
        <v>62</v>
      </c>
      <c r="AC104" s="71" t="s">
        <v>74</v>
      </c>
      <c r="AD104" s="70" t="s">
        <v>54</v>
      </c>
      <c r="AE104" s="70" t="s">
        <v>22</v>
      </c>
      <c r="AF104" s="71" t="s">
        <v>56</v>
      </c>
      <c r="AG104" s="70"/>
      <c r="AH104" s="137"/>
      <c r="AI104" s="137"/>
      <c r="AJ104" s="137"/>
      <c r="AK104" s="139"/>
    </row>
    <row r="105" spans="1:37" x14ac:dyDescent="0.25">
      <c r="A105" s="3">
        <v>16047</v>
      </c>
      <c r="B105" s="119" t="s">
        <v>20</v>
      </c>
      <c r="C105" s="69" t="s">
        <v>145</v>
      </c>
      <c r="D105" s="69" t="s">
        <v>61</v>
      </c>
      <c r="E105" s="106" t="s">
        <v>136</v>
      </c>
      <c r="F105" s="69" t="s">
        <v>33</v>
      </c>
      <c r="G105" s="69" t="s">
        <v>104</v>
      </c>
      <c r="H105" s="106" t="s">
        <v>69</v>
      </c>
      <c r="I105" s="69" t="s">
        <v>129</v>
      </c>
      <c r="J105" s="69" t="s">
        <v>73</v>
      </c>
      <c r="K105" s="106" t="s">
        <v>90</v>
      </c>
      <c r="L105" s="69" t="s">
        <v>39</v>
      </c>
      <c r="M105" s="69" t="s">
        <v>67</v>
      </c>
      <c r="N105" s="69" t="s">
        <v>118</v>
      </c>
      <c r="O105" s="106" t="s">
        <v>60</v>
      </c>
      <c r="P105" s="69" t="s">
        <v>39</v>
      </c>
      <c r="Q105" s="69" t="s">
        <v>39</v>
      </c>
      <c r="R105" s="106" t="s">
        <v>69</v>
      </c>
      <c r="S105" s="69" t="s">
        <v>110</v>
      </c>
      <c r="T105" s="69" t="s">
        <v>55</v>
      </c>
      <c r="U105" s="106" t="s">
        <v>142</v>
      </c>
      <c r="V105" s="69" t="s">
        <v>33</v>
      </c>
      <c r="W105" s="69" t="s">
        <v>81</v>
      </c>
      <c r="X105" s="69" t="s">
        <v>33</v>
      </c>
      <c r="Y105" s="106" t="s">
        <v>166</v>
      </c>
      <c r="Z105" s="69" t="s">
        <v>39</v>
      </c>
      <c r="AA105" s="69" t="s">
        <v>75</v>
      </c>
      <c r="AB105" s="69" t="s">
        <v>37</v>
      </c>
      <c r="AC105" s="106" t="s">
        <v>53</v>
      </c>
      <c r="AD105" s="69" t="s">
        <v>27</v>
      </c>
      <c r="AE105" s="69" t="s">
        <v>33</v>
      </c>
      <c r="AF105" s="106" t="s">
        <v>111</v>
      </c>
      <c r="AG105" s="69" t="s">
        <v>520</v>
      </c>
      <c r="AH105" s="136">
        <v>7.39</v>
      </c>
      <c r="AI105" s="136" t="s">
        <v>36</v>
      </c>
      <c r="AJ105" s="136">
        <v>5.78</v>
      </c>
      <c r="AK105" s="138"/>
    </row>
    <row r="106" spans="1:37" ht="15" customHeight="1" thickBot="1" x14ac:dyDescent="0.3">
      <c r="A106" s="105" t="s">
        <v>306</v>
      </c>
      <c r="B106" s="70" t="s">
        <v>21</v>
      </c>
      <c r="C106" s="70" t="s">
        <v>22</v>
      </c>
      <c r="D106" s="70" t="s">
        <v>62</v>
      </c>
      <c r="E106" s="71" t="s">
        <v>22</v>
      </c>
      <c r="F106" s="70" t="s">
        <v>56</v>
      </c>
      <c r="G106" s="70" t="s">
        <v>62</v>
      </c>
      <c r="H106" s="71" t="s">
        <v>62</v>
      </c>
      <c r="I106" s="70" t="s">
        <v>32</v>
      </c>
      <c r="J106" s="70" t="s">
        <v>74</v>
      </c>
      <c r="K106" s="71" t="s">
        <v>32</v>
      </c>
      <c r="L106" s="70" t="s">
        <v>62</v>
      </c>
      <c r="M106" s="70" t="s">
        <v>22</v>
      </c>
      <c r="N106" s="70" t="s">
        <v>22</v>
      </c>
      <c r="O106" s="71" t="s">
        <v>22</v>
      </c>
      <c r="P106" s="70" t="s">
        <v>62</v>
      </c>
      <c r="Q106" s="70" t="s">
        <v>62</v>
      </c>
      <c r="R106" s="71" t="s">
        <v>62</v>
      </c>
      <c r="S106" s="70" t="s">
        <v>22</v>
      </c>
      <c r="T106" s="70" t="s">
        <v>56</v>
      </c>
      <c r="U106" s="71" t="s">
        <v>22</v>
      </c>
      <c r="V106" s="70" t="s">
        <v>56</v>
      </c>
      <c r="W106" s="70" t="s">
        <v>32</v>
      </c>
      <c r="X106" s="70" t="s">
        <v>62</v>
      </c>
      <c r="Y106" s="71" t="s">
        <v>22</v>
      </c>
      <c r="Z106" s="70" t="s">
        <v>62</v>
      </c>
      <c r="AA106" s="70" t="s">
        <v>32</v>
      </c>
      <c r="AB106" s="70" t="s">
        <v>62</v>
      </c>
      <c r="AC106" s="71" t="s">
        <v>22</v>
      </c>
      <c r="AD106" s="70" t="s">
        <v>62</v>
      </c>
      <c r="AE106" s="70" t="s">
        <v>56</v>
      </c>
      <c r="AF106" s="71" t="s">
        <v>54</v>
      </c>
      <c r="AG106" s="70"/>
      <c r="AH106" s="137"/>
      <c r="AI106" s="137"/>
      <c r="AJ106" s="137"/>
      <c r="AK106" s="139"/>
    </row>
    <row r="107" spans="1:37" x14ac:dyDescent="0.25">
      <c r="A107" s="3">
        <v>16048</v>
      </c>
      <c r="B107" s="119" t="s">
        <v>20</v>
      </c>
      <c r="C107" s="69" t="s">
        <v>82</v>
      </c>
      <c r="D107" s="69" t="s">
        <v>61</v>
      </c>
      <c r="E107" s="106" t="s">
        <v>85</v>
      </c>
      <c r="F107" s="69" t="s">
        <v>33</v>
      </c>
      <c r="G107" s="69" t="s">
        <v>104</v>
      </c>
      <c r="H107" s="106" t="s">
        <v>69</v>
      </c>
      <c r="I107" s="69" t="s">
        <v>80</v>
      </c>
      <c r="J107" s="69" t="s">
        <v>28</v>
      </c>
      <c r="K107" s="106" t="s">
        <v>109</v>
      </c>
      <c r="L107" s="69" t="s">
        <v>37</v>
      </c>
      <c r="M107" s="69" t="s">
        <v>80</v>
      </c>
      <c r="N107" s="69" t="s">
        <v>28</v>
      </c>
      <c r="O107" s="106" t="s">
        <v>109</v>
      </c>
      <c r="P107" s="69" t="s">
        <v>39</v>
      </c>
      <c r="Q107" s="69" t="s">
        <v>104</v>
      </c>
      <c r="R107" s="106" t="s">
        <v>80</v>
      </c>
      <c r="S107" s="69" t="s">
        <v>109</v>
      </c>
      <c r="T107" s="69" t="s">
        <v>34</v>
      </c>
      <c r="U107" s="106" t="s">
        <v>60</v>
      </c>
      <c r="V107" s="69" t="s">
        <v>37</v>
      </c>
      <c r="W107" s="69" t="s">
        <v>142</v>
      </c>
      <c r="X107" s="69" t="s">
        <v>23</v>
      </c>
      <c r="Y107" s="106" t="s">
        <v>144</v>
      </c>
      <c r="Z107" s="69" t="s">
        <v>33</v>
      </c>
      <c r="AA107" s="69" t="s">
        <v>97</v>
      </c>
      <c r="AB107" s="69" t="s">
        <v>59</v>
      </c>
      <c r="AC107" s="106" t="s">
        <v>145</v>
      </c>
      <c r="AD107" s="69" t="s">
        <v>27</v>
      </c>
      <c r="AE107" s="69" t="s">
        <v>39</v>
      </c>
      <c r="AF107" s="106" t="s">
        <v>75</v>
      </c>
      <c r="AG107" s="69" t="s">
        <v>298</v>
      </c>
      <c r="AH107" s="136">
        <v>7.64</v>
      </c>
      <c r="AI107" s="136" t="s">
        <v>36</v>
      </c>
      <c r="AJ107" s="136">
        <v>6.64</v>
      </c>
      <c r="AK107" s="138"/>
    </row>
    <row r="108" spans="1:37" ht="15" customHeight="1" thickBot="1" x14ac:dyDescent="0.3">
      <c r="A108" s="105" t="s">
        <v>308</v>
      </c>
      <c r="B108" s="70" t="s">
        <v>21</v>
      </c>
      <c r="C108" s="70" t="s">
        <v>22</v>
      </c>
      <c r="D108" s="70" t="s">
        <v>62</v>
      </c>
      <c r="E108" s="71" t="s">
        <v>56</v>
      </c>
      <c r="F108" s="70" t="s">
        <v>56</v>
      </c>
      <c r="G108" s="70" t="s">
        <v>62</v>
      </c>
      <c r="H108" s="71" t="s">
        <v>62</v>
      </c>
      <c r="I108" s="70" t="s">
        <v>32</v>
      </c>
      <c r="J108" s="70" t="s">
        <v>36</v>
      </c>
      <c r="K108" s="71" t="s">
        <v>32</v>
      </c>
      <c r="L108" s="70" t="s">
        <v>54</v>
      </c>
      <c r="M108" s="70" t="s">
        <v>32</v>
      </c>
      <c r="N108" s="70" t="s">
        <v>36</v>
      </c>
      <c r="O108" s="71" t="s">
        <v>32</v>
      </c>
      <c r="P108" s="70" t="s">
        <v>62</v>
      </c>
      <c r="Q108" s="70" t="s">
        <v>62</v>
      </c>
      <c r="R108" s="71" t="s">
        <v>62</v>
      </c>
      <c r="S108" s="70" t="s">
        <v>22</v>
      </c>
      <c r="T108" s="70" t="s">
        <v>32</v>
      </c>
      <c r="U108" s="71" t="s">
        <v>22</v>
      </c>
      <c r="V108" s="70" t="s">
        <v>54</v>
      </c>
      <c r="W108" s="70" t="s">
        <v>54</v>
      </c>
      <c r="X108" s="70" t="s">
        <v>62</v>
      </c>
      <c r="Y108" s="71" t="s">
        <v>62</v>
      </c>
      <c r="Z108" s="70" t="s">
        <v>56</v>
      </c>
      <c r="AA108" s="70" t="s">
        <v>74</v>
      </c>
      <c r="AB108" s="70" t="s">
        <v>54</v>
      </c>
      <c r="AC108" s="71" t="s">
        <v>32</v>
      </c>
      <c r="AD108" s="70" t="s">
        <v>62</v>
      </c>
      <c r="AE108" s="70" t="s">
        <v>62</v>
      </c>
      <c r="AF108" s="71" t="s">
        <v>62</v>
      </c>
      <c r="AG108" s="70"/>
      <c r="AH108" s="137"/>
      <c r="AI108" s="137"/>
      <c r="AJ108" s="137"/>
      <c r="AK108" s="139"/>
    </row>
    <row r="109" spans="1:37" x14ac:dyDescent="0.25">
      <c r="A109" s="3">
        <v>16049</v>
      </c>
      <c r="B109" s="119" t="s">
        <v>20</v>
      </c>
      <c r="C109" s="69" t="s">
        <v>82</v>
      </c>
      <c r="D109" s="69" t="s">
        <v>39</v>
      </c>
      <c r="E109" s="106" t="s">
        <v>78</v>
      </c>
      <c r="F109" s="69" t="s">
        <v>61</v>
      </c>
      <c r="G109" s="69" t="s">
        <v>39</v>
      </c>
      <c r="H109" s="106" t="s">
        <v>64</v>
      </c>
      <c r="I109" s="69" t="s">
        <v>96</v>
      </c>
      <c r="J109" s="69" t="s">
        <v>55</v>
      </c>
      <c r="K109" s="106" t="s">
        <v>136</v>
      </c>
      <c r="L109" s="69" t="s">
        <v>61</v>
      </c>
      <c r="M109" s="69" t="s">
        <v>110</v>
      </c>
      <c r="N109" s="69" t="s">
        <v>59</v>
      </c>
      <c r="O109" s="106" t="s">
        <v>143</v>
      </c>
      <c r="P109" s="69" t="s">
        <v>39</v>
      </c>
      <c r="Q109" s="69" t="s">
        <v>33</v>
      </c>
      <c r="R109" s="106" t="s">
        <v>84</v>
      </c>
      <c r="S109" s="69" t="s">
        <v>145</v>
      </c>
      <c r="T109" s="69" t="s">
        <v>118</v>
      </c>
      <c r="U109" s="106" t="s">
        <v>166</v>
      </c>
      <c r="V109" s="69" t="s">
        <v>33</v>
      </c>
      <c r="W109" s="69" t="s">
        <v>79</v>
      </c>
      <c r="X109" s="69" t="s">
        <v>33</v>
      </c>
      <c r="Y109" s="106" t="s">
        <v>144</v>
      </c>
      <c r="Z109" s="69" t="s">
        <v>37</v>
      </c>
      <c r="AA109" s="69" t="s">
        <v>75</v>
      </c>
      <c r="AB109" s="69" t="s">
        <v>61</v>
      </c>
      <c r="AC109" s="106" t="s">
        <v>131</v>
      </c>
      <c r="AD109" s="69" t="s">
        <v>37</v>
      </c>
      <c r="AE109" s="69" t="s">
        <v>23</v>
      </c>
      <c r="AF109" s="106" t="s">
        <v>64</v>
      </c>
      <c r="AG109" s="69" t="s">
        <v>330</v>
      </c>
      <c r="AH109" s="136">
        <v>7.79</v>
      </c>
      <c r="AI109" s="136" t="s">
        <v>36</v>
      </c>
      <c r="AJ109" s="136">
        <v>7.08</v>
      </c>
      <c r="AK109" s="138"/>
    </row>
    <row r="110" spans="1:37" ht="15" customHeight="1" thickBot="1" x14ac:dyDescent="0.3">
      <c r="A110" s="105" t="s">
        <v>309</v>
      </c>
      <c r="B110" s="70" t="s">
        <v>21</v>
      </c>
      <c r="C110" s="70" t="s">
        <v>22</v>
      </c>
      <c r="D110" s="70" t="s">
        <v>62</v>
      </c>
      <c r="E110" s="71" t="s">
        <v>54</v>
      </c>
      <c r="F110" s="70" t="s">
        <v>22</v>
      </c>
      <c r="G110" s="70" t="s">
        <v>62</v>
      </c>
      <c r="H110" s="71" t="s">
        <v>56</v>
      </c>
      <c r="I110" s="70" t="s">
        <v>22</v>
      </c>
      <c r="J110" s="70" t="s">
        <v>56</v>
      </c>
      <c r="K110" s="71" t="s">
        <v>22</v>
      </c>
      <c r="L110" s="70" t="s">
        <v>22</v>
      </c>
      <c r="M110" s="70" t="s">
        <v>22</v>
      </c>
      <c r="N110" s="70" t="s">
        <v>54</v>
      </c>
      <c r="O110" s="71" t="s">
        <v>22</v>
      </c>
      <c r="P110" s="70" t="s">
        <v>62</v>
      </c>
      <c r="Q110" s="70" t="s">
        <v>56</v>
      </c>
      <c r="R110" s="71" t="s">
        <v>54</v>
      </c>
      <c r="S110" s="70" t="s">
        <v>22</v>
      </c>
      <c r="T110" s="70" t="s">
        <v>22</v>
      </c>
      <c r="U110" s="71" t="s">
        <v>22</v>
      </c>
      <c r="V110" s="70" t="s">
        <v>56</v>
      </c>
      <c r="W110" s="70" t="s">
        <v>54</v>
      </c>
      <c r="X110" s="70" t="s">
        <v>62</v>
      </c>
      <c r="Y110" s="71" t="s">
        <v>62</v>
      </c>
      <c r="Z110" s="70" t="s">
        <v>54</v>
      </c>
      <c r="AA110" s="70" t="s">
        <v>32</v>
      </c>
      <c r="AB110" s="70" t="s">
        <v>62</v>
      </c>
      <c r="AC110" s="71" t="s">
        <v>32</v>
      </c>
      <c r="AD110" s="70" t="s">
        <v>54</v>
      </c>
      <c r="AE110" s="70" t="s">
        <v>22</v>
      </c>
      <c r="AF110" s="71" t="s">
        <v>56</v>
      </c>
      <c r="AG110" s="70"/>
      <c r="AH110" s="137"/>
      <c r="AI110" s="137"/>
      <c r="AJ110" s="137"/>
      <c r="AK110" s="139"/>
    </row>
    <row r="111" spans="1:37" x14ac:dyDescent="0.25">
      <c r="A111" s="3">
        <v>16050</v>
      </c>
      <c r="B111" s="119" t="s">
        <v>20</v>
      </c>
      <c r="C111" s="69" t="s">
        <v>107</v>
      </c>
      <c r="D111" s="69" t="s">
        <v>88</v>
      </c>
      <c r="E111" s="106" t="s">
        <v>67</v>
      </c>
      <c r="F111" s="69" t="s">
        <v>124</v>
      </c>
      <c r="G111" s="69" t="s">
        <v>92</v>
      </c>
      <c r="H111" s="106" t="s">
        <v>47</v>
      </c>
      <c r="I111" s="69" t="s">
        <v>163</v>
      </c>
      <c r="J111" s="69" t="s">
        <v>41</v>
      </c>
      <c r="K111" s="106" t="s">
        <v>50</v>
      </c>
      <c r="L111" s="69" t="s">
        <v>119</v>
      </c>
      <c r="M111" s="69" t="s">
        <v>138</v>
      </c>
      <c r="N111" s="69" t="s">
        <v>135</v>
      </c>
      <c r="O111" s="106" t="s">
        <v>50</v>
      </c>
      <c r="P111" s="69" t="s">
        <v>124</v>
      </c>
      <c r="Q111" s="69" t="s">
        <v>127</v>
      </c>
      <c r="R111" s="106" t="s">
        <v>89</v>
      </c>
      <c r="S111" s="69" t="s">
        <v>45</v>
      </c>
      <c r="T111" s="69" t="s">
        <v>152</v>
      </c>
      <c r="U111" s="106" t="s">
        <v>84</v>
      </c>
      <c r="V111" s="69" t="s">
        <v>92</v>
      </c>
      <c r="W111" s="69" t="s">
        <v>123</v>
      </c>
      <c r="X111" s="69" t="s">
        <v>31</v>
      </c>
      <c r="Y111" s="106" t="s">
        <v>90</v>
      </c>
      <c r="Z111" s="69" t="s">
        <v>87</v>
      </c>
      <c r="AA111" s="69" t="s">
        <v>45</v>
      </c>
      <c r="AB111" s="69" t="s">
        <v>92</v>
      </c>
      <c r="AC111" s="106" t="s">
        <v>110</v>
      </c>
      <c r="AD111" s="69" t="s">
        <v>119</v>
      </c>
      <c r="AE111" s="69" t="s">
        <v>119</v>
      </c>
      <c r="AF111" s="106" t="s">
        <v>139</v>
      </c>
      <c r="AG111" s="69" t="s">
        <v>521</v>
      </c>
      <c r="AH111" s="136">
        <v>3.32</v>
      </c>
      <c r="AI111" s="136" t="s">
        <v>24</v>
      </c>
      <c r="AJ111" s="136">
        <v>3.55</v>
      </c>
      <c r="AK111" s="138"/>
    </row>
    <row r="112" spans="1:37" ht="15.75" thickBot="1" x14ac:dyDescent="0.3">
      <c r="A112" s="105" t="s">
        <v>416</v>
      </c>
      <c r="B112" s="70" t="s">
        <v>21</v>
      </c>
      <c r="C112" s="70" t="s">
        <v>74</v>
      </c>
      <c r="D112" s="70" t="s">
        <v>22</v>
      </c>
      <c r="E112" s="71" t="s">
        <v>74</v>
      </c>
      <c r="F112" s="70" t="s">
        <v>22</v>
      </c>
      <c r="G112" s="70" t="s">
        <v>22</v>
      </c>
      <c r="H112" s="71" t="s">
        <v>22</v>
      </c>
      <c r="I112" s="70" t="s">
        <v>24</v>
      </c>
      <c r="J112" s="70" t="s">
        <v>24</v>
      </c>
      <c r="K112" s="71" t="s">
        <v>24</v>
      </c>
      <c r="L112" s="70" t="s">
        <v>32</v>
      </c>
      <c r="M112" s="70" t="s">
        <v>24</v>
      </c>
      <c r="N112" s="70" t="s">
        <v>74</v>
      </c>
      <c r="O112" s="71" t="s">
        <v>24</v>
      </c>
      <c r="P112" s="70" t="s">
        <v>22</v>
      </c>
      <c r="Q112" s="70" t="s">
        <v>32</v>
      </c>
      <c r="R112" s="71" t="s">
        <v>32</v>
      </c>
      <c r="S112" s="70" t="s">
        <v>36</v>
      </c>
      <c r="T112" s="70" t="s">
        <v>24</v>
      </c>
      <c r="U112" s="71" t="s">
        <v>24</v>
      </c>
      <c r="V112" s="70" t="s">
        <v>22</v>
      </c>
      <c r="W112" s="70" t="s">
        <v>32</v>
      </c>
      <c r="X112" s="70" t="s">
        <v>32</v>
      </c>
      <c r="Y112" s="71" t="s">
        <v>32</v>
      </c>
      <c r="Z112" s="70" t="s">
        <v>22</v>
      </c>
      <c r="AA112" s="70" t="s">
        <v>36</v>
      </c>
      <c r="AB112" s="70" t="s">
        <v>62</v>
      </c>
      <c r="AC112" s="71" t="s">
        <v>74</v>
      </c>
      <c r="AD112" s="70" t="s">
        <v>32</v>
      </c>
      <c r="AE112" s="70" t="s">
        <v>32</v>
      </c>
      <c r="AF112" s="71" t="s">
        <v>32</v>
      </c>
      <c r="AG112" s="70"/>
      <c r="AH112" s="137"/>
      <c r="AI112" s="137"/>
      <c r="AJ112" s="137"/>
      <c r="AK112" s="139"/>
    </row>
    <row r="113" spans="1:37" s="125" customFormat="1" x14ac:dyDescent="0.25">
      <c r="A113" s="120">
        <v>16051</v>
      </c>
      <c r="B113" s="121" t="s">
        <v>20</v>
      </c>
      <c r="C113" s="122" t="s">
        <v>81</v>
      </c>
      <c r="D113" s="122" t="s">
        <v>59</v>
      </c>
      <c r="E113" s="123" t="s">
        <v>79</v>
      </c>
      <c r="F113" s="122" t="s">
        <v>27</v>
      </c>
      <c r="G113" s="122" t="s">
        <v>33</v>
      </c>
      <c r="H113" s="123" t="s">
        <v>111</v>
      </c>
      <c r="I113" s="122" t="s">
        <v>81</v>
      </c>
      <c r="J113" s="124" t="s">
        <v>178</v>
      </c>
      <c r="K113" s="123" t="s">
        <v>90</v>
      </c>
      <c r="L113" s="122" t="s">
        <v>37</v>
      </c>
      <c r="M113" s="122" t="s">
        <v>58</v>
      </c>
      <c r="N113" s="122" t="s">
        <v>28</v>
      </c>
      <c r="O113" s="123" t="s">
        <v>69</v>
      </c>
      <c r="P113" s="122" t="s">
        <v>39</v>
      </c>
      <c r="Q113" s="122" t="s">
        <v>104</v>
      </c>
      <c r="R113" s="123" t="s">
        <v>80</v>
      </c>
      <c r="S113" s="122" t="s">
        <v>58</v>
      </c>
      <c r="T113" s="122" t="s">
        <v>30</v>
      </c>
      <c r="U113" s="123" t="s">
        <v>80</v>
      </c>
      <c r="V113" s="122" t="s">
        <v>33</v>
      </c>
      <c r="W113" s="122" t="s">
        <v>70</v>
      </c>
      <c r="X113" s="122" t="s">
        <v>59</v>
      </c>
      <c r="Y113" s="123" t="s">
        <v>53</v>
      </c>
      <c r="Z113" s="122" t="s">
        <v>33</v>
      </c>
      <c r="AA113" s="122" t="s">
        <v>58</v>
      </c>
      <c r="AB113" s="122" t="s">
        <v>49</v>
      </c>
      <c r="AC113" s="123" t="s">
        <v>129</v>
      </c>
      <c r="AD113" s="122" t="s">
        <v>23</v>
      </c>
      <c r="AE113" s="122" t="s">
        <v>23</v>
      </c>
      <c r="AF113" s="123" t="s">
        <v>116</v>
      </c>
      <c r="AG113" s="122" t="s">
        <v>273</v>
      </c>
      <c r="AH113" s="140">
        <v>6</v>
      </c>
      <c r="AI113" s="140" t="s">
        <v>36</v>
      </c>
      <c r="AJ113" s="136">
        <v>4.6399999999999997</v>
      </c>
      <c r="AK113" s="138"/>
    </row>
    <row r="114" spans="1:37" ht="15" customHeight="1" thickBot="1" x14ac:dyDescent="0.3">
      <c r="A114" s="105" t="s">
        <v>310</v>
      </c>
      <c r="B114" s="70" t="s">
        <v>21</v>
      </c>
      <c r="C114" s="70" t="s">
        <v>32</v>
      </c>
      <c r="D114" s="70" t="s">
        <v>54</v>
      </c>
      <c r="E114" s="71" t="s">
        <v>22</v>
      </c>
      <c r="F114" s="70" t="s">
        <v>62</v>
      </c>
      <c r="G114" s="70" t="s">
        <v>56</v>
      </c>
      <c r="H114" s="71" t="s">
        <v>54</v>
      </c>
      <c r="I114" s="70" t="s">
        <v>32</v>
      </c>
      <c r="J114" s="70" t="s">
        <v>36</v>
      </c>
      <c r="K114" s="71" t="s">
        <v>32</v>
      </c>
      <c r="L114" s="70" t="s">
        <v>54</v>
      </c>
      <c r="M114" s="70" t="s">
        <v>36</v>
      </c>
      <c r="N114" s="70" t="s">
        <v>36</v>
      </c>
      <c r="O114" s="71" t="s">
        <v>36</v>
      </c>
      <c r="P114" s="70" t="s">
        <v>62</v>
      </c>
      <c r="Q114" s="70" t="s">
        <v>62</v>
      </c>
      <c r="R114" s="71" t="s">
        <v>62</v>
      </c>
      <c r="S114" s="70" t="s">
        <v>36</v>
      </c>
      <c r="T114" s="70" t="s">
        <v>32</v>
      </c>
      <c r="U114" s="71" t="s">
        <v>36</v>
      </c>
      <c r="V114" s="70" t="s">
        <v>56</v>
      </c>
      <c r="W114" s="70" t="s">
        <v>32</v>
      </c>
      <c r="X114" s="70" t="s">
        <v>54</v>
      </c>
      <c r="Y114" s="71" t="s">
        <v>22</v>
      </c>
      <c r="Z114" s="70" t="s">
        <v>56</v>
      </c>
      <c r="AA114" s="70" t="s">
        <v>36</v>
      </c>
      <c r="AB114" s="70" t="s">
        <v>22</v>
      </c>
      <c r="AC114" s="71" t="s">
        <v>36</v>
      </c>
      <c r="AD114" s="70" t="s">
        <v>22</v>
      </c>
      <c r="AE114" s="70" t="s">
        <v>22</v>
      </c>
      <c r="AF114" s="71" t="s">
        <v>22</v>
      </c>
      <c r="AG114" s="70"/>
      <c r="AH114" s="137"/>
      <c r="AI114" s="137"/>
      <c r="AJ114" s="137"/>
      <c r="AK114" s="139"/>
    </row>
    <row r="115" spans="1:37" x14ac:dyDescent="0.25">
      <c r="A115" s="3">
        <v>16052</v>
      </c>
      <c r="B115" s="119" t="s">
        <v>20</v>
      </c>
      <c r="C115" s="69" t="s">
        <v>145</v>
      </c>
      <c r="D115" s="69" t="s">
        <v>37</v>
      </c>
      <c r="E115" s="106" t="s">
        <v>85</v>
      </c>
      <c r="F115" s="69" t="s">
        <v>37</v>
      </c>
      <c r="G115" s="69" t="s">
        <v>104</v>
      </c>
      <c r="H115" s="106" t="s">
        <v>75</v>
      </c>
      <c r="I115" s="69" t="s">
        <v>70</v>
      </c>
      <c r="J115" s="69" t="s">
        <v>30</v>
      </c>
      <c r="K115" s="106" t="s">
        <v>82</v>
      </c>
      <c r="L115" s="69" t="s">
        <v>37</v>
      </c>
      <c r="M115" s="69" t="s">
        <v>48</v>
      </c>
      <c r="N115" s="69" t="s">
        <v>61</v>
      </c>
      <c r="O115" s="106" t="s">
        <v>128</v>
      </c>
      <c r="P115" s="69" t="s">
        <v>37</v>
      </c>
      <c r="Q115" s="69" t="s">
        <v>33</v>
      </c>
      <c r="R115" s="106" t="s">
        <v>97</v>
      </c>
      <c r="S115" s="69" t="s">
        <v>166</v>
      </c>
      <c r="T115" s="69" t="s">
        <v>55</v>
      </c>
      <c r="U115" s="106" t="s">
        <v>133</v>
      </c>
      <c r="V115" s="69" t="s">
        <v>23</v>
      </c>
      <c r="W115" s="69" t="s">
        <v>166</v>
      </c>
      <c r="X115" s="69" t="s">
        <v>37</v>
      </c>
      <c r="Y115" s="106" t="s">
        <v>167</v>
      </c>
      <c r="Z115" s="69" t="s">
        <v>39</v>
      </c>
      <c r="AA115" s="69" t="s">
        <v>145</v>
      </c>
      <c r="AB115" s="69" t="s">
        <v>61</v>
      </c>
      <c r="AC115" s="106" t="s">
        <v>136</v>
      </c>
      <c r="AD115" s="69" t="s">
        <v>37</v>
      </c>
      <c r="AE115" s="69" t="s">
        <v>37</v>
      </c>
      <c r="AF115" s="106" t="s">
        <v>84</v>
      </c>
      <c r="AG115" s="69" t="s">
        <v>522</v>
      </c>
      <c r="AH115" s="136">
        <v>8.2100000000000009</v>
      </c>
      <c r="AI115" s="136" t="s">
        <v>36</v>
      </c>
      <c r="AJ115" s="136">
        <v>6.35</v>
      </c>
      <c r="AK115" s="138"/>
    </row>
    <row r="116" spans="1:37" ht="15" customHeight="1" thickBot="1" x14ac:dyDescent="0.3">
      <c r="A116" s="105" t="s">
        <v>311</v>
      </c>
      <c r="B116" s="70" t="s">
        <v>21</v>
      </c>
      <c r="C116" s="70" t="s">
        <v>22</v>
      </c>
      <c r="D116" s="70" t="s">
        <v>62</v>
      </c>
      <c r="E116" s="71" t="s">
        <v>56</v>
      </c>
      <c r="F116" s="70" t="s">
        <v>54</v>
      </c>
      <c r="G116" s="70" t="s">
        <v>62</v>
      </c>
      <c r="H116" s="71" t="s">
        <v>62</v>
      </c>
      <c r="I116" s="70" t="s">
        <v>32</v>
      </c>
      <c r="J116" s="70" t="s">
        <v>32</v>
      </c>
      <c r="K116" s="71" t="s">
        <v>32</v>
      </c>
      <c r="L116" s="70" t="s">
        <v>54</v>
      </c>
      <c r="M116" s="70" t="s">
        <v>56</v>
      </c>
      <c r="N116" s="70" t="s">
        <v>62</v>
      </c>
      <c r="O116" s="71" t="s">
        <v>56</v>
      </c>
      <c r="P116" s="70" t="s">
        <v>54</v>
      </c>
      <c r="Q116" s="70" t="s">
        <v>56</v>
      </c>
      <c r="R116" s="71" t="s">
        <v>56</v>
      </c>
      <c r="S116" s="70" t="s">
        <v>62</v>
      </c>
      <c r="T116" s="70" t="s">
        <v>56</v>
      </c>
      <c r="U116" s="71" t="s">
        <v>54</v>
      </c>
      <c r="V116" s="70" t="s">
        <v>22</v>
      </c>
      <c r="W116" s="70" t="s">
        <v>62</v>
      </c>
      <c r="X116" s="70" t="s">
        <v>62</v>
      </c>
      <c r="Y116" s="71" t="s">
        <v>62</v>
      </c>
      <c r="Z116" s="70" t="s">
        <v>62</v>
      </c>
      <c r="AA116" s="70" t="s">
        <v>22</v>
      </c>
      <c r="AB116" s="70" t="s">
        <v>62</v>
      </c>
      <c r="AC116" s="71" t="s">
        <v>22</v>
      </c>
      <c r="AD116" s="70" t="s">
        <v>54</v>
      </c>
      <c r="AE116" s="70" t="s">
        <v>54</v>
      </c>
      <c r="AF116" s="71" t="s">
        <v>54</v>
      </c>
      <c r="AG116" s="70"/>
      <c r="AH116" s="137"/>
      <c r="AI116" s="137"/>
      <c r="AJ116" s="137"/>
      <c r="AK116" s="139"/>
    </row>
    <row r="117" spans="1:37" x14ac:dyDescent="0.25">
      <c r="A117" s="3">
        <v>16053</v>
      </c>
      <c r="B117" s="119" t="s">
        <v>20</v>
      </c>
      <c r="C117" s="69" t="s">
        <v>46</v>
      </c>
      <c r="D117" s="69" t="s">
        <v>39</v>
      </c>
      <c r="E117" s="106" t="s">
        <v>68</v>
      </c>
      <c r="F117" s="69" t="s">
        <v>65</v>
      </c>
      <c r="G117" s="69" t="s">
        <v>65</v>
      </c>
      <c r="H117" s="106" t="s">
        <v>52</v>
      </c>
      <c r="I117" s="69" t="s">
        <v>143</v>
      </c>
      <c r="J117" s="69" t="s">
        <v>33</v>
      </c>
      <c r="K117" s="106" t="s">
        <v>182</v>
      </c>
      <c r="L117" s="69" t="s">
        <v>65</v>
      </c>
      <c r="M117" s="69" t="s">
        <v>146</v>
      </c>
      <c r="N117" s="69" t="s">
        <v>37</v>
      </c>
      <c r="O117" s="106" t="s">
        <v>183</v>
      </c>
      <c r="P117" s="69" t="s">
        <v>72</v>
      </c>
      <c r="Q117" s="69" t="s">
        <v>72</v>
      </c>
      <c r="R117" s="106" t="s">
        <v>67</v>
      </c>
      <c r="S117" s="69" t="s">
        <v>79</v>
      </c>
      <c r="T117" s="69" t="s">
        <v>37</v>
      </c>
      <c r="U117" s="106" t="s">
        <v>169</v>
      </c>
      <c r="V117" s="69" t="s">
        <v>72</v>
      </c>
      <c r="W117" s="69" t="s">
        <v>143</v>
      </c>
      <c r="X117" s="69" t="s">
        <v>39</v>
      </c>
      <c r="Y117" s="106" t="s">
        <v>167</v>
      </c>
      <c r="Z117" s="69" t="s">
        <v>65</v>
      </c>
      <c r="AA117" s="69" t="s">
        <v>143</v>
      </c>
      <c r="AB117" s="69" t="s">
        <v>39</v>
      </c>
      <c r="AC117" s="106" t="s">
        <v>167</v>
      </c>
      <c r="AD117" s="69" t="s">
        <v>65</v>
      </c>
      <c r="AE117" s="69" t="s">
        <v>104</v>
      </c>
      <c r="AF117" s="106" t="s">
        <v>70</v>
      </c>
      <c r="AG117" s="69" t="s">
        <v>523</v>
      </c>
      <c r="AH117" s="136">
        <v>9.89</v>
      </c>
      <c r="AI117" s="136" t="s">
        <v>36</v>
      </c>
      <c r="AJ117" s="136">
        <v>7.73</v>
      </c>
      <c r="AK117" s="138"/>
    </row>
    <row r="118" spans="1:37" ht="15" customHeight="1" thickBot="1" x14ac:dyDescent="0.3">
      <c r="A118" s="105" t="s">
        <v>313</v>
      </c>
      <c r="B118" s="70" t="s">
        <v>21</v>
      </c>
      <c r="C118" s="70" t="s">
        <v>56</v>
      </c>
      <c r="D118" s="70" t="s">
        <v>62</v>
      </c>
      <c r="E118" s="71" t="s">
        <v>54</v>
      </c>
      <c r="F118" s="70" t="s">
        <v>62</v>
      </c>
      <c r="G118" s="70" t="s">
        <v>62</v>
      </c>
      <c r="H118" s="71" t="s">
        <v>62</v>
      </c>
      <c r="I118" s="70" t="s">
        <v>62</v>
      </c>
      <c r="J118" s="70" t="s">
        <v>62</v>
      </c>
      <c r="K118" s="71" t="s">
        <v>62</v>
      </c>
      <c r="L118" s="70" t="s">
        <v>62</v>
      </c>
      <c r="M118" s="70" t="s">
        <v>62</v>
      </c>
      <c r="N118" s="70" t="s">
        <v>62</v>
      </c>
      <c r="O118" s="71" t="s">
        <v>62</v>
      </c>
      <c r="P118" s="70" t="s">
        <v>62</v>
      </c>
      <c r="Q118" s="70" t="s">
        <v>62</v>
      </c>
      <c r="R118" s="71" t="s">
        <v>62</v>
      </c>
      <c r="S118" s="70" t="s">
        <v>54</v>
      </c>
      <c r="T118" s="70" t="s">
        <v>62</v>
      </c>
      <c r="U118" s="71" t="s">
        <v>62</v>
      </c>
      <c r="V118" s="70" t="s">
        <v>62</v>
      </c>
      <c r="W118" s="70" t="s">
        <v>62</v>
      </c>
      <c r="X118" s="70" t="s">
        <v>62</v>
      </c>
      <c r="Y118" s="71" t="s">
        <v>62</v>
      </c>
      <c r="Z118" s="70" t="s">
        <v>62</v>
      </c>
      <c r="AA118" s="70" t="s">
        <v>62</v>
      </c>
      <c r="AB118" s="70" t="s">
        <v>62</v>
      </c>
      <c r="AC118" s="71" t="s">
        <v>62</v>
      </c>
      <c r="AD118" s="70" t="s">
        <v>62</v>
      </c>
      <c r="AE118" s="70" t="s">
        <v>62</v>
      </c>
      <c r="AF118" s="71" t="s">
        <v>62</v>
      </c>
      <c r="AG118" s="70"/>
      <c r="AH118" s="137"/>
      <c r="AI118" s="137"/>
      <c r="AJ118" s="137"/>
      <c r="AK118" s="139"/>
    </row>
    <row r="119" spans="1:37" x14ac:dyDescent="0.25">
      <c r="A119" s="3">
        <v>16054</v>
      </c>
      <c r="B119" s="119" t="s">
        <v>20</v>
      </c>
      <c r="C119" s="69" t="s">
        <v>96</v>
      </c>
      <c r="D119" s="69" t="s">
        <v>37</v>
      </c>
      <c r="E119" s="106" t="s">
        <v>146</v>
      </c>
      <c r="F119" s="69" t="s">
        <v>37</v>
      </c>
      <c r="G119" s="69" t="s">
        <v>27</v>
      </c>
      <c r="H119" s="106" t="s">
        <v>69</v>
      </c>
      <c r="I119" s="69" t="s">
        <v>70</v>
      </c>
      <c r="J119" s="69" t="s">
        <v>30</v>
      </c>
      <c r="K119" s="106" t="s">
        <v>82</v>
      </c>
      <c r="L119" s="69" t="s">
        <v>27</v>
      </c>
      <c r="M119" s="69" t="s">
        <v>76</v>
      </c>
      <c r="N119" s="69" t="s">
        <v>28</v>
      </c>
      <c r="O119" s="106" t="s">
        <v>106</v>
      </c>
      <c r="P119" s="69" t="s">
        <v>27</v>
      </c>
      <c r="Q119" s="69" t="s">
        <v>104</v>
      </c>
      <c r="R119" s="106" t="s">
        <v>106</v>
      </c>
      <c r="S119" s="69" t="s">
        <v>67</v>
      </c>
      <c r="T119" s="69" t="s">
        <v>49</v>
      </c>
      <c r="U119" s="106" t="s">
        <v>53</v>
      </c>
      <c r="V119" s="69" t="s">
        <v>37</v>
      </c>
      <c r="W119" s="69" t="s">
        <v>131</v>
      </c>
      <c r="X119" s="69" t="s">
        <v>39</v>
      </c>
      <c r="Y119" s="106" t="s">
        <v>63</v>
      </c>
      <c r="Z119" s="69" t="s">
        <v>104</v>
      </c>
      <c r="AA119" s="69" t="s">
        <v>76</v>
      </c>
      <c r="AB119" s="69" t="s">
        <v>23</v>
      </c>
      <c r="AC119" s="106" t="s">
        <v>145</v>
      </c>
      <c r="AD119" s="69" t="s">
        <v>37</v>
      </c>
      <c r="AE119" s="69" t="s">
        <v>37</v>
      </c>
      <c r="AF119" s="106" t="s">
        <v>84</v>
      </c>
      <c r="AG119" s="69" t="s">
        <v>298</v>
      </c>
      <c r="AH119" s="136">
        <v>7.29</v>
      </c>
      <c r="AI119" s="136" t="s">
        <v>36</v>
      </c>
      <c r="AJ119" s="136">
        <v>6.97</v>
      </c>
      <c r="AK119" s="138"/>
    </row>
    <row r="120" spans="1:37" ht="15" customHeight="1" thickBot="1" x14ac:dyDescent="0.3">
      <c r="A120" s="105" t="s">
        <v>314</v>
      </c>
      <c r="B120" s="70" t="s">
        <v>21</v>
      </c>
      <c r="C120" s="70" t="s">
        <v>22</v>
      </c>
      <c r="D120" s="70" t="s">
        <v>62</v>
      </c>
      <c r="E120" s="71" t="s">
        <v>56</v>
      </c>
      <c r="F120" s="70" t="s">
        <v>54</v>
      </c>
      <c r="G120" s="70" t="s">
        <v>62</v>
      </c>
      <c r="H120" s="71" t="s">
        <v>62</v>
      </c>
      <c r="I120" s="70" t="s">
        <v>32</v>
      </c>
      <c r="J120" s="70" t="s">
        <v>32</v>
      </c>
      <c r="K120" s="71" t="s">
        <v>32</v>
      </c>
      <c r="L120" s="70" t="s">
        <v>62</v>
      </c>
      <c r="M120" s="70" t="s">
        <v>36</v>
      </c>
      <c r="N120" s="70" t="s">
        <v>36</v>
      </c>
      <c r="O120" s="71" t="s">
        <v>36</v>
      </c>
      <c r="P120" s="70" t="s">
        <v>62</v>
      </c>
      <c r="Q120" s="70" t="s">
        <v>62</v>
      </c>
      <c r="R120" s="71" t="s">
        <v>62</v>
      </c>
      <c r="S120" s="70" t="s">
        <v>22</v>
      </c>
      <c r="T120" s="70" t="s">
        <v>22</v>
      </c>
      <c r="U120" s="71" t="s">
        <v>22</v>
      </c>
      <c r="V120" s="70" t="s">
        <v>54</v>
      </c>
      <c r="W120" s="70" t="s">
        <v>56</v>
      </c>
      <c r="X120" s="70" t="s">
        <v>62</v>
      </c>
      <c r="Y120" s="71" t="s">
        <v>54</v>
      </c>
      <c r="Z120" s="70" t="s">
        <v>62</v>
      </c>
      <c r="AA120" s="70" t="s">
        <v>36</v>
      </c>
      <c r="AB120" s="70" t="s">
        <v>62</v>
      </c>
      <c r="AC120" s="71" t="s">
        <v>32</v>
      </c>
      <c r="AD120" s="70" t="s">
        <v>54</v>
      </c>
      <c r="AE120" s="70" t="s">
        <v>54</v>
      </c>
      <c r="AF120" s="71" t="s">
        <v>54</v>
      </c>
      <c r="AG120" s="70"/>
      <c r="AH120" s="137"/>
      <c r="AI120" s="137"/>
      <c r="AJ120" s="137"/>
      <c r="AK120" s="139"/>
    </row>
    <row r="121" spans="1:37" x14ac:dyDescent="0.25">
      <c r="A121" s="3">
        <v>16055</v>
      </c>
      <c r="B121" s="119" t="s">
        <v>20</v>
      </c>
      <c r="C121" s="69" t="s">
        <v>145</v>
      </c>
      <c r="D121" s="69" t="s">
        <v>37</v>
      </c>
      <c r="E121" s="106" t="s">
        <v>85</v>
      </c>
      <c r="F121" s="69" t="s">
        <v>39</v>
      </c>
      <c r="G121" s="69" t="s">
        <v>27</v>
      </c>
      <c r="H121" s="106" t="s">
        <v>75</v>
      </c>
      <c r="I121" s="69" t="s">
        <v>109</v>
      </c>
      <c r="J121" s="69" t="s">
        <v>30</v>
      </c>
      <c r="K121" s="106" t="s">
        <v>53</v>
      </c>
      <c r="L121" s="69" t="s">
        <v>37</v>
      </c>
      <c r="M121" s="69" t="s">
        <v>60</v>
      </c>
      <c r="N121" s="69" t="s">
        <v>23</v>
      </c>
      <c r="O121" s="106" t="s">
        <v>68</v>
      </c>
      <c r="P121" s="69" t="s">
        <v>37</v>
      </c>
      <c r="Q121" s="69" t="s">
        <v>23</v>
      </c>
      <c r="R121" s="106" t="s">
        <v>64</v>
      </c>
      <c r="S121" s="69" t="s">
        <v>168</v>
      </c>
      <c r="T121" s="69" t="s">
        <v>118</v>
      </c>
      <c r="U121" s="106" t="s">
        <v>143</v>
      </c>
      <c r="V121" s="69" t="s">
        <v>33</v>
      </c>
      <c r="W121" s="69" t="s">
        <v>142</v>
      </c>
      <c r="X121" s="69" t="s">
        <v>37</v>
      </c>
      <c r="Y121" s="106" t="s">
        <v>182</v>
      </c>
      <c r="Z121" s="69" t="s">
        <v>27</v>
      </c>
      <c r="AA121" s="69" t="s">
        <v>96</v>
      </c>
      <c r="AB121" s="69" t="s">
        <v>33</v>
      </c>
      <c r="AC121" s="106" t="s">
        <v>128</v>
      </c>
      <c r="AD121" s="69" t="s">
        <v>37</v>
      </c>
      <c r="AE121" s="69" t="s">
        <v>33</v>
      </c>
      <c r="AF121" s="106" t="s">
        <v>97</v>
      </c>
      <c r="AG121" s="69" t="s">
        <v>524</v>
      </c>
      <c r="AH121" s="136">
        <v>8.32</v>
      </c>
      <c r="AI121" s="136" t="s">
        <v>36</v>
      </c>
      <c r="AJ121" s="136">
        <v>6.22</v>
      </c>
      <c r="AK121" s="138"/>
    </row>
    <row r="122" spans="1:37" ht="15" customHeight="1" thickBot="1" x14ac:dyDescent="0.3">
      <c r="A122" s="105" t="s">
        <v>315</v>
      </c>
      <c r="B122" s="70" t="s">
        <v>21</v>
      </c>
      <c r="C122" s="70" t="s">
        <v>22</v>
      </c>
      <c r="D122" s="70" t="s">
        <v>62</v>
      </c>
      <c r="E122" s="71" t="s">
        <v>56</v>
      </c>
      <c r="F122" s="70" t="s">
        <v>62</v>
      </c>
      <c r="G122" s="70" t="s">
        <v>62</v>
      </c>
      <c r="H122" s="71" t="s">
        <v>62</v>
      </c>
      <c r="I122" s="70" t="s">
        <v>22</v>
      </c>
      <c r="J122" s="70" t="s">
        <v>32</v>
      </c>
      <c r="K122" s="71" t="s">
        <v>22</v>
      </c>
      <c r="L122" s="70" t="s">
        <v>54</v>
      </c>
      <c r="M122" s="70" t="s">
        <v>54</v>
      </c>
      <c r="N122" s="70" t="s">
        <v>62</v>
      </c>
      <c r="O122" s="71" t="s">
        <v>54</v>
      </c>
      <c r="P122" s="70" t="s">
        <v>54</v>
      </c>
      <c r="Q122" s="70" t="s">
        <v>22</v>
      </c>
      <c r="R122" s="71" t="s">
        <v>56</v>
      </c>
      <c r="S122" s="70" t="s">
        <v>22</v>
      </c>
      <c r="T122" s="70" t="s">
        <v>22</v>
      </c>
      <c r="U122" s="71" t="s">
        <v>22</v>
      </c>
      <c r="V122" s="70" t="s">
        <v>56</v>
      </c>
      <c r="W122" s="70" t="s">
        <v>54</v>
      </c>
      <c r="X122" s="70" t="s">
        <v>62</v>
      </c>
      <c r="Y122" s="71" t="s">
        <v>62</v>
      </c>
      <c r="Z122" s="70" t="s">
        <v>62</v>
      </c>
      <c r="AA122" s="70" t="s">
        <v>22</v>
      </c>
      <c r="AB122" s="70" t="s">
        <v>62</v>
      </c>
      <c r="AC122" s="71" t="s">
        <v>56</v>
      </c>
      <c r="AD122" s="70" t="s">
        <v>54</v>
      </c>
      <c r="AE122" s="70" t="s">
        <v>56</v>
      </c>
      <c r="AF122" s="71" t="s">
        <v>56</v>
      </c>
      <c r="AG122" s="70"/>
      <c r="AH122" s="137"/>
      <c r="AI122" s="137"/>
      <c r="AJ122" s="137"/>
      <c r="AK122" s="139"/>
    </row>
    <row r="123" spans="1:37" x14ac:dyDescent="0.25">
      <c r="A123" s="3">
        <v>16056</v>
      </c>
      <c r="B123" s="119" t="s">
        <v>20</v>
      </c>
      <c r="C123" s="69" t="s">
        <v>90</v>
      </c>
      <c r="D123" s="69" t="s">
        <v>37</v>
      </c>
      <c r="E123" s="106" t="s">
        <v>128</v>
      </c>
      <c r="F123" s="69" t="s">
        <v>27</v>
      </c>
      <c r="G123" s="69" t="s">
        <v>27</v>
      </c>
      <c r="H123" s="106" t="s">
        <v>80</v>
      </c>
      <c r="I123" s="69" t="s">
        <v>110</v>
      </c>
      <c r="J123" s="69" t="s">
        <v>34</v>
      </c>
      <c r="K123" s="106" t="s">
        <v>53</v>
      </c>
      <c r="L123" s="69" t="s">
        <v>37</v>
      </c>
      <c r="M123" s="69" t="s">
        <v>145</v>
      </c>
      <c r="N123" s="69" t="s">
        <v>33</v>
      </c>
      <c r="O123" s="106" t="s">
        <v>99</v>
      </c>
      <c r="P123" s="69" t="s">
        <v>37</v>
      </c>
      <c r="Q123" s="69" t="s">
        <v>23</v>
      </c>
      <c r="R123" s="106" t="s">
        <v>64</v>
      </c>
      <c r="S123" s="69" t="s">
        <v>168</v>
      </c>
      <c r="T123" s="69" t="s">
        <v>55</v>
      </c>
      <c r="U123" s="106" t="s">
        <v>166</v>
      </c>
      <c r="V123" s="69" t="s">
        <v>37</v>
      </c>
      <c r="W123" s="69" t="s">
        <v>48</v>
      </c>
      <c r="X123" s="69" t="s">
        <v>37</v>
      </c>
      <c r="Y123" s="106" t="s">
        <v>78</v>
      </c>
      <c r="Z123" s="69" t="s">
        <v>39</v>
      </c>
      <c r="AA123" s="69" t="s">
        <v>111</v>
      </c>
      <c r="AB123" s="69" t="s">
        <v>39</v>
      </c>
      <c r="AC123" s="106" t="s">
        <v>101</v>
      </c>
      <c r="AD123" s="69" t="s">
        <v>33</v>
      </c>
      <c r="AE123" s="69" t="s">
        <v>39</v>
      </c>
      <c r="AF123" s="106" t="s">
        <v>84</v>
      </c>
      <c r="AG123" s="69" t="s">
        <v>525</v>
      </c>
      <c r="AH123" s="136">
        <v>7.89</v>
      </c>
      <c r="AI123" s="136" t="s">
        <v>36</v>
      </c>
      <c r="AJ123" s="136">
        <v>6.12</v>
      </c>
      <c r="AK123" s="138"/>
    </row>
    <row r="124" spans="1:37" ht="15" customHeight="1" thickBot="1" x14ac:dyDescent="0.3">
      <c r="A124" s="105" t="s">
        <v>316</v>
      </c>
      <c r="B124" s="70" t="s">
        <v>21</v>
      </c>
      <c r="C124" s="70" t="s">
        <v>22</v>
      </c>
      <c r="D124" s="70" t="s">
        <v>62</v>
      </c>
      <c r="E124" s="71" t="s">
        <v>56</v>
      </c>
      <c r="F124" s="70" t="s">
        <v>62</v>
      </c>
      <c r="G124" s="70" t="s">
        <v>62</v>
      </c>
      <c r="H124" s="71" t="s">
        <v>62</v>
      </c>
      <c r="I124" s="70" t="s">
        <v>22</v>
      </c>
      <c r="J124" s="70" t="s">
        <v>32</v>
      </c>
      <c r="K124" s="71" t="s">
        <v>22</v>
      </c>
      <c r="L124" s="70" t="s">
        <v>54</v>
      </c>
      <c r="M124" s="70" t="s">
        <v>22</v>
      </c>
      <c r="N124" s="70" t="s">
        <v>62</v>
      </c>
      <c r="O124" s="71" t="s">
        <v>56</v>
      </c>
      <c r="P124" s="70" t="s">
        <v>54</v>
      </c>
      <c r="Q124" s="70" t="s">
        <v>22</v>
      </c>
      <c r="R124" s="71" t="s">
        <v>56</v>
      </c>
      <c r="S124" s="70" t="s">
        <v>22</v>
      </c>
      <c r="T124" s="70" t="s">
        <v>56</v>
      </c>
      <c r="U124" s="71" t="s">
        <v>22</v>
      </c>
      <c r="V124" s="70" t="s">
        <v>54</v>
      </c>
      <c r="W124" s="70" t="s">
        <v>56</v>
      </c>
      <c r="X124" s="70" t="s">
        <v>62</v>
      </c>
      <c r="Y124" s="71" t="s">
        <v>54</v>
      </c>
      <c r="Z124" s="70" t="s">
        <v>62</v>
      </c>
      <c r="AA124" s="70" t="s">
        <v>74</v>
      </c>
      <c r="AB124" s="70" t="s">
        <v>62</v>
      </c>
      <c r="AC124" s="71" t="s">
        <v>32</v>
      </c>
      <c r="AD124" s="70" t="s">
        <v>56</v>
      </c>
      <c r="AE124" s="70" t="s">
        <v>62</v>
      </c>
      <c r="AF124" s="71" t="s">
        <v>54</v>
      </c>
      <c r="AG124" s="70"/>
      <c r="AH124" s="137"/>
      <c r="AI124" s="137"/>
      <c r="AJ124" s="137"/>
      <c r="AK124" s="139"/>
    </row>
    <row r="125" spans="1:37" x14ac:dyDescent="0.25">
      <c r="A125" s="3">
        <v>16057</v>
      </c>
      <c r="B125" s="119" t="s">
        <v>20</v>
      </c>
      <c r="C125" s="69" t="s">
        <v>67</v>
      </c>
      <c r="D125" s="69" t="s">
        <v>33</v>
      </c>
      <c r="E125" s="106" t="s">
        <v>77</v>
      </c>
      <c r="F125" s="69" t="s">
        <v>23</v>
      </c>
      <c r="G125" s="69" t="s">
        <v>39</v>
      </c>
      <c r="H125" s="106" t="s">
        <v>97</v>
      </c>
      <c r="I125" s="69" t="s">
        <v>131</v>
      </c>
      <c r="J125" s="69" t="s">
        <v>118</v>
      </c>
      <c r="K125" s="106" t="s">
        <v>99</v>
      </c>
      <c r="L125" s="69" t="s">
        <v>33</v>
      </c>
      <c r="M125" s="69" t="s">
        <v>109</v>
      </c>
      <c r="N125" s="69" t="s">
        <v>61</v>
      </c>
      <c r="O125" s="106" t="s">
        <v>77</v>
      </c>
      <c r="P125" s="69" t="s">
        <v>27</v>
      </c>
      <c r="Q125" s="69" t="s">
        <v>39</v>
      </c>
      <c r="R125" s="106" t="s">
        <v>75</v>
      </c>
      <c r="S125" s="69" t="s">
        <v>101</v>
      </c>
      <c r="T125" s="69" t="s">
        <v>118</v>
      </c>
      <c r="U125" s="106" t="s">
        <v>128</v>
      </c>
      <c r="V125" s="69" t="s">
        <v>33</v>
      </c>
      <c r="W125" s="69" t="s">
        <v>46</v>
      </c>
      <c r="X125" s="69" t="s">
        <v>39</v>
      </c>
      <c r="Y125" s="106" t="s">
        <v>68</v>
      </c>
      <c r="Z125" s="69" t="s">
        <v>39</v>
      </c>
      <c r="AA125" s="69" t="s">
        <v>129</v>
      </c>
      <c r="AB125" s="69" t="s">
        <v>33</v>
      </c>
      <c r="AC125" s="106" t="s">
        <v>79</v>
      </c>
      <c r="AD125" s="69" t="s">
        <v>39</v>
      </c>
      <c r="AE125" s="69" t="s">
        <v>37</v>
      </c>
      <c r="AF125" s="106" t="s">
        <v>111</v>
      </c>
      <c r="AG125" s="69" t="s">
        <v>312</v>
      </c>
      <c r="AH125" s="136">
        <v>7.96</v>
      </c>
      <c r="AI125" s="136" t="s">
        <v>36</v>
      </c>
      <c r="AJ125" s="136">
        <v>5.93</v>
      </c>
      <c r="AK125" s="138"/>
    </row>
    <row r="126" spans="1:37" ht="15" customHeight="1" thickBot="1" x14ac:dyDescent="0.3">
      <c r="A126" s="105" t="s">
        <v>317</v>
      </c>
      <c r="B126" s="70" t="s">
        <v>21</v>
      </c>
      <c r="C126" s="70" t="s">
        <v>22</v>
      </c>
      <c r="D126" s="70" t="s">
        <v>62</v>
      </c>
      <c r="E126" s="71" t="s">
        <v>22</v>
      </c>
      <c r="F126" s="70" t="s">
        <v>22</v>
      </c>
      <c r="G126" s="70" t="s">
        <v>62</v>
      </c>
      <c r="H126" s="71" t="s">
        <v>56</v>
      </c>
      <c r="I126" s="70" t="s">
        <v>56</v>
      </c>
      <c r="J126" s="70" t="s">
        <v>22</v>
      </c>
      <c r="K126" s="71" t="s">
        <v>56</v>
      </c>
      <c r="L126" s="70" t="s">
        <v>56</v>
      </c>
      <c r="M126" s="70" t="s">
        <v>22</v>
      </c>
      <c r="N126" s="70" t="s">
        <v>62</v>
      </c>
      <c r="O126" s="71" t="s">
        <v>22</v>
      </c>
      <c r="P126" s="70" t="s">
        <v>62</v>
      </c>
      <c r="Q126" s="70" t="s">
        <v>62</v>
      </c>
      <c r="R126" s="71" t="s">
        <v>62</v>
      </c>
      <c r="S126" s="70" t="s">
        <v>56</v>
      </c>
      <c r="T126" s="70" t="s">
        <v>22</v>
      </c>
      <c r="U126" s="71" t="s">
        <v>56</v>
      </c>
      <c r="V126" s="70" t="s">
        <v>56</v>
      </c>
      <c r="W126" s="70" t="s">
        <v>56</v>
      </c>
      <c r="X126" s="70" t="s">
        <v>62</v>
      </c>
      <c r="Y126" s="71" t="s">
        <v>54</v>
      </c>
      <c r="Z126" s="70" t="s">
        <v>62</v>
      </c>
      <c r="AA126" s="70" t="s">
        <v>32</v>
      </c>
      <c r="AB126" s="70" t="s">
        <v>62</v>
      </c>
      <c r="AC126" s="71" t="s">
        <v>22</v>
      </c>
      <c r="AD126" s="70" t="s">
        <v>62</v>
      </c>
      <c r="AE126" s="70" t="s">
        <v>54</v>
      </c>
      <c r="AF126" s="71" t="s">
        <v>54</v>
      </c>
      <c r="AG126" s="70"/>
      <c r="AH126" s="137"/>
      <c r="AI126" s="137"/>
      <c r="AJ126" s="137"/>
      <c r="AK126" s="139"/>
    </row>
    <row r="127" spans="1:37" x14ac:dyDescent="0.25">
      <c r="A127" s="3">
        <v>16058</v>
      </c>
      <c r="B127" s="119" t="s">
        <v>20</v>
      </c>
      <c r="C127" s="69" t="s">
        <v>96</v>
      </c>
      <c r="D127" s="69" t="s">
        <v>23</v>
      </c>
      <c r="E127" s="106" t="s">
        <v>85</v>
      </c>
      <c r="F127" s="69" t="s">
        <v>59</v>
      </c>
      <c r="G127" s="69" t="s">
        <v>39</v>
      </c>
      <c r="H127" s="106" t="s">
        <v>76</v>
      </c>
      <c r="I127" s="69" t="s">
        <v>142</v>
      </c>
      <c r="J127" s="69" t="s">
        <v>55</v>
      </c>
      <c r="K127" s="106" t="s">
        <v>63</v>
      </c>
      <c r="L127" s="69" t="s">
        <v>37</v>
      </c>
      <c r="M127" s="69" t="s">
        <v>53</v>
      </c>
      <c r="N127" s="69" t="s">
        <v>23</v>
      </c>
      <c r="O127" s="106" t="s">
        <v>63</v>
      </c>
      <c r="P127" s="69" t="s">
        <v>27</v>
      </c>
      <c r="Q127" s="69" t="s">
        <v>27</v>
      </c>
      <c r="R127" s="106" t="s">
        <v>80</v>
      </c>
      <c r="S127" s="69" t="s">
        <v>142</v>
      </c>
      <c r="T127" s="69" t="s">
        <v>61</v>
      </c>
      <c r="U127" s="106" t="s">
        <v>133</v>
      </c>
      <c r="V127" s="69" t="s">
        <v>39</v>
      </c>
      <c r="W127" s="69" t="s">
        <v>143</v>
      </c>
      <c r="X127" s="69" t="s">
        <v>39</v>
      </c>
      <c r="Y127" s="106" t="s">
        <v>167</v>
      </c>
      <c r="Z127" s="69" t="s">
        <v>27</v>
      </c>
      <c r="AA127" s="69" t="s">
        <v>79</v>
      </c>
      <c r="AB127" s="69" t="s">
        <v>37</v>
      </c>
      <c r="AC127" s="106" t="s">
        <v>169</v>
      </c>
      <c r="AD127" s="69" t="s">
        <v>37</v>
      </c>
      <c r="AE127" s="69" t="s">
        <v>39</v>
      </c>
      <c r="AF127" s="106" t="s">
        <v>111</v>
      </c>
      <c r="AG127" s="69" t="s">
        <v>526</v>
      </c>
      <c r="AH127" s="136">
        <v>9.2100000000000009</v>
      </c>
      <c r="AI127" s="136" t="s">
        <v>36</v>
      </c>
      <c r="AJ127" s="136">
        <v>6.77</v>
      </c>
      <c r="AK127" s="138"/>
    </row>
    <row r="128" spans="1:37" ht="15" customHeight="1" thickBot="1" x14ac:dyDescent="0.3">
      <c r="A128" s="105" t="s">
        <v>318</v>
      </c>
      <c r="B128" s="70" t="s">
        <v>21</v>
      </c>
      <c r="C128" s="70" t="s">
        <v>22</v>
      </c>
      <c r="D128" s="70" t="s">
        <v>62</v>
      </c>
      <c r="E128" s="71" t="s">
        <v>56</v>
      </c>
      <c r="F128" s="70" t="s">
        <v>22</v>
      </c>
      <c r="G128" s="70" t="s">
        <v>62</v>
      </c>
      <c r="H128" s="71" t="s">
        <v>56</v>
      </c>
      <c r="I128" s="70" t="s">
        <v>54</v>
      </c>
      <c r="J128" s="70" t="s">
        <v>56</v>
      </c>
      <c r="K128" s="71" t="s">
        <v>54</v>
      </c>
      <c r="L128" s="70" t="s">
        <v>54</v>
      </c>
      <c r="M128" s="70" t="s">
        <v>54</v>
      </c>
      <c r="N128" s="70" t="s">
        <v>62</v>
      </c>
      <c r="O128" s="71" t="s">
        <v>54</v>
      </c>
      <c r="P128" s="70" t="s">
        <v>62</v>
      </c>
      <c r="Q128" s="70" t="s">
        <v>62</v>
      </c>
      <c r="R128" s="71" t="s">
        <v>62</v>
      </c>
      <c r="S128" s="70" t="s">
        <v>54</v>
      </c>
      <c r="T128" s="70" t="s">
        <v>62</v>
      </c>
      <c r="U128" s="71" t="s">
        <v>54</v>
      </c>
      <c r="V128" s="70" t="s">
        <v>62</v>
      </c>
      <c r="W128" s="70" t="s">
        <v>62</v>
      </c>
      <c r="X128" s="70" t="s">
        <v>62</v>
      </c>
      <c r="Y128" s="71" t="s">
        <v>62</v>
      </c>
      <c r="Z128" s="70" t="s">
        <v>62</v>
      </c>
      <c r="AA128" s="70" t="s">
        <v>54</v>
      </c>
      <c r="AB128" s="70" t="s">
        <v>62</v>
      </c>
      <c r="AC128" s="71" t="s">
        <v>62</v>
      </c>
      <c r="AD128" s="70" t="s">
        <v>54</v>
      </c>
      <c r="AE128" s="70" t="s">
        <v>62</v>
      </c>
      <c r="AF128" s="71" t="s">
        <v>54</v>
      </c>
      <c r="AG128" s="70"/>
      <c r="AH128" s="137"/>
      <c r="AI128" s="137"/>
      <c r="AJ128" s="137"/>
      <c r="AK128" s="139"/>
    </row>
    <row r="129" spans="1:37" x14ac:dyDescent="0.25">
      <c r="A129" s="3">
        <v>16059</v>
      </c>
      <c r="B129" s="119" t="s">
        <v>20</v>
      </c>
      <c r="C129" s="69" t="s">
        <v>131</v>
      </c>
      <c r="D129" s="69" t="s">
        <v>39</v>
      </c>
      <c r="E129" s="106" t="s">
        <v>63</v>
      </c>
      <c r="F129" s="69" t="s">
        <v>104</v>
      </c>
      <c r="G129" s="69" t="s">
        <v>39</v>
      </c>
      <c r="H129" s="106" t="s">
        <v>80</v>
      </c>
      <c r="I129" s="69" t="s">
        <v>143</v>
      </c>
      <c r="J129" s="69" t="s">
        <v>49</v>
      </c>
      <c r="K129" s="106" t="s">
        <v>83</v>
      </c>
      <c r="L129" s="69" t="s">
        <v>37</v>
      </c>
      <c r="M129" s="69" t="s">
        <v>79</v>
      </c>
      <c r="N129" s="69" t="s">
        <v>59</v>
      </c>
      <c r="O129" s="106" t="s">
        <v>63</v>
      </c>
      <c r="P129" s="69" t="s">
        <v>37</v>
      </c>
      <c r="Q129" s="69" t="s">
        <v>39</v>
      </c>
      <c r="R129" s="106" t="s">
        <v>111</v>
      </c>
      <c r="S129" s="69" t="s">
        <v>136</v>
      </c>
      <c r="T129" s="69" t="s">
        <v>23</v>
      </c>
      <c r="U129" s="106" t="s">
        <v>71</v>
      </c>
      <c r="V129" s="69" t="s">
        <v>37</v>
      </c>
      <c r="W129" s="69" t="s">
        <v>112</v>
      </c>
      <c r="X129" s="69" t="s">
        <v>37</v>
      </c>
      <c r="Y129" s="106" t="s">
        <v>122</v>
      </c>
      <c r="Z129" s="69" t="s">
        <v>39</v>
      </c>
      <c r="AA129" s="69" t="s">
        <v>82</v>
      </c>
      <c r="AB129" s="69" t="s">
        <v>61</v>
      </c>
      <c r="AC129" s="106" t="s">
        <v>85</v>
      </c>
      <c r="AD129" s="69" t="s">
        <v>39</v>
      </c>
      <c r="AE129" s="69" t="s">
        <v>37</v>
      </c>
      <c r="AF129" s="106" t="s">
        <v>111</v>
      </c>
      <c r="AG129" s="69" t="s">
        <v>527</v>
      </c>
      <c r="AH129" s="136">
        <v>9.25</v>
      </c>
      <c r="AI129" s="136" t="s">
        <v>36</v>
      </c>
      <c r="AJ129" s="136">
        <v>6.95</v>
      </c>
      <c r="AK129" s="138"/>
    </row>
    <row r="130" spans="1:37" ht="15" customHeight="1" thickBot="1" x14ac:dyDescent="0.3">
      <c r="A130" s="105" t="s">
        <v>320</v>
      </c>
      <c r="B130" s="70" t="s">
        <v>21</v>
      </c>
      <c r="C130" s="70" t="s">
        <v>56</v>
      </c>
      <c r="D130" s="70" t="s">
        <v>62</v>
      </c>
      <c r="E130" s="71" t="s">
        <v>54</v>
      </c>
      <c r="F130" s="70" t="s">
        <v>62</v>
      </c>
      <c r="G130" s="70" t="s">
        <v>62</v>
      </c>
      <c r="H130" s="71" t="s">
        <v>62</v>
      </c>
      <c r="I130" s="70" t="s">
        <v>62</v>
      </c>
      <c r="J130" s="70" t="s">
        <v>22</v>
      </c>
      <c r="K130" s="71" t="s">
        <v>54</v>
      </c>
      <c r="L130" s="70" t="s">
        <v>54</v>
      </c>
      <c r="M130" s="70" t="s">
        <v>54</v>
      </c>
      <c r="N130" s="70" t="s">
        <v>54</v>
      </c>
      <c r="O130" s="71" t="s">
        <v>54</v>
      </c>
      <c r="P130" s="70" t="s">
        <v>54</v>
      </c>
      <c r="Q130" s="70" t="s">
        <v>62</v>
      </c>
      <c r="R130" s="71" t="s">
        <v>54</v>
      </c>
      <c r="S130" s="70" t="s">
        <v>62</v>
      </c>
      <c r="T130" s="70" t="s">
        <v>62</v>
      </c>
      <c r="U130" s="71" t="s">
        <v>62</v>
      </c>
      <c r="V130" s="70" t="s">
        <v>54</v>
      </c>
      <c r="W130" s="70" t="s">
        <v>62</v>
      </c>
      <c r="X130" s="70" t="s">
        <v>62</v>
      </c>
      <c r="Y130" s="71" t="s">
        <v>62</v>
      </c>
      <c r="Z130" s="70" t="s">
        <v>62</v>
      </c>
      <c r="AA130" s="70" t="s">
        <v>22</v>
      </c>
      <c r="AB130" s="70" t="s">
        <v>62</v>
      </c>
      <c r="AC130" s="71" t="s">
        <v>56</v>
      </c>
      <c r="AD130" s="70" t="s">
        <v>62</v>
      </c>
      <c r="AE130" s="70" t="s">
        <v>54</v>
      </c>
      <c r="AF130" s="71" t="s">
        <v>54</v>
      </c>
      <c r="AG130" s="70"/>
      <c r="AH130" s="137"/>
      <c r="AI130" s="137"/>
      <c r="AJ130" s="137"/>
      <c r="AK130" s="139"/>
    </row>
    <row r="131" spans="1:37" x14ac:dyDescent="0.25">
      <c r="A131" s="3">
        <v>16060</v>
      </c>
      <c r="B131" s="119" t="s">
        <v>20</v>
      </c>
      <c r="C131" s="69" t="s">
        <v>84</v>
      </c>
      <c r="D131" s="69" t="s">
        <v>55</v>
      </c>
      <c r="E131" s="106" t="s">
        <v>145</v>
      </c>
      <c r="F131" s="69" t="s">
        <v>39</v>
      </c>
      <c r="G131" s="69" t="s">
        <v>55</v>
      </c>
      <c r="H131" s="106" t="s">
        <v>116</v>
      </c>
      <c r="I131" s="69" t="s">
        <v>58</v>
      </c>
      <c r="J131" s="69" t="s">
        <v>28</v>
      </c>
      <c r="K131" s="106" t="s">
        <v>69</v>
      </c>
      <c r="L131" s="69" t="s">
        <v>59</v>
      </c>
      <c r="M131" s="69" t="s">
        <v>58</v>
      </c>
      <c r="N131" s="69" t="s">
        <v>49</v>
      </c>
      <c r="O131" s="106" t="s">
        <v>129</v>
      </c>
      <c r="P131" s="69" t="s">
        <v>37</v>
      </c>
      <c r="Q131" s="69" t="s">
        <v>37</v>
      </c>
      <c r="R131" s="106" t="s">
        <v>84</v>
      </c>
      <c r="S131" s="69" t="s">
        <v>52</v>
      </c>
      <c r="T131" s="69" t="s">
        <v>34</v>
      </c>
      <c r="U131" s="106" t="s">
        <v>131</v>
      </c>
      <c r="V131" s="69" t="s">
        <v>61</v>
      </c>
      <c r="W131" s="69" t="s">
        <v>52</v>
      </c>
      <c r="X131" s="69" t="s">
        <v>23</v>
      </c>
      <c r="Y131" s="106" t="s">
        <v>142</v>
      </c>
      <c r="Z131" s="69" t="s">
        <v>34</v>
      </c>
      <c r="AA131" s="69" t="s">
        <v>44</v>
      </c>
      <c r="AB131" s="69" t="s">
        <v>49</v>
      </c>
      <c r="AC131" s="106" t="s">
        <v>70</v>
      </c>
      <c r="AD131" s="69" t="s">
        <v>118</v>
      </c>
      <c r="AE131" s="69" t="s">
        <v>49</v>
      </c>
      <c r="AF131" s="106" t="s">
        <v>43</v>
      </c>
      <c r="AG131" s="69" t="s">
        <v>359</v>
      </c>
      <c r="AH131" s="136">
        <v>5.61</v>
      </c>
      <c r="AI131" s="136" t="s">
        <v>36</v>
      </c>
      <c r="AJ131" s="136">
        <v>5.96</v>
      </c>
      <c r="AK131" s="138"/>
    </row>
    <row r="132" spans="1:37" ht="15" customHeight="1" thickBot="1" x14ac:dyDescent="0.3">
      <c r="A132" s="105" t="s">
        <v>321</v>
      </c>
      <c r="B132" s="70" t="s">
        <v>21</v>
      </c>
      <c r="C132" s="70" t="s">
        <v>74</v>
      </c>
      <c r="D132" s="70" t="s">
        <v>56</v>
      </c>
      <c r="E132" s="71" t="s">
        <v>32</v>
      </c>
      <c r="F132" s="70" t="s">
        <v>62</v>
      </c>
      <c r="G132" s="70" t="s">
        <v>32</v>
      </c>
      <c r="H132" s="71" t="s">
        <v>22</v>
      </c>
      <c r="I132" s="70" t="s">
        <v>36</v>
      </c>
      <c r="J132" s="70" t="s">
        <v>36</v>
      </c>
      <c r="K132" s="71" t="s">
        <v>36</v>
      </c>
      <c r="L132" s="70" t="s">
        <v>22</v>
      </c>
      <c r="M132" s="70" t="s">
        <v>36</v>
      </c>
      <c r="N132" s="70" t="s">
        <v>22</v>
      </c>
      <c r="O132" s="71" t="s">
        <v>36</v>
      </c>
      <c r="P132" s="70" t="s">
        <v>54</v>
      </c>
      <c r="Q132" s="70" t="s">
        <v>54</v>
      </c>
      <c r="R132" s="71" t="s">
        <v>54</v>
      </c>
      <c r="S132" s="70" t="s">
        <v>32</v>
      </c>
      <c r="T132" s="70" t="s">
        <v>32</v>
      </c>
      <c r="U132" s="71" t="s">
        <v>32</v>
      </c>
      <c r="V132" s="70" t="s">
        <v>22</v>
      </c>
      <c r="W132" s="70" t="s">
        <v>32</v>
      </c>
      <c r="X132" s="70" t="s">
        <v>62</v>
      </c>
      <c r="Y132" s="71" t="s">
        <v>22</v>
      </c>
      <c r="Z132" s="70" t="s">
        <v>36</v>
      </c>
      <c r="AA132" s="70" t="s">
        <v>36</v>
      </c>
      <c r="AB132" s="70" t="s">
        <v>22</v>
      </c>
      <c r="AC132" s="71" t="s">
        <v>74</v>
      </c>
      <c r="AD132" s="70" t="s">
        <v>32</v>
      </c>
      <c r="AE132" s="70" t="s">
        <v>74</v>
      </c>
      <c r="AF132" s="71" t="s">
        <v>32</v>
      </c>
      <c r="AG132" s="70"/>
      <c r="AH132" s="137"/>
      <c r="AI132" s="137"/>
      <c r="AJ132" s="137"/>
      <c r="AK132" s="139"/>
    </row>
    <row r="133" spans="1:37" x14ac:dyDescent="0.25">
      <c r="A133" s="3">
        <v>16061</v>
      </c>
      <c r="B133" s="119" t="s">
        <v>20</v>
      </c>
      <c r="C133" s="69" t="s">
        <v>75</v>
      </c>
      <c r="D133" s="69" t="s">
        <v>61</v>
      </c>
      <c r="E133" s="106" t="s">
        <v>131</v>
      </c>
      <c r="F133" s="69" t="s">
        <v>27</v>
      </c>
      <c r="G133" s="69" t="s">
        <v>37</v>
      </c>
      <c r="H133" s="106" t="s">
        <v>69</v>
      </c>
      <c r="I133" s="69" t="s">
        <v>111</v>
      </c>
      <c r="J133" s="69" t="s">
        <v>49</v>
      </c>
      <c r="K133" s="106" t="s">
        <v>168</v>
      </c>
      <c r="L133" s="69" t="s">
        <v>37</v>
      </c>
      <c r="M133" s="69" t="s">
        <v>90</v>
      </c>
      <c r="N133" s="69" t="s">
        <v>61</v>
      </c>
      <c r="O133" s="106" t="s">
        <v>93</v>
      </c>
      <c r="P133" s="69" t="s">
        <v>37</v>
      </c>
      <c r="Q133" s="69" t="s">
        <v>39</v>
      </c>
      <c r="R133" s="106" t="s">
        <v>111</v>
      </c>
      <c r="S133" s="69" t="s">
        <v>143</v>
      </c>
      <c r="T133" s="69" t="s">
        <v>55</v>
      </c>
      <c r="U133" s="106" t="s">
        <v>68</v>
      </c>
      <c r="V133" s="69" t="s">
        <v>33</v>
      </c>
      <c r="W133" s="69" t="s">
        <v>70</v>
      </c>
      <c r="X133" s="69" t="s">
        <v>33</v>
      </c>
      <c r="Y133" s="106" t="s">
        <v>142</v>
      </c>
      <c r="Z133" s="69" t="s">
        <v>33</v>
      </c>
      <c r="AA133" s="69" t="s">
        <v>93</v>
      </c>
      <c r="AB133" s="69" t="s">
        <v>23</v>
      </c>
      <c r="AC133" s="106" t="s">
        <v>122</v>
      </c>
      <c r="AD133" s="69" t="s">
        <v>23</v>
      </c>
      <c r="AE133" s="69" t="s">
        <v>23</v>
      </c>
      <c r="AF133" s="106" t="s">
        <v>116</v>
      </c>
      <c r="AG133" s="69" t="s">
        <v>330</v>
      </c>
      <c r="AH133" s="136">
        <v>7.68</v>
      </c>
      <c r="AI133" s="136" t="s">
        <v>36</v>
      </c>
      <c r="AJ133" s="136">
        <v>5.64</v>
      </c>
      <c r="AK133" s="138"/>
    </row>
    <row r="134" spans="1:37" ht="15" customHeight="1" thickBot="1" x14ac:dyDescent="0.3">
      <c r="A134" s="105" t="s">
        <v>322</v>
      </c>
      <c r="B134" s="70" t="s">
        <v>21</v>
      </c>
      <c r="C134" s="70" t="s">
        <v>32</v>
      </c>
      <c r="D134" s="70" t="s">
        <v>62</v>
      </c>
      <c r="E134" s="71" t="s">
        <v>32</v>
      </c>
      <c r="F134" s="70" t="s">
        <v>62</v>
      </c>
      <c r="G134" s="70" t="s">
        <v>54</v>
      </c>
      <c r="H134" s="71" t="s">
        <v>62</v>
      </c>
      <c r="I134" s="70" t="s">
        <v>74</v>
      </c>
      <c r="J134" s="70" t="s">
        <v>22</v>
      </c>
      <c r="K134" s="71" t="s">
        <v>32</v>
      </c>
      <c r="L134" s="70" t="s">
        <v>54</v>
      </c>
      <c r="M134" s="70" t="s">
        <v>22</v>
      </c>
      <c r="N134" s="70" t="s">
        <v>62</v>
      </c>
      <c r="O134" s="71" t="s">
        <v>22</v>
      </c>
      <c r="P134" s="70" t="s">
        <v>54</v>
      </c>
      <c r="Q134" s="70" t="s">
        <v>62</v>
      </c>
      <c r="R134" s="71" t="s">
        <v>54</v>
      </c>
      <c r="S134" s="70" t="s">
        <v>62</v>
      </c>
      <c r="T134" s="70" t="s">
        <v>56</v>
      </c>
      <c r="U134" s="71" t="s">
        <v>54</v>
      </c>
      <c r="V134" s="70" t="s">
        <v>56</v>
      </c>
      <c r="W134" s="70" t="s">
        <v>32</v>
      </c>
      <c r="X134" s="70" t="s">
        <v>62</v>
      </c>
      <c r="Y134" s="71" t="s">
        <v>22</v>
      </c>
      <c r="Z134" s="70" t="s">
        <v>56</v>
      </c>
      <c r="AA134" s="70" t="s">
        <v>62</v>
      </c>
      <c r="AB134" s="70" t="s">
        <v>62</v>
      </c>
      <c r="AC134" s="71" t="s">
        <v>62</v>
      </c>
      <c r="AD134" s="70" t="s">
        <v>22</v>
      </c>
      <c r="AE134" s="70" t="s">
        <v>22</v>
      </c>
      <c r="AF134" s="71" t="s">
        <v>22</v>
      </c>
      <c r="AG134" s="70"/>
      <c r="AH134" s="137"/>
      <c r="AI134" s="137"/>
      <c r="AJ134" s="137"/>
      <c r="AK134" s="139"/>
    </row>
    <row r="135" spans="1:37" x14ac:dyDescent="0.25">
      <c r="A135" s="3">
        <v>16062</v>
      </c>
      <c r="B135" s="119" t="s">
        <v>20</v>
      </c>
      <c r="C135" s="69" t="s">
        <v>132</v>
      </c>
      <c r="D135" s="69" t="s">
        <v>92</v>
      </c>
      <c r="E135" s="106" t="s">
        <v>82</v>
      </c>
      <c r="F135" s="69" t="s">
        <v>165</v>
      </c>
      <c r="G135" s="69" t="s">
        <v>165</v>
      </c>
      <c r="H135" s="106" t="s">
        <v>84</v>
      </c>
      <c r="I135" s="69" t="s">
        <v>180</v>
      </c>
      <c r="J135" s="69" t="s">
        <v>135</v>
      </c>
      <c r="K135" s="106" t="s">
        <v>106</v>
      </c>
      <c r="L135" s="69" t="s">
        <v>165</v>
      </c>
      <c r="M135" s="69" t="s">
        <v>132</v>
      </c>
      <c r="N135" s="69" t="s">
        <v>153</v>
      </c>
      <c r="O135" s="106" t="s">
        <v>80</v>
      </c>
      <c r="P135" s="69" t="s">
        <v>87</v>
      </c>
      <c r="Q135" s="69" t="s">
        <v>87</v>
      </c>
      <c r="R135" s="106" t="s">
        <v>116</v>
      </c>
      <c r="S135" s="69" t="s">
        <v>155</v>
      </c>
      <c r="T135" s="69" t="s">
        <v>35</v>
      </c>
      <c r="U135" s="106" t="s">
        <v>110</v>
      </c>
      <c r="V135" s="69" t="s">
        <v>105</v>
      </c>
      <c r="W135" s="69" t="s">
        <v>45</v>
      </c>
      <c r="X135" s="69" t="s">
        <v>124</v>
      </c>
      <c r="Y135" s="106" t="s">
        <v>67</v>
      </c>
      <c r="Z135" s="69" t="s">
        <v>94</v>
      </c>
      <c r="AA135" s="69" t="s">
        <v>95</v>
      </c>
      <c r="AB135" s="69" t="s">
        <v>124</v>
      </c>
      <c r="AC135" s="106" t="s">
        <v>60</v>
      </c>
      <c r="AD135" s="69" t="s">
        <v>92</v>
      </c>
      <c r="AE135" s="69" t="s">
        <v>87</v>
      </c>
      <c r="AF135" s="106" t="s">
        <v>44</v>
      </c>
      <c r="AG135" s="69" t="s">
        <v>379</v>
      </c>
      <c r="AH135" s="136">
        <v>5.18</v>
      </c>
      <c r="AI135" s="136" t="s">
        <v>24</v>
      </c>
      <c r="AJ135" s="136">
        <v>4.2</v>
      </c>
      <c r="AK135" s="138"/>
    </row>
    <row r="136" spans="1:37" ht="15" customHeight="1" thickBot="1" x14ac:dyDescent="0.3">
      <c r="A136" s="105" t="s">
        <v>323</v>
      </c>
      <c r="B136" s="70" t="s">
        <v>21</v>
      </c>
      <c r="C136" s="70" t="s">
        <v>74</v>
      </c>
      <c r="D136" s="70" t="s">
        <v>62</v>
      </c>
      <c r="E136" s="71" t="s">
        <v>32</v>
      </c>
      <c r="F136" s="70" t="s">
        <v>54</v>
      </c>
      <c r="G136" s="70" t="s">
        <v>54</v>
      </c>
      <c r="H136" s="71" t="s">
        <v>54</v>
      </c>
      <c r="I136" s="70" t="s">
        <v>36</v>
      </c>
      <c r="J136" s="70" t="s">
        <v>74</v>
      </c>
      <c r="K136" s="71" t="s">
        <v>36</v>
      </c>
      <c r="L136" s="70" t="s">
        <v>54</v>
      </c>
      <c r="M136" s="70" t="s">
        <v>74</v>
      </c>
      <c r="N136" s="70" t="s">
        <v>24</v>
      </c>
      <c r="O136" s="71" t="s">
        <v>24</v>
      </c>
      <c r="P136" s="70" t="s">
        <v>22</v>
      </c>
      <c r="Q136" s="70" t="s">
        <v>22</v>
      </c>
      <c r="R136" s="71" t="s">
        <v>22</v>
      </c>
      <c r="S136" s="70" t="s">
        <v>32</v>
      </c>
      <c r="T136" s="70" t="s">
        <v>36</v>
      </c>
      <c r="U136" s="71" t="s">
        <v>74</v>
      </c>
      <c r="V136" s="70" t="s">
        <v>56</v>
      </c>
      <c r="W136" s="70" t="s">
        <v>36</v>
      </c>
      <c r="X136" s="70" t="s">
        <v>54</v>
      </c>
      <c r="Y136" s="71" t="s">
        <v>74</v>
      </c>
      <c r="Z136" s="70" t="s">
        <v>62</v>
      </c>
      <c r="AA136" s="70" t="s">
        <v>32</v>
      </c>
      <c r="AB136" s="70" t="s">
        <v>54</v>
      </c>
      <c r="AC136" s="71" t="s">
        <v>22</v>
      </c>
      <c r="AD136" s="70" t="s">
        <v>22</v>
      </c>
      <c r="AE136" s="70" t="s">
        <v>22</v>
      </c>
      <c r="AF136" s="71" t="s">
        <v>22</v>
      </c>
      <c r="AG136" s="70"/>
      <c r="AH136" s="137"/>
      <c r="AI136" s="137"/>
      <c r="AJ136" s="137"/>
      <c r="AK136" s="139"/>
    </row>
    <row r="137" spans="1:37" x14ac:dyDescent="0.25">
      <c r="A137" s="3">
        <v>16063</v>
      </c>
      <c r="B137" s="119" t="s">
        <v>20</v>
      </c>
      <c r="C137" s="69" t="s">
        <v>84</v>
      </c>
      <c r="D137" s="69" t="s">
        <v>55</v>
      </c>
      <c r="E137" s="106" t="s">
        <v>145</v>
      </c>
      <c r="F137" s="69" t="s">
        <v>39</v>
      </c>
      <c r="G137" s="69" t="s">
        <v>37</v>
      </c>
      <c r="H137" s="106" t="s">
        <v>111</v>
      </c>
      <c r="I137" s="69" t="s">
        <v>111</v>
      </c>
      <c r="J137" s="69" t="s">
        <v>28</v>
      </c>
      <c r="K137" s="106" t="s">
        <v>81</v>
      </c>
      <c r="L137" s="69" t="s">
        <v>37</v>
      </c>
      <c r="M137" s="69" t="s">
        <v>58</v>
      </c>
      <c r="N137" s="69" t="s">
        <v>30</v>
      </c>
      <c r="O137" s="106" t="s">
        <v>80</v>
      </c>
      <c r="P137" s="69" t="s">
        <v>39</v>
      </c>
      <c r="Q137" s="69" t="s">
        <v>104</v>
      </c>
      <c r="R137" s="106" t="s">
        <v>80</v>
      </c>
      <c r="S137" s="69" t="s">
        <v>106</v>
      </c>
      <c r="T137" s="69" t="s">
        <v>30</v>
      </c>
      <c r="U137" s="106" t="s">
        <v>90</v>
      </c>
      <c r="V137" s="69" t="s">
        <v>33</v>
      </c>
      <c r="W137" s="69" t="s">
        <v>111</v>
      </c>
      <c r="X137" s="69" t="s">
        <v>55</v>
      </c>
      <c r="Y137" s="106" t="s">
        <v>90</v>
      </c>
      <c r="Z137" s="69" t="s">
        <v>61</v>
      </c>
      <c r="AA137" s="69" t="s">
        <v>116</v>
      </c>
      <c r="AB137" s="69" t="s">
        <v>59</v>
      </c>
      <c r="AC137" s="106" t="s">
        <v>110</v>
      </c>
      <c r="AD137" s="69" t="s">
        <v>39</v>
      </c>
      <c r="AE137" s="69" t="s">
        <v>37</v>
      </c>
      <c r="AF137" s="106" t="s">
        <v>111</v>
      </c>
      <c r="AG137" s="69" t="s">
        <v>301</v>
      </c>
      <c r="AH137" s="136">
        <v>6.04</v>
      </c>
      <c r="AI137" s="136" t="s">
        <v>36</v>
      </c>
      <c r="AJ137" s="136">
        <v>6.15</v>
      </c>
      <c r="AK137" s="138"/>
    </row>
    <row r="138" spans="1:37" ht="15" customHeight="1" thickBot="1" x14ac:dyDescent="0.3">
      <c r="A138" s="105" t="s">
        <v>324</v>
      </c>
      <c r="B138" s="70" t="s">
        <v>21</v>
      </c>
      <c r="C138" s="70" t="s">
        <v>74</v>
      </c>
      <c r="D138" s="70" t="s">
        <v>56</v>
      </c>
      <c r="E138" s="71" t="s">
        <v>32</v>
      </c>
      <c r="F138" s="70" t="s">
        <v>62</v>
      </c>
      <c r="G138" s="70" t="s">
        <v>54</v>
      </c>
      <c r="H138" s="71" t="s">
        <v>54</v>
      </c>
      <c r="I138" s="70" t="s">
        <v>74</v>
      </c>
      <c r="J138" s="70" t="s">
        <v>36</v>
      </c>
      <c r="K138" s="71" t="s">
        <v>74</v>
      </c>
      <c r="L138" s="70" t="s">
        <v>54</v>
      </c>
      <c r="M138" s="70" t="s">
        <v>36</v>
      </c>
      <c r="N138" s="70" t="s">
        <v>32</v>
      </c>
      <c r="O138" s="71" t="s">
        <v>36</v>
      </c>
      <c r="P138" s="70" t="s">
        <v>62</v>
      </c>
      <c r="Q138" s="70" t="s">
        <v>62</v>
      </c>
      <c r="R138" s="71" t="s">
        <v>62</v>
      </c>
      <c r="S138" s="70" t="s">
        <v>32</v>
      </c>
      <c r="T138" s="70" t="s">
        <v>32</v>
      </c>
      <c r="U138" s="71" t="s">
        <v>32</v>
      </c>
      <c r="V138" s="70" t="s">
        <v>56</v>
      </c>
      <c r="W138" s="70" t="s">
        <v>74</v>
      </c>
      <c r="X138" s="70" t="s">
        <v>56</v>
      </c>
      <c r="Y138" s="71" t="s">
        <v>32</v>
      </c>
      <c r="Z138" s="70" t="s">
        <v>22</v>
      </c>
      <c r="AA138" s="70" t="s">
        <v>36</v>
      </c>
      <c r="AB138" s="70" t="s">
        <v>54</v>
      </c>
      <c r="AC138" s="71" t="s">
        <v>74</v>
      </c>
      <c r="AD138" s="70" t="s">
        <v>62</v>
      </c>
      <c r="AE138" s="70" t="s">
        <v>54</v>
      </c>
      <c r="AF138" s="71" t="s">
        <v>54</v>
      </c>
      <c r="AG138" s="70"/>
      <c r="AH138" s="137"/>
      <c r="AI138" s="137"/>
      <c r="AJ138" s="137"/>
      <c r="AK138" s="139"/>
    </row>
    <row r="139" spans="1:37" x14ac:dyDescent="0.25">
      <c r="A139" s="3">
        <v>16064</v>
      </c>
      <c r="B139" s="119" t="s">
        <v>20</v>
      </c>
      <c r="C139" s="69" t="s">
        <v>96</v>
      </c>
      <c r="D139" s="69" t="s">
        <v>37</v>
      </c>
      <c r="E139" s="106" t="s">
        <v>146</v>
      </c>
      <c r="F139" s="69" t="s">
        <v>65</v>
      </c>
      <c r="G139" s="69" t="s">
        <v>104</v>
      </c>
      <c r="H139" s="106" t="s">
        <v>70</v>
      </c>
      <c r="I139" s="69" t="s">
        <v>101</v>
      </c>
      <c r="J139" s="69" t="s">
        <v>30</v>
      </c>
      <c r="K139" s="106" t="s">
        <v>93</v>
      </c>
      <c r="L139" s="69" t="s">
        <v>104</v>
      </c>
      <c r="M139" s="69" t="s">
        <v>143</v>
      </c>
      <c r="N139" s="69" t="s">
        <v>61</v>
      </c>
      <c r="O139" s="106" t="s">
        <v>144</v>
      </c>
      <c r="P139" s="69" t="s">
        <v>27</v>
      </c>
      <c r="Q139" s="69" t="s">
        <v>39</v>
      </c>
      <c r="R139" s="106" t="s">
        <v>75</v>
      </c>
      <c r="S139" s="69" t="s">
        <v>145</v>
      </c>
      <c r="T139" s="69" t="s">
        <v>33</v>
      </c>
      <c r="U139" s="106" t="s">
        <v>99</v>
      </c>
      <c r="V139" s="69" t="s">
        <v>104</v>
      </c>
      <c r="W139" s="69" t="s">
        <v>46</v>
      </c>
      <c r="X139" s="69" t="s">
        <v>39</v>
      </c>
      <c r="Y139" s="106" t="s">
        <v>68</v>
      </c>
      <c r="Z139" s="69" t="s">
        <v>65</v>
      </c>
      <c r="AA139" s="69" t="s">
        <v>70</v>
      </c>
      <c r="AB139" s="69" t="s">
        <v>55</v>
      </c>
      <c r="AC139" s="106" t="s">
        <v>101</v>
      </c>
      <c r="AD139" s="69" t="s">
        <v>39</v>
      </c>
      <c r="AE139" s="69" t="s">
        <v>37</v>
      </c>
      <c r="AF139" s="106" t="s">
        <v>111</v>
      </c>
      <c r="AG139" s="69" t="s">
        <v>528</v>
      </c>
      <c r="AH139" s="136">
        <v>8.4600000000000009</v>
      </c>
      <c r="AI139" s="136" t="s">
        <v>36</v>
      </c>
      <c r="AJ139" s="136">
        <v>6.48</v>
      </c>
      <c r="AK139" s="138"/>
    </row>
    <row r="140" spans="1:37" ht="15" customHeight="1" thickBot="1" x14ac:dyDescent="0.3">
      <c r="A140" s="105" t="s">
        <v>325</v>
      </c>
      <c r="B140" s="70" t="s">
        <v>21</v>
      </c>
      <c r="C140" s="70" t="s">
        <v>22</v>
      </c>
      <c r="D140" s="70" t="s">
        <v>62</v>
      </c>
      <c r="E140" s="71" t="s">
        <v>56</v>
      </c>
      <c r="F140" s="70" t="s">
        <v>62</v>
      </c>
      <c r="G140" s="70" t="s">
        <v>62</v>
      </c>
      <c r="H140" s="71" t="s">
        <v>62</v>
      </c>
      <c r="I140" s="70" t="s">
        <v>56</v>
      </c>
      <c r="J140" s="70" t="s">
        <v>32</v>
      </c>
      <c r="K140" s="71" t="s">
        <v>22</v>
      </c>
      <c r="L140" s="70" t="s">
        <v>62</v>
      </c>
      <c r="M140" s="70" t="s">
        <v>62</v>
      </c>
      <c r="N140" s="70" t="s">
        <v>62</v>
      </c>
      <c r="O140" s="71" t="s">
        <v>62</v>
      </c>
      <c r="P140" s="70" t="s">
        <v>62</v>
      </c>
      <c r="Q140" s="70" t="s">
        <v>62</v>
      </c>
      <c r="R140" s="71" t="s">
        <v>62</v>
      </c>
      <c r="S140" s="70" t="s">
        <v>22</v>
      </c>
      <c r="T140" s="70" t="s">
        <v>62</v>
      </c>
      <c r="U140" s="71" t="s">
        <v>56</v>
      </c>
      <c r="V140" s="70" t="s">
        <v>62</v>
      </c>
      <c r="W140" s="70" t="s">
        <v>56</v>
      </c>
      <c r="X140" s="70" t="s">
        <v>62</v>
      </c>
      <c r="Y140" s="71" t="s">
        <v>54</v>
      </c>
      <c r="Z140" s="70" t="s">
        <v>62</v>
      </c>
      <c r="AA140" s="70" t="s">
        <v>32</v>
      </c>
      <c r="AB140" s="70" t="s">
        <v>56</v>
      </c>
      <c r="AC140" s="71" t="s">
        <v>32</v>
      </c>
      <c r="AD140" s="70" t="s">
        <v>62</v>
      </c>
      <c r="AE140" s="70" t="s">
        <v>54</v>
      </c>
      <c r="AF140" s="71" t="s">
        <v>54</v>
      </c>
      <c r="AG140" s="70"/>
      <c r="AH140" s="137"/>
      <c r="AI140" s="137"/>
      <c r="AJ140" s="137"/>
      <c r="AK140" s="139"/>
    </row>
    <row r="141" spans="1:37" x14ac:dyDescent="0.25">
      <c r="A141" s="3">
        <v>16065</v>
      </c>
      <c r="B141" s="119" t="s">
        <v>20</v>
      </c>
      <c r="C141" s="69" t="s">
        <v>145</v>
      </c>
      <c r="D141" s="69" t="s">
        <v>39</v>
      </c>
      <c r="E141" s="106" t="s">
        <v>128</v>
      </c>
      <c r="F141" s="69" t="s">
        <v>65</v>
      </c>
      <c r="G141" s="69" t="s">
        <v>65</v>
      </c>
      <c r="H141" s="106" t="s">
        <v>52</v>
      </c>
      <c r="I141" s="69" t="s">
        <v>81</v>
      </c>
      <c r="J141" s="69" t="s">
        <v>61</v>
      </c>
      <c r="K141" s="106" t="s">
        <v>142</v>
      </c>
      <c r="L141" s="69" t="s">
        <v>104</v>
      </c>
      <c r="M141" s="69" t="s">
        <v>131</v>
      </c>
      <c r="N141" s="69" t="s">
        <v>23</v>
      </c>
      <c r="O141" s="106" t="s">
        <v>57</v>
      </c>
      <c r="P141" s="69" t="s">
        <v>104</v>
      </c>
      <c r="Q141" s="69" t="s">
        <v>104</v>
      </c>
      <c r="R141" s="106" t="s">
        <v>129</v>
      </c>
      <c r="S141" s="69" t="s">
        <v>46</v>
      </c>
      <c r="T141" s="69" t="s">
        <v>23</v>
      </c>
      <c r="U141" s="106" t="s">
        <v>78</v>
      </c>
      <c r="V141" s="69" t="s">
        <v>39</v>
      </c>
      <c r="W141" s="69" t="s">
        <v>79</v>
      </c>
      <c r="X141" s="69" t="s">
        <v>39</v>
      </c>
      <c r="Y141" s="106" t="s">
        <v>182</v>
      </c>
      <c r="Z141" s="69" t="s">
        <v>65</v>
      </c>
      <c r="AA141" s="69" t="s">
        <v>82</v>
      </c>
      <c r="AB141" s="69" t="s">
        <v>39</v>
      </c>
      <c r="AC141" s="106" t="s">
        <v>78</v>
      </c>
      <c r="AD141" s="69" t="s">
        <v>27</v>
      </c>
      <c r="AE141" s="69" t="s">
        <v>104</v>
      </c>
      <c r="AF141" s="106" t="s">
        <v>106</v>
      </c>
      <c r="AG141" s="69" t="s">
        <v>529</v>
      </c>
      <c r="AH141" s="136">
        <v>8.82</v>
      </c>
      <c r="AI141" s="136" t="s">
        <v>36</v>
      </c>
      <c r="AJ141" s="136">
        <v>6.4</v>
      </c>
      <c r="AK141" s="138"/>
    </row>
    <row r="142" spans="1:37" ht="15" customHeight="1" thickBot="1" x14ac:dyDescent="0.3">
      <c r="A142" s="105" t="s">
        <v>326</v>
      </c>
      <c r="B142" s="70" t="s">
        <v>21</v>
      </c>
      <c r="C142" s="70" t="s">
        <v>22</v>
      </c>
      <c r="D142" s="70" t="s">
        <v>62</v>
      </c>
      <c r="E142" s="71" t="s">
        <v>56</v>
      </c>
      <c r="F142" s="70" t="s">
        <v>62</v>
      </c>
      <c r="G142" s="70" t="s">
        <v>62</v>
      </c>
      <c r="H142" s="71" t="s">
        <v>62</v>
      </c>
      <c r="I142" s="70" t="s">
        <v>32</v>
      </c>
      <c r="J142" s="70" t="s">
        <v>62</v>
      </c>
      <c r="K142" s="71" t="s">
        <v>22</v>
      </c>
      <c r="L142" s="70" t="s">
        <v>62</v>
      </c>
      <c r="M142" s="70" t="s">
        <v>56</v>
      </c>
      <c r="N142" s="70" t="s">
        <v>62</v>
      </c>
      <c r="O142" s="71" t="s">
        <v>56</v>
      </c>
      <c r="P142" s="70" t="s">
        <v>62</v>
      </c>
      <c r="Q142" s="70" t="s">
        <v>62</v>
      </c>
      <c r="R142" s="71" t="s">
        <v>62</v>
      </c>
      <c r="S142" s="70" t="s">
        <v>56</v>
      </c>
      <c r="T142" s="70" t="s">
        <v>62</v>
      </c>
      <c r="U142" s="71" t="s">
        <v>54</v>
      </c>
      <c r="V142" s="70" t="s">
        <v>62</v>
      </c>
      <c r="W142" s="70" t="s">
        <v>54</v>
      </c>
      <c r="X142" s="70" t="s">
        <v>62</v>
      </c>
      <c r="Y142" s="71" t="s">
        <v>62</v>
      </c>
      <c r="Z142" s="70" t="s">
        <v>62</v>
      </c>
      <c r="AA142" s="70" t="s">
        <v>22</v>
      </c>
      <c r="AB142" s="70" t="s">
        <v>62</v>
      </c>
      <c r="AC142" s="71" t="s">
        <v>54</v>
      </c>
      <c r="AD142" s="70" t="s">
        <v>62</v>
      </c>
      <c r="AE142" s="70" t="s">
        <v>62</v>
      </c>
      <c r="AF142" s="71" t="s">
        <v>62</v>
      </c>
      <c r="AG142" s="70"/>
      <c r="AH142" s="137"/>
      <c r="AI142" s="137"/>
      <c r="AJ142" s="137"/>
      <c r="AK142" s="139"/>
    </row>
    <row r="143" spans="1:37" x14ac:dyDescent="0.25">
      <c r="A143" s="3">
        <v>16066</v>
      </c>
      <c r="B143" s="119" t="s">
        <v>20</v>
      </c>
      <c r="C143" s="69" t="s">
        <v>82</v>
      </c>
      <c r="D143" s="69" t="s">
        <v>37</v>
      </c>
      <c r="E143" s="106" t="s">
        <v>57</v>
      </c>
      <c r="F143" s="69" t="s">
        <v>39</v>
      </c>
      <c r="G143" s="69" t="s">
        <v>27</v>
      </c>
      <c r="H143" s="106" t="s">
        <v>75</v>
      </c>
      <c r="I143" s="69" t="s">
        <v>142</v>
      </c>
      <c r="J143" s="69" t="s">
        <v>55</v>
      </c>
      <c r="K143" s="106" t="s">
        <v>63</v>
      </c>
      <c r="L143" s="69" t="s">
        <v>37</v>
      </c>
      <c r="M143" s="69" t="s">
        <v>142</v>
      </c>
      <c r="N143" s="69" t="s">
        <v>39</v>
      </c>
      <c r="O143" s="106" t="s">
        <v>174</v>
      </c>
      <c r="P143" s="69" t="s">
        <v>72</v>
      </c>
      <c r="Q143" s="69" t="s">
        <v>27</v>
      </c>
      <c r="R143" s="106" t="s">
        <v>70</v>
      </c>
      <c r="S143" s="69" t="s">
        <v>85</v>
      </c>
      <c r="T143" s="69" t="s">
        <v>39</v>
      </c>
      <c r="U143" s="106" t="s">
        <v>160</v>
      </c>
      <c r="V143" s="69" t="s">
        <v>72</v>
      </c>
      <c r="W143" s="69" t="s">
        <v>146</v>
      </c>
      <c r="X143" s="69" t="s">
        <v>39</v>
      </c>
      <c r="Y143" s="106" t="s">
        <v>161</v>
      </c>
      <c r="Z143" s="69" t="s">
        <v>39</v>
      </c>
      <c r="AA143" s="69" t="s">
        <v>70</v>
      </c>
      <c r="AB143" s="69" t="s">
        <v>37</v>
      </c>
      <c r="AC143" s="106" t="s">
        <v>143</v>
      </c>
      <c r="AD143" s="69" t="s">
        <v>27</v>
      </c>
      <c r="AE143" s="69" t="s">
        <v>23</v>
      </c>
      <c r="AF143" s="106" t="s">
        <v>84</v>
      </c>
      <c r="AG143" s="69" t="s">
        <v>530</v>
      </c>
      <c r="AH143" s="136">
        <v>9.25</v>
      </c>
      <c r="AI143" s="136" t="s">
        <v>36</v>
      </c>
      <c r="AJ143" s="136">
        <v>7.01</v>
      </c>
      <c r="AK143" s="138"/>
    </row>
    <row r="144" spans="1:37" ht="15" customHeight="1" thickBot="1" x14ac:dyDescent="0.3">
      <c r="A144" s="105" t="s">
        <v>327</v>
      </c>
      <c r="B144" s="70" t="s">
        <v>21</v>
      </c>
      <c r="C144" s="70" t="s">
        <v>22</v>
      </c>
      <c r="D144" s="70" t="s">
        <v>62</v>
      </c>
      <c r="E144" s="71" t="s">
        <v>56</v>
      </c>
      <c r="F144" s="70" t="s">
        <v>62</v>
      </c>
      <c r="G144" s="70" t="s">
        <v>62</v>
      </c>
      <c r="H144" s="71" t="s">
        <v>62</v>
      </c>
      <c r="I144" s="70" t="s">
        <v>54</v>
      </c>
      <c r="J144" s="70" t="s">
        <v>56</v>
      </c>
      <c r="K144" s="71" t="s">
        <v>54</v>
      </c>
      <c r="L144" s="70" t="s">
        <v>54</v>
      </c>
      <c r="M144" s="70" t="s">
        <v>54</v>
      </c>
      <c r="N144" s="70" t="s">
        <v>62</v>
      </c>
      <c r="O144" s="71" t="s">
        <v>62</v>
      </c>
      <c r="P144" s="70" t="s">
        <v>62</v>
      </c>
      <c r="Q144" s="70" t="s">
        <v>62</v>
      </c>
      <c r="R144" s="71" t="s">
        <v>62</v>
      </c>
      <c r="S144" s="70" t="s">
        <v>62</v>
      </c>
      <c r="T144" s="70" t="s">
        <v>62</v>
      </c>
      <c r="U144" s="71" t="s">
        <v>62</v>
      </c>
      <c r="V144" s="70" t="s">
        <v>62</v>
      </c>
      <c r="W144" s="70" t="s">
        <v>62</v>
      </c>
      <c r="X144" s="70" t="s">
        <v>62</v>
      </c>
      <c r="Y144" s="71" t="s">
        <v>62</v>
      </c>
      <c r="Z144" s="70" t="s">
        <v>62</v>
      </c>
      <c r="AA144" s="70" t="s">
        <v>32</v>
      </c>
      <c r="AB144" s="70" t="s">
        <v>62</v>
      </c>
      <c r="AC144" s="71" t="s">
        <v>22</v>
      </c>
      <c r="AD144" s="70" t="s">
        <v>62</v>
      </c>
      <c r="AE144" s="70" t="s">
        <v>22</v>
      </c>
      <c r="AF144" s="71" t="s">
        <v>54</v>
      </c>
      <c r="AG144" s="70"/>
      <c r="AH144" s="137"/>
      <c r="AI144" s="137"/>
      <c r="AJ144" s="137"/>
      <c r="AK144" s="139"/>
    </row>
    <row r="145" spans="1:37" x14ac:dyDescent="0.25">
      <c r="A145" s="3">
        <v>16067</v>
      </c>
      <c r="B145" s="119" t="s">
        <v>20</v>
      </c>
      <c r="C145" s="69" t="s">
        <v>155</v>
      </c>
      <c r="D145" s="69" t="s">
        <v>124</v>
      </c>
      <c r="E145" s="106" t="s">
        <v>48</v>
      </c>
      <c r="F145" s="69" t="s">
        <v>105</v>
      </c>
      <c r="G145" s="69" t="s">
        <v>105</v>
      </c>
      <c r="H145" s="106" t="s">
        <v>64</v>
      </c>
      <c r="I145" s="69" t="s">
        <v>98</v>
      </c>
      <c r="J145" s="69" t="s">
        <v>152</v>
      </c>
      <c r="K145" s="106" t="s">
        <v>80</v>
      </c>
      <c r="L145" s="69" t="s">
        <v>87</v>
      </c>
      <c r="M145" s="69" t="s">
        <v>40</v>
      </c>
      <c r="N145" s="69" t="s">
        <v>88</v>
      </c>
      <c r="O145" s="106" t="s">
        <v>58</v>
      </c>
      <c r="P145" s="69" t="s">
        <v>94</v>
      </c>
      <c r="Q145" s="69" t="s">
        <v>87</v>
      </c>
      <c r="R145" s="106" t="s">
        <v>97</v>
      </c>
      <c r="S145" s="69" t="s">
        <v>114</v>
      </c>
      <c r="T145" s="69" t="s">
        <v>41</v>
      </c>
      <c r="U145" s="106" t="s">
        <v>58</v>
      </c>
      <c r="V145" s="69" t="s">
        <v>105</v>
      </c>
      <c r="W145" s="69" t="s">
        <v>95</v>
      </c>
      <c r="X145" s="69" t="s">
        <v>38</v>
      </c>
      <c r="Y145" s="106" t="s">
        <v>131</v>
      </c>
      <c r="Z145" s="69" t="s">
        <v>88</v>
      </c>
      <c r="AA145" s="69" t="s">
        <v>100</v>
      </c>
      <c r="AB145" s="69" t="s">
        <v>124</v>
      </c>
      <c r="AC145" s="106" t="s">
        <v>81</v>
      </c>
      <c r="AD145" s="69" t="s">
        <v>165</v>
      </c>
      <c r="AE145" s="69" t="s">
        <v>92</v>
      </c>
      <c r="AF145" s="106" t="s">
        <v>76</v>
      </c>
      <c r="AG145" s="69" t="s">
        <v>498</v>
      </c>
      <c r="AH145" s="136">
        <v>3.61</v>
      </c>
      <c r="AI145" s="136" t="s">
        <v>24</v>
      </c>
      <c r="AJ145" s="136">
        <v>2.4500000000000002</v>
      </c>
      <c r="AK145" s="138"/>
    </row>
    <row r="146" spans="1:37" ht="15" customHeight="1" thickBot="1" x14ac:dyDescent="0.3">
      <c r="A146" s="105" t="s">
        <v>328</v>
      </c>
      <c r="B146" s="70" t="s">
        <v>21</v>
      </c>
      <c r="C146" s="70" t="s">
        <v>32</v>
      </c>
      <c r="D146" s="70" t="s">
        <v>54</v>
      </c>
      <c r="E146" s="71" t="s">
        <v>32</v>
      </c>
      <c r="F146" s="70" t="s">
        <v>56</v>
      </c>
      <c r="G146" s="70" t="s">
        <v>56</v>
      </c>
      <c r="H146" s="71" t="s">
        <v>56</v>
      </c>
      <c r="I146" s="70" t="s">
        <v>74</v>
      </c>
      <c r="J146" s="70" t="s">
        <v>24</v>
      </c>
      <c r="K146" s="71" t="s">
        <v>24</v>
      </c>
      <c r="L146" s="70" t="s">
        <v>22</v>
      </c>
      <c r="M146" s="70" t="s">
        <v>24</v>
      </c>
      <c r="N146" s="70" t="s">
        <v>22</v>
      </c>
      <c r="O146" s="71" t="s">
        <v>24</v>
      </c>
      <c r="P146" s="70" t="s">
        <v>62</v>
      </c>
      <c r="Q146" s="70" t="s">
        <v>22</v>
      </c>
      <c r="R146" s="71" t="s">
        <v>56</v>
      </c>
      <c r="S146" s="70" t="s">
        <v>24</v>
      </c>
      <c r="T146" s="70" t="s">
        <v>24</v>
      </c>
      <c r="U146" s="71" t="s">
        <v>24</v>
      </c>
      <c r="V146" s="70" t="s">
        <v>56</v>
      </c>
      <c r="W146" s="70" t="s">
        <v>32</v>
      </c>
      <c r="X146" s="70" t="s">
        <v>32</v>
      </c>
      <c r="Y146" s="71" t="s">
        <v>32</v>
      </c>
      <c r="Z146" s="70" t="s">
        <v>74</v>
      </c>
      <c r="AA146" s="70" t="s">
        <v>36</v>
      </c>
      <c r="AB146" s="70" t="s">
        <v>54</v>
      </c>
      <c r="AC146" s="71" t="s">
        <v>74</v>
      </c>
      <c r="AD146" s="70" t="s">
        <v>54</v>
      </c>
      <c r="AE146" s="70" t="s">
        <v>22</v>
      </c>
      <c r="AF146" s="71" t="s">
        <v>56</v>
      </c>
      <c r="AG146" s="70"/>
      <c r="AH146" s="137"/>
      <c r="AI146" s="137"/>
      <c r="AJ146" s="137"/>
      <c r="AK146" s="139"/>
    </row>
    <row r="147" spans="1:37" x14ac:dyDescent="0.25">
      <c r="A147" s="3">
        <v>16068</v>
      </c>
      <c r="B147" s="119" t="s">
        <v>20</v>
      </c>
      <c r="C147" s="69" t="s">
        <v>120</v>
      </c>
      <c r="D147" s="69" t="s">
        <v>119</v>
      </c>
      <c r="E147" s="106" t="s">
        <v>168</v>
      </c>
      <c r="F147" s="69" t="s">
        <v>165</v>
      </c>
      <c r="G147" s="69" t="s">
        <v>127</v>
      </c>
      <c r="H147" s="106" t="s">
        <v>44</v>
      </c>
      <c r="I147" s="69" t="s">
        <v>154</v>
      </c>
      <c r="J147" s="69" t="s">
        <v>35</v>
      </c>
      <c r="K147" s="106" t="s">
        <v>27</v>
      </c>
      <c r="L147" s="69" t="s">
        <v>119</v>
      </c>
      <c r="M147" s="69" t="s">
        <v>181</v>
      </c>
      <c r="N147" s="69" t="s">
        <v>31</v>
      </c>
      <c r="O147" s="106" t="s">
        <v>101</v>
      </c>
      <c r="P147" s="69" t="s">
        <v>88</v>
      </c>
      <c r="Q147" s="69" t="s">
        <v>88</v>
      </c>
      <c r="R147" s="106" t="s">
        <v>72</v>
      </c>
      <c r="S147" s="69" t="s">
        <v>100</v>
      </c>
      <c r="T147" s="69" t="s">
        <v>148</v>
      </c>
      <c r="U147" s="106" t="s">
        <v>84</v>
      </c>
      <c r="V147" s="69" t="s">
        <v>124</v>
      </c>
      <c r="W147" s="69" t="s">
        <v>156</v>
      </c>
      <c r="X147" s="69" t="s">
        <v>35</v>
      </c>
      <c r="Y147" s="106" t="s">
        <v>109</v>
      </c>
      <c r="Z147" s="69" t="s">
        <v>31</v>
      </c>
      <c r="AA147" s="69" t="s">
        <v>100</v>
      </c>
      <c r="AB147" s="69" t="s">
        <v>31</v>
      </c>
      <c r="AC147" s="106" t="s">
        <v>80</v>
      </c>
      <c r="AD147" s="69" t="s">
        <v>119</v>
      </c>
      <c r="AE147" s="69" t="s">
        <v>119</v>
      </c>
      <c r="AF147" s="106" t="s">
        <v>139</v>
      </c>
      <c r="AG147" s="69" t="s">
        <v>531</v>
      </c>
      <c r="AH147" s="136">
        <v>4.04</v>
      </c>
      <c r="AI147" s="136" t="s">
        <v>24</v>
      </c>
      <c r="AJ147" s="136">
        <v>2.48</v>
      </c>
      <c r="AK147" s="138"/>
    </row>
    <row r="148" spans="1:37" ht="15" customHeight="1" thickBot="1" x14ac:dyDescent="0.3">
      <c r="A148" s="105" t="s">
        <v>329</v>
      </c>
      <c r="B148" s="70" t="s">
        <v>21</v>
      </c>
      <c r="C148" s="70" t="s">
        <v>74</v>
      </c>
      <c r="D148" s="70" t="s">
        <v>22</v>
      </c>
      <c r="E148" s="71" t="s">
        <v>32</v>
      </c>
      <c r="F148" s="70" t="s">
        <v>54</v>
      </c>
      <c r="G148" s="70" t="s">
        <v>32</v>
      </c>
      <c r="H148" s="71" t="s">
        <v>22</v>
      </c>
      <c r="I148" s="70" t="s">
        <v>24</v>
      </c>
      <c r="J148" s="70" t="s">
        <v>36</v>
      </c>
      <c r="K148" s="71" t="s">
        <v>24</v>
      </c>
      <c r="L148" s="70" t="s">
        <v>32</v>
      </c>
      <c r="M148" s="70" t="s">
        <v>22</v>
      </c>
      <c r="N148" s="70" t="s">
        <v>32</v>
      </c>
      <c r="O148" s="71" t="s">
        <v>32</v>
      </c>
      <c r="P148" s="70" t="s">
        <v>74</v>
      </c>
      <c r="Q148" s="70" t="s">
        <v>74</v>
      </c>
      <c r="R148" s="71" t="s">
        <v>74</v>
      </c>
      <c r="S148" s="70" t="s">
        <v>36</v>
      </c>
      <c r="T148" s="70" t="s">
        <v>24</v>
      </c>
      <c r="U148" s="71" t="s">
        <v>24</v>
      </c>
      <c r="V148" s="70" t="s">
        <v>22</v>
      </c>
      <c r="W148" s="70" t="s">
        <v>32</v>
      </c>
      <c r="X148" s="70" t="s">
        <v>36</v>
      </c>
      <c r="Y148" s="71" t="s">
        <v>32</v>
      </c>
      <c r="Z148" s="70" t="s">
        <v>36</v>
      </c>
      <c r="AA148" s="70" t="s">
        <v>36</v>
      </c>
      <c r="AB148" s="70" t="s">
        <v>32</v>
      </c>
      <c r="AC148" s="71" t="s">
        <v>36</v>
      </c>
      <c r="AD148" s="70" t="s">
        <v>32</v>
      </c>
      <c r="AE148" s="70" t="s">
        <v>32</v>
      </c>
      <c r="AF148" s="71" t="s">
        <v>32</v>
      </c>
      <c r="AG148" s="70"/>
      <c r="AH148" s="137"/>
      <c r="AI148" s="137"/>
      <c r="AJ148" s="137"/>
      <c r="AK148" s="139"/>
    </row>
    <row r="149" spans="1:37" x14ac:dyDescent="0.25">
      <c r="A149" s="3">
        <v>16069</v>
      </c>
      <c r="B149" s="119" t="s">
        <v>20</v>
      </c>
      <c r="C149" s="69" t="s">
        <v>96</v>
      </c>
      <c r="D149" s="69" t="s">
        <v>39</v>
      </c>
      <c r="E149" s="106" t="s">
        <v>57</v>
      </c>
      <c r="F149" s="69" t="s">
        <v>39</v>
      </c>
      <c r="G149" s="69" t="s">
        <v>27</v>
      </c>
      <c r="H149" s="106" t="s">
        <v>75</v>
      </c>
      <c r="I149" s="69" t="s">
        <v>60</v>
      </c>
      <c r="J149" s="69" t="s">
        <v>37</v>
      </c>
      <c r="K149" s="106" t="s">
        <v>144</v>
      </c>
      <c r="L149" s="69" t="s">
        <v>104</v>
      </c>
      <c r="M149" s="69" t="s">
        <v>143</v>
      </c>
      <c r="N149" s="69" t="s">
        <v>39</v>
      </c>
      <c r="O149" s="106" t="s">
        <v>167</v>
      </c>
      <c r="P149" s="69" t="s">
        <v>65</v>
      </c>
      <c r="Q149" s="69" t="s">
        <v>104</v>
      </c>
      <c r="R149" s="106" t="s">
        <v>70</v>
      </c>
      <c r="S149" s="69" t="s">
        <v>63</v>
      </c>
      <c r="T149" s="69" t="s">
        <v>37</v>
      </c>
      <c r="U149" s="106" t="s">
        <v>335</v>
      </c>
      <c r="V149" s="69" t="s">
        <v>65</v>
      </c>
      <c r="W149" s="69" t="s">
        <v>77</v>
      </c>
      <c r="X149" s="69" t="s">
        <v>39</v>
      </c>
      <c r="Y149" s="106" t="s">
        <v>122</v>
      </c>
      <c r="Z149" s="69" t="s">
        <v>104</v>
      </c>
      <c r="AA149" s="69" t="s">
        <v>143</v>
      </c>
      <c r="AB149" s="69" t="s">
        <v>39</v>
      </c>
      <c r="AC149" s="106" t="s">
        <v>167</v>
      </c>
      <c r="AD149" s="69" t="s">
        <v>27</v>
      </c>
      <c r="AE149" s="69" t="s">
        <v>33</v>
      </c>
      <c r="AF149" s="106" t="s">
        <v>111</v>
      </c>
      <c r="AG149" s="69" t="s">
        <v>532</v>
      </c>
      <c r="AH149" s="136">
        <v>9.75</v>
      </c>
      <c r="AI149" s="136" t="s">
        <v>36</v>
      </c>
      <c r="AJ149" s="136">
        <v>7.47</v>
      </c>
      <c r="AK149" s="138"/>
    </row>
    <row r="150" spans="1:37" ht="15" customHeight="1" thickBot="1" x14ac:dyDescent="0.3">
      <c r="A150" s="105" t="s">
        <v>331</v>
      </c>
      <c r="B150" s="70" t="s">
        <v>21</v>
      </c>
      <c r="C150" s="70" t="s">
        <v>22</v>
      </c>
      <c r="D150" s="70" t="s">
        <v>62</v>
      </c>
      <c r="E150" s="71" t="s">
        <v>56</v>
      </c>
      <c r="F150" s="70" t="s">
        <v>62</v>
      </c>
      <c r="G150" s="70" t="s">
        <v>62</v>
      </c>
      <c r="H150" s="71" t="s">
        <v>62</v>
      </c>
      <c r="I150" s="70" t="s">
        <v>54</v>
      </c>
      <c r="J150" s="70" t="s">
        <v>62</v>
      </c>
      <c r="K150" s="71" t="s">
        <v>62</v>
      </c>
      <c r="L150" s="70" t="s">
        <v>62</v>
      </c>
      <c r="M150" s="70" t="s">
        <v>62</v>
      </c>
      <c r="N150" s="70" t="s">
        <v>62</v>
      </c>
      <c r="O150" s="71" t="s">
        <v>62</v>
      </c>
      <c r="P150" s="70" t="s">
        <v>62</v>
      </c>
      <c r="Q150" s="70" t="s">
        <v>62</v>
      </c>
      <c r="R150" s="71" t="s">
        <v>62</v>
      </c>
      <c r="S150" s="70" t="s">
        <v>62</v>
      </c>
      <c r="T150" s="70" t="s">
        <v>62</v>
      </c>
      <c r="U150" s="71" t="s">
        <v>62</v>
      </c>
      <c r="V150" s="70" t="s">
        <v>62</v>
      </c>
      <c r="W150" s="70" t="s">
        <v>62</v>
      </c>
      <c r="X150" s="70" t="s">
        <v>62</v>
      </c>
      <c r="Y150" s="71" t="s">
        <v>62</v>
      </c>
      <c r="Z150" s="70" t="s">
        <v>62</v>
      </c>
      <c r="AA150" s="70" t="s">
        <v>62</v>
      </c>
      <c r="AB150" s="70" t="s">
        <v>62</v>
      </c>
      <c r="AC150" s="71" t="s">
        <v>62</v>
      </c>
      <c r="AD150" s="70" t="s">
        <v>62</v>
      </c>
      <c r="AE150" s="70" t="s">
        <v>56</v>
      </c>
      <c r="AF150" s="71" t="s">
        <v>54</v>
      </c>
      <c r="AG150" s="70"/>
      <c r="AH150" s="137"/>
      <c r="AI150" s="137"/>
      <c r="AJ150" s="137"/>
      <c r="AK150" s="139"/>
    </row>
    <row r="151" spans="1:37" x14ac:dyDescent="0.25">
      <c r="A151" s="3">
        <v>16070</v>
      </c>
      <c r="B151" s="119" t="s">
        <v>20</v>
      </c>
      <c r="C151" s="69" t="s">
        <v>168</v>
      </c>
      <c r="D151" s="69" t="s">
        <v>39</v>
      </c>
      <c r="E151" s="106" t="s">
        <v>85</v>
      </c>
      <c r="F151" s="69" t="s">
        <v>27</v>
      </c>
      <c r="G151" s="69" t="s">
        <v>104</v>
      </c>
      <c r="H151" s="106" t="s">
        <v>106</v>
      </c>
      <c r="I151" s="69" t="s">
        <v>82</v>
      </c>
      <c r="J151" s="69" t="s">
        <v>49</v>
      </c>
      <c r="K151" s="106" t="s">
        <v>112</v>
      </c>
      <c r="L151" s="69" t="s">
        <v>27</v>
      </c>
      <c r="M151" s="69" t="s">
        <v>79</v>
      </c>
      <c r="N151" s="69" t="s">
        <v>118</v>
      </c>
      <c r="O151" s="106" t="s">
        <v>78</v>
      </c>
      <c r="P151" s="69" t="s">
        <v>27</v>
      </c>
      <c r="Q151" s="69" t="s">
        <v>104</v>
      </c>
      <c r="R151" s="106" t="s">
        <v>106</v>
      </c>
      <c r="S151" s="69" t="s">
        <v>143</v>
      </c>
      <c r="T151" s="69" t="s">
        <v>23</v>
      </c>
      <c r="U151" s="106" t="s">
        <v>169</v>
      </c>
      <c r="V151" s="69" t="s">
        <v>39</v>
      </c>
      <c r="W151" s="69" t="s">
        <v>77</v>
      </c>
      <c r="X151" s="69" t="s">
        <v>39</v>
      </c>
      <c r="Y151" s="106" t="s">
        <v>122</v>
      </c>
      <c r="Z151" s="69" t="s">
        <v>104</v>
      </c>
      <c r="AA151" s="69" t="s">
        <v>80</v>
      </c>
      <c r="AB151" s="69" t="s">
        <v>33</v>
      </c>
      <c r="AC151" s="106" t="s">
        <v>53</v>
      </c>
      <c r="AD151" s="69" t="s">
        <v>27</v>
      </c>
      <c r="AE151" s="69" t="s">
        <v>27</v>
      </c>
      <c r="AF151" s="106" t="s">
        <v>80</v>
      </c>
      <c r="AG151" s="69" t="s">
        <v>533</v>
      </c>
      <c r="AH151" s="136">
        <v>8.89</v>
      </c>
      <c r="AI151" s="136" t="s">
        <v>36</v>
      </c>
      <c r="AJ151" s="136">
        <v>8.01</v>
      </c>
      <c r="AK151" s="138"/>
    </row>
    <row r="152" spans="1:37" ht="15" customHeight="1" thickBot="1" x14ac:dyDescent="0.3">
      <c r="A152" s="105" t="s">
        <v>332</v>
      </c>
      <c r="B152" s="70" t="s">
        <v>21</v>
      </c>
      <c r="C152" s="70" t="s">
        <v>22</v>
      </c>
      <c r="D152" s="70" t="s">
        <v>62</v>
      </c>
      <c r="E152" s="71" t="s">
        <v>56</v>
      </c>
      <c r="F152" s="70" t="s">
        <v>62</v>
      </c>
      <c r="G152" s="70" t="s">
        <v>62</v>
      </c>
      <c r="H152" s="71" t="s">
        <v>62</v>
      </c>
      <c r="I152" s="70" t="s">
        <v>22</v>
      </c>
      <c r="J152" s="70" t="s">
        <v>22</v>
      </c>
      <c r="K152" s="71" t="s">
        <v>22</v>
      </c>
      <c r="L152" s="70" t="s">
        <v>62</v>
      </c>
      <c r="M152" s="70" t="s">
        <v>54</v>
      </c>
      <c r="N152" s="70" t="s">
        <v>22</v>
      </c>
      <c r="O152" s="71" t="s">
        <v>54</v>
      </c>
      <c r="P152" s="70" t="s">
        <v>62</v>
      </c>
      <c r="Q152" s="70" t="s">
        <v>62</v>
      </c>
      <c r="R152" s="71" t="s">
        <v>62</v>
      </c>
      <c r="S152" s="70" t="s">
        <v>62</v>
      </c>
      <c r="T152" s="70" t="s">
        <v>62</v>
      </c>
      <c r="U152" s="71" t="s">
        <v>62</v>
      </c>
      <c r="V152" s="70" t="s">
        <v>62</v>
      </c>
      <c r="W152" s="70" t="s">
        <v>62</v>
      </c>
      <c r="X152" s="70" t="s">
        <v>62</v>
      </c>
      <c r="Y152" s="71" t="s">
        <v>62</v>
      </c>
      <c r="Z152" s="70" t="s">
        <v>62</v>
      </c>
      <c r="AA152" s="70" t="s">
        <v>32</v>
      </c>
      <c r="AB152" s="70" t="s">
        <v>62</v>
      </c>
      <c r="AC152" s="71" t="s">
        <v>22</v>
      </c>
      <c r="AD152" s="70" t="s">
        <v>62</v>
      </c>
      <c r="AE152" s="70" t="s">
        <v>62</v>
      </c>
      <c r="AF152" s="71" t="s">
        <v>62</v>
      </c>
      <c r="AG152" s="70"/>
      <c r="AH152" s="137"/>
      <c r="AI152" s="137"/>
      <c r="AJ152" s="137"/>
      <c r="AK152" s="139"/>
    </row>
    <row r="153" spans="1:37" x14ac:dyDescent="0.25">
      <c r="A153" s="3">
        <v>16071</v>
      </c>
      <c r="B153" s="119" t="s">
        <v>20</v>
      </c>
      <c r="C153" s="69" t="s">
        <v>145</v>
      </c>
      <c r="D153" s="69" t="s">
        <v>37</v>
      </c>
      <c r="E153" s="106" t="s">
        <v>85</v>
      </c>
      <c r="F153" s="69" t="s">
        <v>37</v>
      </c>
      <c r="G153" s="69" t="s">
        <v>27</v>
      </c>
      <c r="H153" s="106" t="s">
        <v>69</v>
      </c>
      <c r="I153" s="69" t="s">
        <v>60</v>
      </c>
      <c r="J153" s="69" t="s">
        <v>55</v>
      </c>
      <c r="K153" s="106" t="s">
        <v>78</v>
      </c>
      <c r="L153" s="69" t="s">
        <v>104</v>
      </c>
      <c r="M153" s="69" t="s">
        <v>143</v>
      </c>
      <c r="N153" s="69" t="s">
        <v>61</v>
      </c>
      <c r="O153" s="106" t="s">
        <v>144</v>
      </c>
      <c r="P153" s="69" t="s">
        <v>27</v>
      </c>
      <c r="Q153" s="69" t="s">
        <v>104</v>
      </c>
      <c r="R153" s="106" t="s">
        <v>106</v>
      </c>
      <c r="S153" s="69" t="s">
        <v>145</v>
      </c>
      <c r="T153" s="69" t="s">
        <v>23</v>
      </c>
      <c r="U153" s="106" t="s">
        <v>93</v>
      </c>
      <c r="V153" s="69" t="s">
        <v>65</v>
      </c>
      <c r="W153" s="69" t="s">
        <v>142</v>
      </c>
      <c r="X153" s="69" t="s">
        <v>39</v>
      </c>
      <c r="Y153" s="106" t="s">
        <v>174</v>
      </c>
      <c r="Z153" s="69" t="s">
        <v>104</v>
      </c>
      <c r="AA153" s="69" t="s">
        <v>82</v>
      </c>
      <c r="AB153" s="69" t="s">
        <v>39</v>
      </c>
      <c r="AC153" s="106" t="s">
        <v>78</v>
      </c>
      <c r="AD153" s="69" t="s">
        <v>27</v>
      </c>
      <c r="AE153" s="69" t="s">
        <v>39</v>
      </c>
      <c r="AF153" s="106" t="s">
        <v>75</v>
      </c>
      <c r="AG153" s="69" t="s">
        <v>534</v>
      </c>
      <c r="AH153" s="136">
        <v>9.11</v>
      </c>
      <c r="AI153" s="136" t="s">
        <v>36</v>
      </c>
      <c r="AJ153" s="136">
        <v>7.24</v>
      </c>
      <c r="AK153" s="138"/>
    </row>
    <row r="154" spans="1:37" ht="15.75" thickBot="1" x14ac:dyDescent="0.3">
      <c r="A154" s="105" t="s">
        <v>333</v>
      </c>
      <c r="B154" s="70" t="s">
        <v>21</v>
      </c>
      <c r="C154" s="70" t="s">
        <v>22</v>
      </c>
      <c r="D154" s="70" t="s">
        <v>62</v>
      </c>
      <c r="E154" s="71" t="s">
        <v>56</v>
      </c>
      <c r="F154" s="70" t="s">
        <v>54</v>
      </c>
      <c r="G154" s="70" t="s">
        <v>62</v>
      </c>
      <c r="H154" s="71" t="s">
        <v>62</v>
      </c>
      <c r="I154" s="70" t="s">
        <v>54</v>
      </c>
      <c r="J154" s="70" t="s">
        <v>56</v>
      </c>
      <c r="K154" s="71" t="s">
        <v>54</v>
      </c>
      <c r="L154" s="70" t="s">
        <v>62</v>
      </c>
      <c r="M154" s="70" t="s">
        <v>62</v>
      </c>
      <c r="N154" s="70" t="s">
        <v>62</v>
      </c>
      <c r="O154" s="71" t="s">
        <v>62</v>
      </c>
      <c r="P154" s="70" t="s">
        <v>62</v>
      </c>
      <c r="Q154" s="70" t="s">
        <v>62</v>
      </c>
      <c r="R154" s="71" t="s">
        <v>62</v>
      </c>
      <c r="S154" s="70" t="s">
        <v>22</v>
      </c>
      <c r="T154" s="70" t="s">
        <v>62</v>
      </c>
      <c r="U154" s="71" t="s">
        <v>22</v>
      </c>
      <c r="V154" s="70" t="s">
        <v>62</v>
      </c>
      <c r="W154" s="70" t="s">
        <v>54</v>
      </c>
      <c r="X154" s="70" t="s">
        <v>62</v>
      </c>
      <c r="Y154" s="71" t="s">
        <v>62</v>
      </c>
      <c r="Z154" s="70" t="s">
        <v>62</v>
      </c>
      <c r="AA154" s="70" t="s">
        <v>22</v>
      </c>
      <c r="AB154" s="70" t="s">
        <v>62</v>
      </c>
      <c r="AC154" s="71" t="s">
        <v>54</v>
      </c>
      <c r="AD154" s="70" t="s">
        <v>62</v>
      </c>
      <c r="AE154" s="70" t="s">
        <v>62</v>
      </c>
      <c r="AF154" s="71" t="s">
        <v>62</v>
      </c>
      <c r="AG154" s="70"/>
      <c r="AH154" s="137"/>
      <c r="AI154" s="137"/>
      <c r="AJ154" s="137"/>
      <c r="AK154" s="139"/>
    </row>
    <row r="155" spans="1:37" x14ac:dyDescent="0.25">
      <c r="A155" s="3">
        <v>16072</v>
      </c>
      <c r="B155" s="119" t="s">
        <v>20</v>
      </c>
      <c r="C155" s="69" t="s">
        <v>80</v>
      </c>
      <c r="D155" s="69" t="s">
        <v>59</v>
      </c>
      <c r="E155" s="106" t="s">
        <v>131</v>
      </c>
      <c r="F155" s="69" t="s">
        <v>27</v>
      </c>
      <c r="G155" s="69" t="s">
        <v>104</v>
      </c>
      <c r="H155" s="106" t="s">
        <v>106</v>
      </c>
      <c r="I155" s="69" t="s">
        <v>116</v>
      </c>
      <c r="J155" s="69" t="s">
        <v>118</v>
      </c>
      <c r="K155" s="106" t="s">
        <v>81</v>
      </c>
      <c r="L155" s="69" t="s">
        <v>104</v>
      </c>
      <c r="M155" s="69" t="s">
        <v>129</v>
      </c>
      <c r="N155" s="69" t="s">
        <v>55</v>
      </c>
      <c r="O155" s="106" t="s">
        <v>46</v>
      </c>
      <c r="P155" s="69" t="s">
        <v>23</v>
      </c>
      <c r="Q155" s="69" t="s">
        <v>37</v>
      </c>
      <c r="R155" s="106" t="s">
        <v>64</v>
      </c>
      <c r="S155" s="69" t="s">
        <v>69</v>
      </c>
      <c r="T155" s="69" t="s">
        <v>118</v>
      </c>
      <c r="U155" s="106" t="s">
        <v>90</v>
      </c>
      <c r="V155" s="69" t="s">
        <v>65</v>
      </c>
      <c r="W155" s="69" t="s">
        <v>67</v>
      </c>
      <c r="X155" s="69" t="s">
        <v>37</v>
      </c>
      <c r="Y155" s="106" t="s">
        <v>112</v>
      </c>
      <c r="Z155" s="69" t="s">
        <v>104</v>
      </c>
      <c r="AA155" s="69" t="s">
        <v>52</v>
      </c>
      <c r="AB155" s="69" t="s">
        <v>37</v>
      </c>
      <c r="AC155" s="106" t="s">
        <v>166</v>
      </c>
      <c r="AD155" s="69" t="s">
        <v>61</v>
      </c>
      <c r="AE155" s="69" t="s">
        <v>33</v>
      </c>
      <c r="AF155" s="106" t="s">
        <v>116</v>
      </c>
      <c r="AG155" s="69" t="s">
        <v>535</v>
      </c>
      <c r="AH155" s="136">
        <v>6.79</v>
      </c>
      <c r="AI155" s="136" t="s">
        <v>36</v>
      </c>
      <c r="AJ155" s="136">
        <v>7.02</v>
      </c>
      <c r="AK155" s="138"/>
    </row>
    <row r="156" spans="1:37" ht="15" customHeight="1" thickBot="1" x14ac:dyDescent="0.3">
      <c r="A156" s="105" t="s">
        <v>334</v>
      </c>
      <c r="B156" s="70" t="s">
        <v>21</v>
      </c>
      <c r="C156" s="70" t="s">
        <v>32</v>
      </c>
      <c r="D156" s="70" t="s">
        <v>54</v>
      </c>
      <c r="E156" s="71" t="s">
        <v>32</v>
      </c>
      <c r="F156" s="70" t="s">
        <v>62</v>
      </c>
      <c r="G156" s="70" t="s">
        <v>62</v>
      </c>
      <c r="H156" s="71" t="s">
        <v>62</v>
      </c>
      <c r="I156" s="70" t="s">
        <v>36</v>
      </c>
      <c r="J156" s="70" t="s">
        <v>22</v>
      </c>
      <c r="K156" s="71" t="s">
        <v>74</v>
      </c>
      <c r="L156" s="70" t="s">
        <v>62</v>
      </c>
      <c r="M156" s="70" t="s">
        <v>32</v>
      </c>
      <c r="N156" s="70" t="s">
        <v>56</v>
      </c>
      <c r="O156" s="71" t="s">
        <v>32</v>
      </c>
      <c r="P156" s="70" t="s">
        <v>22</v>
      </c>
      <c r="Q156" s="70" t="s">
        <v>54</v>
      </c>
      <c r="R156" s="71" t="s">
        <v>56</v>
      </c>
      <c r="S156" s="70" t="s">
        <v>32</v>
      </c>
      <c r="T156" s="70" t="s">
        <v>22</v>
      </c>
      <c r="U156" s="71" t="s">
        <v>32</v>
      </c>
      <c r="V156" s="70" t="s">
        <v>62</v>
      </c>
      <c r="W156" s="70" t="s">
        <v>22</v>
      </c>
      <c r="X156" s="70" t="s">
        <v>62</v>
      </c>
      <c r="Y156" s="71" t="s">
        <v>22</v>
      </c>
      <c r="Z156" s="70" t="s">
        <v>62</v>
      </c>
      <c r="AA156" s="70" t="s">
        <v>32</v>
      </c>
      <c r="AB156" s="70" t="s">
        <v>62</v>
      </c>
      <c r="AC156" s="71" t="s">
        <v>22</v>
      </c>
      <c r="AD156" s="70" t="s">
        <v>22</v>
      </c>
      <c r="AE156" s="70" t="s">
        <v>56</v>
      </c>
      <c r="AF156" s="71" t="s">
        <v>22</v>
      </c>
      <c r="AG156" s="70"/>
      <c r="AH156" s="137"/>
      <c r="AI156" s="137"/>
      <c r="AJ156" s="137"/>
      <c r="AK156" s="139"/>
    </row>
    <row r="157" spans="1:37" x14ac:dyDescent="0.25">
      <c r="A157" s="3">
        <v>16073</v>
      </c>
      <c r="B157" s="119" t="s">
        <v>20</v>
      </c>
      <c r="C157" s="69" t="s">
        <v>129</v>
      </c>
      <c r="D157" s="69" t="s">
        <v>118</v>
      </c>
      <c r="E157" s="106" t="s">
        <v>131</v>
      </c>
      <c r="F157" s="69" t="s">
        <v>65</v>
      </c>
      <c r="G157" s="69" t="s">
        <v>72</v>
      </c>
      <c r="H157" s="106" t="s">
        <v>81</v>
      </c>
      <c r="I157" s="69" t="s">
        <v>84</v>
      </c>
      <c r="J157" s="69" t="s">
        <v>28</v>
      </c>
      <c r="K157" s="106" t="s">
        <v>52</v>
      </c>
      <c r="L157" s="69" t="s">
        <v>72</v>
      </c>
      <c r="M157" s="69" t="s">
        <v>84</v>
      </c>
      <c r="N157" s="69" t="s">
        <v>34</v>
      </c>
      <c r="O157" s="106" t="s">
        <v>110</v>
      </c>
      <c r="P157" s="69" t="s">
        <v>33</v>
      </c>
      <c r="Q157" s="69" t="s">
        <v>27</v>
      </c>
      <c r="R157" s="106" t="s">
        <v>111</v>
      </c>
      <c r="S157" s="69" t="s">
        <v>58</v>
      </c>
      <c r="T157" s="69" t="s">
        <v>28</v>
      </c>
      <c r="U157" s="106" t="s">
        <v>69</v>
      </c>
      <c r="V157" s="69" t="s">
        <v>72</v>
      </c>
      <c r="W157" s="69" t="s">
        <v>52</v>
      </c>
      <c r="X157" s="69" t="s">
        <v>59</v>
      </c>
      <c r="Y157" s="106" t="s">
        <v>60</v>
      </c>
      <c r="Z157" s="69" t="s">
        <v>33</v>
      </c>
      <c r="AA157" s="69" t="s">
        <v>58</v>
      </c>
      <c r="AB157" s="69" t="s">
        <v>33</v>
      </c>
      <c r="AC157" s="106" t="s">
        <v>109</v>
      </c>
      <c r="AD157" s="69" t="s">
        <v>118</v>
      </c>
      <c r="AE157" s="69" t="s">
        <v>59</v>
      </c>
      <c r="AF157" s="106" t="s">
        <v>50</v>
      </c>
      <c r="AG157" s="69" t="s">
        <v>536</v>
      </c>
      <c r="AH157" s="136">
        <v>6.18</v>
      </c>
      <c r="AI157" s="136" t="s">
        <v>36</v>
      </c>
      <c r="AJ157" s="136">
        <v>3.3</v>
      </c>
      <c r="AK157" s="138"/>
    </row>
    <row r="158" spans="1:37" ht="15" customHeight="1" thickBot="1" x14ac:dyDescent="0.3">
      <c r="A158" s="105" t="s">
        <v>336</v>
      </c>
      <c r="B158" s="70" t="s">
        <v>21</v>
      </c>
      <c r="C158" s="70" t="s">
        <v>32</v>
      </c>
      <c r="D158" s="70" t="s">
        <v>22</v>
      </c>
      <c r="E158" s="71" t="s">
        <v>32</v>
      </c>
      <c r="F158" s="70" t="s">
        <v>62</v>
      </c>
      <c r="G158" s="70" t="s">
        <v>62</v>
      </c>
      <c r="H158" s="71" t="s">
        <v>62</v>
      </c>
      <c r="I158" s="70" t="s">
        <v>74</v>
      </c>
      <c r="J158" s="70" t="s">
        <v>36</v>
      </c>
      <c r="K158" s="71" t="s">
        <v>74</v>
      </c>
      <c r="L158" s="70" t="s">
        <v>62</v>
      </c>
      <c r="M158" s="70" t="s">
        <v>74</v>
      </c>
      <c r="N158" s="70" t="s">
        <v>32</v>
      </c>
      <c r="O158" s="71" t="s">
        <v>74</v>
      </c>
      <c r="P158" s="70" t="s">
        <v>56</v>
      </c>
      <c r="Q158" s="70" t="s">
        <v>62</v>
      </c>
      <c r="R158" s="71" t="s">
        <v>54</v>
      </c>
      <c r="S158" s="70" t="s">
        <v>36</v>
      </c>
      <c r="T158" s="70" t="s">
        <v>36</v>
      </c>
      <c r="U158" s="71" t="s">
        <v>36</v>
      </c>
      <c r="V158" s="70" t="s">
        <v>62</v>
      </c>
      <c r="W158" s="70" t="s">
        <v>32</v>
      </c>
      <c r="X158" s="70" t="s">
        <v>54</v>
      </c>
      <c r="Y158" s="71" t="s">
        <v>22</v>
      </c>
      <c r="Z158" s="70" t="s">
        <v>56</v>
      </c>
      <c r="AA158" s="70" t="s">
        <v>36</v>
      </c>
      <c r="AB158" s="70" t="s">
        <v>62</v>
      </c>
      <c r="AC158" s="71" t="s">
        <v>32</v>
      </c>
      <c r="AD158" s="70" t="s">
        <v>32</v>
      </c>
      <c r="AE158" s="70" t="s">
        <v>22</v>
      </c>
      <c r="AF158" s="71" t="s">
        <v>32</v>
      </c>
      <c r="AG158" s="70"/>
      <c r="AH158" s="137"/>
      <c r="AI158" s="137"/>
      <c r="AJ158" s="137"/>
      <c r="AK158" s="139"/>
    </row>
    <row r="159" spans="1:37" x14ac:dyDescent="0.25">
      <c r="A159" s="3">
        <v>16074</v>
      </c>
      <c r="B159" s="119" t="s">
        <v>20</v>
      </c>
      <c r="C159" s="69" t="s">
        <v>180</v>
      </c>
      <c r="D159" s="69" t="s">
        <v>119</v>
      </c>
      <c r="E159" s="106" t="s">
        <v>81</v>
      </c>
      <c r="F159" s="69" t="s">
        <v>159</v>
      </c>
      <c r="G159" s="69" t="s">
        <v>117</v>
      </c>
      <c r="H159" s="106" t="s">
        <v>52</v>
      </c>
      <c r="I159" s="69" t="s">
        <v>113</v>
      </c>
      <c r="J159" s="69" t="s">
        <v>26</v>
      </c>
      <c r="K159" s="106" t="s">
        <v>537</v>
      </c>
      <c r="L159" s="69" t="s">
        <v>108</v>
      </c>
      <c r="M159" s="69" t="s">
        <v>138</v>
      </c>
      <c r="N159" s="69" t="s">
        <v>153</v>
      </c>
      <c r="O159" s="106" t="s">
        <v>104</v>
      </c>
      <c r="P159" s="69" t="s">
        <v>105</v>
      </c>
      <c r="Q159" s="69" t="s">
        <v>87</v>
      </c>
      <c r="R159" s="106" t="s">
        <v>76</v>
      </c>
      <c r="S159" s="69" t="s">
        <v>100</v>
      </c>
      <c r="T159" s="69" t="s">
        <v>35</v>
      </c>
      <c r="U159" s="106" t="s">
        <v>69</v>
      </c>
      <c r="V159" s="69" t="s">
        <v>141</v>
      </c>
      <c r="W159" s="69" t="s">
        <v>107</v>
      </c>
      <c r="X159" s="69" t="s">
        <v>38</v>
      </c>
      <c r="Y159" s="106" t="s">
        <v>81</v>
      </c>
      <c r="Z159" s="69" t="s">
        <v>94</v>
      </c>
      <c r="AA159" s="69" t="s">
        <v>100</v>
      </c>
      <c r="AB159" s="69" t="s">
        <v>92</v>
      </c>
      <c r="AC159" s="106" t="s">
        <v>67</v>
      </c>
      <c r="AD159" s="69" t="s">
        <v>94</v>
      </c>
      <c r="AE159" s="69" t="s">
        <v>141</v>
      </c>
      <c r="AF159" s="106" t="s">
        <v>75</v>
      </c>
      <c r="AG159" s="69" t="s">
        <v>538</v>
      </c>
      <c r="AH159" s="136">
        <v>4.43</v>
      </c>
      <c r="AI159" s="136" t="s">
        <v>24</v>
      </c>
      <c r="AJ159" s="136">
        <v>1.66</v>
      </c>
      <c r="AK159" s="138"/>
    </row>
    <row r="160" spans="1:37" ht="15" customHeight="1" thickBot="1" x14ac:dyDescent="0.3">
      <c r="A160" s="105" t="s">
        <v>417</v>
      </c>
      <c r="B160" s="70" t="s">
        <v>21</v>
      </c>
      <c r="C160" s="70" t="s">
        <v>36</v>
      </c>
      <c r="D160" s="70" t="s">
        <v>22</v>
      </c>
      <c r="E160" s="71" t="s">
        <v>74</v>
      </c>
      <c r="F160" s="70" t="s">
        <v>62</v>
      </c>
      <c r="G160" s="70" t="s">
        <v>62</v>
      </c>
      <c r="H160" s="71" t="s">
        <v>62</v>
      </c>
      <c r="I160" s="70" t="s">
        <v>24</v>
      </c>
      <c r="J160" s="70" t="s">
        <v>24</v>
      </c>
      <c r="K160" s="71" t="s">
        <v>24</v>
      </c>
      <c r="L160" s="70" t="s">
        <v>62</v>
      </c>
      <c r="M160" s="70" t="s">
        <v>24</v>
      </c>
      <c r="N160" s="70" t="s">
        <v>24</v>
      </c>
      <c r="O160" s="71" t="s">
        <v>24</v>
      </c>
      <c r="P160" s="70" t="s">
        <v>56</v>
      </c>
      <c r="Q160" s="70" t="s">
        <v>22</v>
      </c>
      <c r="R160" s="71" t="s">
        <v>56</v>
      </c>
      <c r="S160" s="70" t="s">
        <v>36</v>
      </c>
      <c r="T160" s="70" t="s">
        <v>36</v>
      </c>
      <c r="U160" s="71" t="s">
        <v>36</v>
      </c>
      <c r="V160" s="70" t="s">
        <v>62</v>
      </c>
      <c r="W160" s="70" t="s">
        <v>74</v>
      </c>
      <c r="X160" s="70" t="s">
        <v>32</v>
      </c>
      <c r="Y160" s="71" t="s">
        <v>74</v>
      </c>
      <c r="Z160" s="70" t="s">
        <v>62</v>
      </c>
      <c r="AA160" s="70" t="s">
        <v>36</v>
      </c>
      <c r="AB160" s="70" t="s">
        <v>62</v>
      </c>
      <c r="AC160" s="71" t="s">
        <v>74</v>
      </c>
      <c r="AD160" s="70" t="s">
        <v>62</v>
      </c>
      <c r="AE160" s="70" t="s">
        <v>62</v>
      </c>
      <c r="AF160" s="71" t="s">
        <v>62</v>
      </c>
      <c r="AG160" s="70"/>
      <c r="AH160" s="137"/>
      <c r="AI160" s="137"/>
      <c r="AJ160" s="137"/>
      <c r="AK160" s="139"/>
    </row>
    <row r="161" spans="1:37" x14ac:dyDescent="0.25">
      <c r="A161" s="3">
        <v>16075</v>
      </c>
      <c r="B161" s="119" t="s">
        <v>20</v>
      </c>
      <c r="C161" s="69" t="s">
        <v>123</v>
      </c>
      <c r="D161" s="69" t="s">
        <v>124</v>
      </c>
      <c r="E161" s="106" t="s">
        <v>46</v>
      </c>
      <c r="F161" s="69" t="s">
        <v>117</v>
      </c>
      <c r="G161" s="69" t="s">
        <v>117</v>
      </c>
      <c r="H161" s="106" t="s">
        <v>129</v>
      </c>
      <c r="I161" s="69" t="s">
        <v>250</v>
      </c>
      <c r="J161" s="69" t="s">
        <v>38</v>
      </c>
      <c r="K161" s="106" t="s">
        <v>79</v>
      </c>
      <c r="L161" s="69" t="s">
        <v>159</v>
      </c>
      <c r="M161" s="69" t="s">
        <v>100</v>
      </c>
      <c r="N161" s="69" t="s">
        <v>26</v>
      </c>
      <c r="O161" s="106" t="s">
        <v>64</v>
      </c>
      <c r="P161" s="69" t="s">
        <v>165</v>
      </c>
      <c r="Q161" s="69" t="s">
        <v>105</v>
      </c>
      <c r="R161" s="106" t="s">
        <v>97</v>
      </c>
      <c r="S161" s="69" t="s">
        <v>102</v>
      </c>
      <c r="T161" s="69" t="s">
        <v>31</v>
      </c>
      <c r="U161" s="106" t="s">
        <v>82</v>
      </c>
      <c r="V161" s="69" t="s">
        <v>124</v>
      </c>
      <c r="W161" s="69" t="s">
        <v>181</v>
      </c>
      <c r="X161" s="69" t="s">
        <v>105</v>
      </c>
      <c r="Y161" s="106" t="s">
        <v>112</v>
      </c>
      <c r="Z161" s="69" t="s">
        <v>94</v>
      </c>
      <c r="AA161" s="69" t="s">
        <v>162</v>
      </c>
      <c r="AB161" s="69" t="s">
        <v>127</v>
      </c>
      <c r="AC161" s="106" t="s">
        <v>75</v>
      </c>
      <c r="AD161" s="69" t="s">
        <v>88</v>
      </c>
      <c r="AE161" s="69" t="s">
        <v>119</v>
      </c>
      <c r="AF161" s="106" t="s">
        <v>43</v>
      </c>
      <c r="AG161" s="69" t="s">
        <v>539</v>
      </c>
      <c r="AH161" s="136">
        <v>5.32</v>
      </c>
      <c r="AI161" s="136" t="s">
        <v>24</v>
      </c>
      <c r="AJ161" s="136">
        <v>2.92</v>
      </c>
      <c r="AK161" s="138"/>
    </row>
    <row r="162" spans="1:37" ht="15" customHeight="1" thickBot="1" x14ac:dyDescent="0.3">
      <c r="A162" s="105" t="s">
        <v>338</v>
      </c>
      <c r="B162" s="70" t="s">
        <v>21</v>
      </c>
      <c r="C162" s="70" t="s">
        <v>32</v>
      </c>
      <c r="D162" s="70" t="s">
        <v>54</v>
      </c>
      <c r="E162" s="71" t="s">
        <v>32</v>
      </c>
      <c r="F162" s="70" t="s">
        <v>62</v>
      </c>
      <c r="G162" s="70" t="s">
        <v>62</v>
      </c>
      <c r="H162" s="71" t="s">
        <v>62</v>
      </c>
      <c r="I162" s="70" t="s">
        <v>22</v>
      </c>
      <c r="J162" s="70" t="s">
        <v>32</v>
      </c>
      <c r="K162" s="71" t="s">
        <v>22</v>
      </c>
      <c r="L162" s="70" t="s">
        <v>62</v>
      </c>
      <c r="M162" s="70" t="s">
        <v>36</v>
      </c>
      <c r="N162" s="70" t="s">
        <v>24</v>
      </c>
      <c r="O162" s="71" t="s">
        <v>24</v>
      </c>
      <c r="P162" s="70" t="s">
        <v>54</v>
      </c>
      <c r="Q162" s="70" t="s">
        <v>56</v>
      </c>
      <c r="R162" s="71" t="s">
        <v>56</v>
      </c>
      <c r="S162" s="70" t="s">
        <v>32</v>
      </c>
      <c r="T162" s="70" t="s">
        <v>32</v>
      </c>
      <c r="U162" s="71" t="s">
        <v>32</v>
      </c>
      <c r="V162" s="70" t="s">
        <v>22</v>
      </c>
      <c r="W162" s="70" t="s">
        <v>22</v>
      </c>
      <c r="X162" s="70" t="s">
        <v>62</v>
      </c>
      <c r="Y162" s="71" t="s">
        <v>22</v>
      </c>
      <c r="Z162" s="70" t="s">
        <v>62</v>
      </c>
      <c r="AA162" s="70" t="s">
        <v>24</v>
      </c>
      <c r="AB162" s="70" t="s">
        <v>56</v>
      </c>
      <c r="AC162" s="71" t="s">
        <v>24</v>
      </c>
      <c r="AD162" s="70" t="s">
        <v>74</v>
      </c>
      <c r="AE162" s="70" t="s">
        <v>32</v>
      </c>
      <c r="AF162" s="71" t="s">
        <v>32</v>
      </c>
      <c r="AG162" s="70"/>
      <c r="AH162" s="137"/>
      <c r="AI162" s="137"/>
      <c r="AJ162" s="137"/>
      <c r="AK162" s="139"/>
    </row>
    <row r="163" spans="1:37" x14ac:dyDescent="0.25">
      <c r="A163" s="3">
        <v>16076</v>
      </c>
      <c r="B163" s="119" t="s">
        <v>20</v>
      </c>
      <c r="C163" s="69" t="s">
        <v>96</v>
      </c>
      <c r="D163" s="69" t="s">
        <v>61</v>
      </c>
      <c r="E163" s="106" t="s">
        <v>99</v>
      </c>
      <c r="F163" s="69" t="s">
        <v>104</v>
      </c>
      <c r="G163" s="69" t="s">
        <v>104</v>
      </c>
      <c r="H163" s="106" t="s">
        <v>129</v>
      </c>
      <c r="I163" s="69" t="s">
        <v>166</v>
      </c>
      <c r="J163" s="69" t="s">
        <v>34</v>
      </c>
      <c r="K163" s="106" t="s">
        <v>83</v>
      </c>
      <c r="L163" s="69" t="s">
        <v>65</v>
      </c>
      <c r="M163" s="69" t="s">
        <v>109</v>
      </c>
      <c r="N163" s="69" t="s">
        <v>59</v>
      </c>
      <c r="O163" s="106" t="s">
        <v>166</v>
      </c>
      <c r="P163" s="69" t="s">
        <v>33</v>
      </c>
      <c r="Q163" s="69" t="s">
        <v>37</v>
      </c>
      <c r="R163" s="106" t="s">
        <v>97</v>
      </c>
      <c r="S163" s="69" t="s">
        <v>142</v>
      </c>
      <c r="T163" s="69" t="s">
        <v>61</v>
      </c>
      <c r="U163" s="106" t="s">
        <v>133</v>
      </c>
      <c r="V163" s="69" t="s">
        <v>39</v>
      </c>
      <c r="W163" s="69" t="s">
        <v>101</v>
      </c>
      <c r="X163" s="69" t="s">
        <v>61</v>
      </c>
      <c r="Y163" s="106" t="s">
        <v>78</v>
      </c>
      <c r="Z163" s="69" t="s">
        <v>39</v>
      </c>
      <c r="AA163" s="69" t="s">
        <v>116</v>
      </c>
      <c r="AB163" s="69" t="s">
        <v>37</v>
      </c>
      <c r="AC163" s="106" t="s">
        <v>90</v>
      </c>
      <c r="AD163" s="69" t="s">
        <v>33</v>
      </c>
      <c r="AE163" s="69" t="s">
        <v>39</v>
      </c>
      <c r="AF163" s="106" t="s">
        <v>84</v>
      </c>
      <c r="AG163" s="69" t="s">
        <v>540</v>
      </c>
      <c r="AH163" s="136">
        <v>8.39</v>
      </c>
      <c r="AI163" s="136" t="s">
        <v>36</v>
      </c>
      <c r="AJ163" s="136">
        <v>6.61</v>
      </c>
      <c r="AK163" s="138"/>
    </row>
    <row r="164" spans="1:37" ht="15" customHeight="1" thickBot="1" x14ac:dyDescent="0.3">
      <c r="A164" s="105" t="s">
        <v>339</v>
      </c>
      <c r="B164" s="70" t="s">
        <v>21</v>
      </c>
      <c r="C164" s="70" t="s">
        <v>22</v>
      </c>
      <c r="D164" s="70" t="s">
        <v>62</v>
      </c>
      <c r="E164" s="71" t="s">
        <v>56</v>
      </c>
      <c r="F164" s="70" t="s">
        <v>62</v>
      </c>
      <c r="G164" s="70" t="s">
        <v>62</v>
      </c>
      <c r="H164" s="71" t="s">
        <v>62</v>
      </c>
      <c r="I164" s="70" t="s">
        <v>62</v>
      </c>
      <c r="J164" s="70" t="s">
        <v>32</v>
      </c>
      <c r="K164" s="71" t="s">
        <v>54</v>
      </c>
      <c r="L164" s="70" t="s">
        <v>62</v>
      </c>
      <c r="M164" s="70" t="s">
        <v>22</v>
      </c>
      <c r="N164" s="70" t="s">
        <v>54</v>
      </c>
      <c r="O164" s="71" t="s">
        <v>22</v>
      </c>
      <c r="P164" s="70" t="s">
        <v>56</v>
      </c>
      <c r="Q164" s="70" t="s">
        <v>54</v>
      </c>
      <c r="R164" s="71" t="s">
        <v>56</v>
      </c>
      <c r="S164" s="70" t="s">
        <v>54</v>
      </c>
      <c r="T164" s="70" t="s">
        <v>62</v>
      </c>
      <c r="U164" s="71" t="s">
        <v>54</v>
      </c>
      <c r="V164" s="70" t="s">
        <v>62</v>
      </c>
      <c r="W164" s="70" t="s">
        <v>56</v>
      </c>
      <c r="X164" s="70" t="s">
        <v>62</v>
      </c>
      <c r="Y164" s="71" t="s">
        <v>54</v>
      </c>
      <c r="Z164" s="70" t="s">
        <v>62</v>
      </c>
      <c r="AA164" s="70" t="s">
        <v>36</v>
      </c>
      <c r="AB164" s="70" t="s">
        <v>62</v>
      </c>
      <c r="AC164" s="71" t="s">
        <v>32</v>
      </c>
      <c r="AD164" s="70" t="s">
        <v>56</v>
      </c>
      <c r="AE164" s="70" t="s">
        <v>62</v>
      </c>
      <c r="AF164" s="71" t="s">
        <v>54</v>
      </c>
      <c r="AG164" s="70"/>
      <c r="AH164" s="137"/>
      <c r="AI164" s="137"/>
      <c r="AJ164" s="137"/>
      <c r="AK164" s="139"/>
    </row>
    <row r="165" spans="1:37" x14ac:dyDescent="0.25">
      <c r="A165" s="3">
        <v>16077</v>
      </c>
      <c r="B165" s="119" t="s">
        <v>20</v>
      </c>
      <c r="C165" s="69" t="s">
        <v>46</v>
      </c>
      <c r="D165" s="69" t="s">
        <v>33</v>
      </c>
      <c r="E165" s="106" t="s">
        <v>83</v>
      </c>
      <c r="F165" s="69" t="s">
        <v>104</v>
      </c>
      <c r="G165" s="69" t="s">
        <v>104</v>
      </c>
      <c r="H165" s="106" t="s">
        <v>129</v>
      </c>
      <c r="I165" s="69" t="s">
        <v>96</v>
      </c>
      <c r="J165" s="69" t="s">
        <v>37</v>
      </c>
      <c r="K165" s="106" t="s">
        <v>146</v>
      </c>
      <c r="L165" s="69" t="s">
        <v>72</v>
      </c>
      <c r="M165" s="69" t="s">
        <v>96</v>
      </c>
      <c r="N165" s="69" t="s">
        <v>118</v>
      </c>
      <c r="O165" s="106" t="s">
        <v>112</v>
      </c>
      <c r="P165" s="69" t="s">
        <v>37</v>
      </c>
      <c r="Q165" s="69" t="s">
        <v>39</v>
      </c>
      <c r="R165" s="106" t="s">
        <v>111</v>
      </c>
      <c r="S165" s="69" t="s">
        <v>79</v>
      </c>
      <c r="T165" s="69" t="s">
        <v>37</v>
      </c>
      <c r="U165" s="106" t="s">
        <v>169</v>
      </c>
      <c r="V165" s="69" t="s">
        <v>39</v>
      </c>
      <c r="W165" s="69" t="s">
        <v>101</v>
      </c>
      <c r="X165" s="69" t="s">
        <v>33</v>
      </c>
      <c r="Y165" s="106" t="s">
        <v>63</v>
      </c>
      <c r="Z165" s="69" t="s">
        <v>37</v>
      </c>
      <c r="AA165" s="69" t="s">
        <v>80</v>
      </c>
      <c r="AB165" s="69" t="s">
        <v>37</v>
      </c>
      <c r="AC165" s="106" t="s">
        <v>60</v>
      </c>
      <c r="AD165" s="69" t="s">
        <v>33</v>
      </c>
      <c r="AE165" s="69" t="s">
        <v>39</v>
      </c>
      <c r="AF165" s="106" t="s">
        <v>84</v>
      </c>
      <c r="AG165" s="69" t="s">
        <v>541</v>
      </c>
      <c r="AH165" s="136">
        <v>8.61</v>
      </c>
      <c r="AI165" s="136" t="s">
        <v>36</v>
      </c>
      <c r="AJ165" s="136">
        <v>7.81</v>
      </c>
      <c r="AK165" s="138"/>
    </row>
    <row r="166" spans="1:37" ht="15" customHeight="1" thickBot="1" x14ac:dyDescent="0.3">
      <c r="A166" s="105" t="s">
        <v>340</v>
      </c>
      <c r="B166" s="70" t="s">
        <v>21</v>
      </c>
      <c r="C166" s="70" t="s">
        <v>56</v>
      </c>
      <c r="D166" s="70" t="s">
        <v>62</v>
      </c>
      <c r="E166" s="71" t="s">
        <v>54</v>
      </c>
      <c r="F166" s="70" t="s">
        <v>62</v>
      </c>
      <c r="G166" s="70" t="s">
        <v>62</v>
      </c>
      <c r="H166" s="71" t="s">
        <v>62</v>
      </c>
      <c r="I166" s="70" t="s">
        <v>22</v>
      </c>
      <c r="J166" s="70" t="s">
        <v>62</v>
      </c>
      <c r="K166" s="71" t="s">
        <v>56</v>
      </c>
      <c r="L166" s="70" t="s">
        <v>62</v>
      </c>
      <c r="M166" s="70" t="s">
        <v>22</v>
      </c>
      <c r="N166" s="70" t="s">
        <v>22</v>
      </c>
      <c r="O166" s="71" t="s">
        <v>22</v>
      </c>
      <c r="P166" s="70" t="s">
        <v>54</v>
      </c>
      <c r="Q166" s="70" t="s">
        <v>62</v>
      </c>
      <c r="R166" s="71" t="s">
        <v>54</v>
      </c>
      <c r="S166" s="70" t="s">
        <v>54</v>
      </c>
      <c r="T166" s="70" t="s">
        <v>62</v>
      </c>
      <c r="U166" s="71" t="s">
        <v>62</v>
      </c>
      <c r="V166" s="70" t="s">
        <v>62</v>
      </c>
      <c r="W166" s="70" t="s">
        <v>56</v>
      </c>
      <c r="X166" s="70" t="s">
        <v>62</v>
      </c>
      <c r="Y166" s="71" t="s">
        <v>54</v>
      </c>
      <c r="Z166" s="70" t="s">
        <v>54</v>
      </c>
      <c r="AA166" s="70" t="s">
        <v>32</v>
      </c>
      <c r="AB166" s="70" t="s">
        <v>62</v>
      </c>
      <c r="AC166" s="71" t="s">
        <v>22</v>
      </c>
      <c r="AD166" s="70" t="s">
        <v>56</v>
      </c>
      <c r="AE166" s="70" t="s">
        <v>62</v>
      </c>
      <c r="AF166" s="71" t="s">
        <v>54</v>
      </c>
      <c r="AG166" s="70"/>
      <c r="AH166" s="137"/>
      <c r="AI166" s="137"/>
      <c r="AJ166" s="137"/>
      <c r="AK166" s="139"/>
    </row>
    <row r="167" spans="1:37" x14ac:dyDescent="0.25">
      <c r="A167" s="3">
        <v>16078</v>
      </c>
      <c r="B167" s="119" t="s">
        <v>20</v>
      </c>
      <c r="C167" s="69" t="s">
        <v>82</v>
      </c>
      <c r="D167" s="69" t="s">
        <v>39</v>
      </c>
      <c r="E167" s="106" t="s">
        <v>78</v>
      </c>
      <c r="F167" s="69" t="s">
        <v>104</v>
      </c>
      <c r="G167" s="69" t="s">
        <v>104</v>
      </c>
      <c r="H167" s="106" t="s">
        <v>129</v>
      </c>
      <c r="I167" s="69" t="s">
        <v>60</v>
      </c>
      <c r="J167" s="69" t="s">
        <v>37</v>
      </c>
      <c r="K167" s="106" t="s">
        <v>144</v>
      </c>
      <c r="L167" s="69" t="s">
        <v>65</v>
      </c>
      <c r="M167" s="69" t="s">
        <v>166</v>
      </c>
      <c r="N167" s="69" t="s">
        <v>61</v>
      </c>
      <c r="O167" s="106" t="s">
        <v>169</v>
      </c>
      <c r="P167" s="69" t="s">
        <v>37</v>
      </c>
      <c r="Q167" s="69" t="s">
        <v>65</v>
      </c>
      <c r="R167" s="106" t="s">
        <v>80</v>
      </c>
      <c r="S167" s="69" t="s">
        <v>60</v>
      </c>
      <c r="T167" s="69" t="s">
        <v>37</v>
      </c>
      <c r="U167" s="106" t="s">
        <v>144</v>
      </c>
      <c r="V167" s="69" t="s">
        <v>37</v>
      </c>
      <c r="W167" s="69" t="s">
        <v>109</v>
      </c>
      <c r="X167" s="69" t="s">
        <v>37</v>
      </c>
      <c r="Y167" s="106" t="s">
        <v>93</v>
      </c>
      <c r="Z167" s="69" t="s">
        <v>65</v>
      </c>
      <c r="AA167" s="69" t="s">
        <v>96</v>
      </c>
      <c r="AB167" s="69" t="s">
        <v>39</v>
      </c>
      <c r="AC167" s="106" t="s">
        <v>57</v>
      </c>
      <c r="AD167" s="69" t="s">
        <v>23</v>
      </c>
      <c r="AE167" s="69" t="s">
        <v>37</v>
      </c>
      <c r="AF167" s="106" t="s">
        <v>64</v>
      </c>
      <c r="AG167" s="69" t="s">
        <v>542</v>
      </c>
      <c r="AH167" s="136">
        <v>9.14</v>
      </c>
      <c r="AI167" s="136" t="s">
        <v>36</v>
      </c>
      <c r="AJ167" s="136">
        <v>6.99</v>
      </c>
      <c r="AK167" s="138"/>
    </row>
    <row r="168" spans="1:37" ht="15" customHeight="1" thickBot="1" x14ac:dyDescent="0.3">
      <c r="A168" s="105" t="s">
        <v>341</v>
      </c>
      <c r="B168" s="70" t="s">
        <v>21</v>
      </c>
      <c r="C168" s="70" t="s">
        <v>22</v>
      </c>
      <c r="D168" s="70" t="s">
        <v>62</v>
      </c>
      <c r="E168" s="71" t="s">
        <v>54</v>
      </c>
      <c r="F168" s="70" t="s">
        <v>62</v>
      </c>
      <c r="G168" s="70" t="s">
        <v>62</v>
      </c>
      <c r="H168" s="71" t="s">
        <v>62</v>
      </c>
      <c r="I168" s="70" t="s">
        <v>54</v>
      </c>
      <c r="J168" s="70" t="s">
        <v>62</v>
      </c>
      <c r="K168" s="71" t="s">
        <v>62</v>
      </c>
      <c r="L168" s="70" t="s">
        <v>62</v>
      </c>
      <c r="M168" s="70" t="s">
        <v>62</v>
      </c>
      <c r="N168" s="70" t="s">
        <v>62</v>
      </c>
      <c r="O168" s="71" t="s">
        <v>62</v>
      </c>
      <c r="P168" s="70" t="s">
        <v>54</v>
      </c>
      <c r="Q168" s="70" t="s">
        <v>62</v>
      </c>
      <c r="R168" s="71" t="s">
        <v>62</v>
      </c>
      <c r="S168" s="70" t="s">
        <v>54</v>
      </c>
      <c r="T168" s="70" t="s">
        <v>62</v>
      </c>
      <c r="U168" s="71" t="s">
        <v>62</v>
      </c>
      <c r="V168" s="70" t="s">
        <v>54</v>
      </c>
      <c r="W168" s="70" t="s">
        <v>22</v>
      </c>
      <c r="X168" s="70" t="s">
        <v>62</v>
      </c>
      <c r="Y168" s="71" t="s">
        <v>22</v>
      </c>
      <c r="Z168" s="70" t="s">
        <v>62</v>
      </c>
      <c r="AA168" s="70" t="s">
        <v>22</v>
      </c>
      <c r="AB168" s="70" t="s">
        <v>62</v>
      </c>
      <c r="AC168" s="71" t="s">
        <v>56</v>
      </c>
      <c r="AD168" s="70" t="s">
        <v>22</v>
      </c>
      <c r="AE168" s="70" t="s">
        <v>54</v>
      </c>
      <c r="AF168" s="71" t="s">
        <v>56</v>
      </c>
      <c r="AG168" s="70"/>
      <c r="AH168" s="137"/>
      <c r="AI168" s="137"/>
      <c r="AJ168" s="137"/>
      <c r="AK168" s="139"/>
    </row>
    <row r="169" spans="1:37" x14ac:dyDescent="0.25">
      <c r="A169" s="3">
        <v>16079</v>
      </c>
      <c r="B169" s="119" t="s">
        <v>20</v>
      </c>
      <c r="C169" s="69" t="s">
        <v>82</v>
      </c>
      <c r="D169" s="69" t="s">
        <v>37</v>
      </c>
      <c r="E169" s="106" t="s">
        <v>57</v>
      </c>
      <c r="F169" s="69" t="s">
        <v>72</v>
      </c>
      <c r="G169" s="69" t="s">
        <v>104</v>
      </c>
      <c r="H169" s="106" t="s">
        <v>52</v>
      </c>
      <c r="I169" s="69" t="s">
        <v>101</v>
      </c>
      <c r="J169" s="69" t="s">
        <v>33</v>
      </c>
      <c r="K169" s="106" t="s">
        <v>63</v>
      </c>
      <c r="L169" s="69" t="s">
        <v>72</v>
      </c>
      <c r="M169" s="69" t="s">
        <v>101</v>
      </c>
      <c r="N169" s="69" t="s">
        <v>39</v>
      </c>
      <c r="O169" s="106" t="s">
        <v>133</v>
      </c>
      <c r="P169" s="69" t="s">
        <v>104</v>
      </c>
      <c r="Q169" s="69" t="s">
        <v>65</v>
      </c>
      <c r="R169" s="106" t="s">
        <v>70</v>
      </c>
      <c r="S169" s="69" t="s">
        <v>96</v>
      </c>
      <c r="T169" s="69" t="s">
        <v>61</v>
      </c>
      <c r="U169" s="106" t="s">
        <v>99</v>
      </c>
      <c r="V169" s="69" t="s">
        <v>39</v>
      </c>
      <c r="W169" s="69" t="s">
        <v>101</v>
      </c>
      <c r="X169" s="69" t="s">
        <v>33</v>
      </c>
      <c r="Y169" s="106" t="s">
        <v>63</v>
      </c>
      <c r="Z169" s="69" t="s">
        <v>65</v>
      </c>
      <c r="AA169" s="69" t="s">
        <v>142</v>
      </c>
      <c r="AB169" s="69" t="s">
        <v>39</v>
      </c>
      <c r="AC169" s="106" t="s">
        <v>174</v>
      </c>
      <c r="AD169" s="69" t="s">
        <v>33</v>
      </c>
      <c r="AE169" s="69" t="s">
        <v>39</v>
      </c>
      <c r="AF169" s="106" t="s">
        <v>84</v>
      </c>
      <c r="AG169" s="69" t="s">
        <v>543</v>
      </c>
      <c r="AH169" s="136">
        <v>9.0399999999999991</v>
      </c>
      <c r="AI169" s="136" t="s">
        <v>36</v>
      </c>
      <c r="AJ169" s="136">
        <v>6.82</v>
      </c>
      <c r="AK169" s="138"/>
    </row>
    <row r="170" spans="1:37" ht="15" customHeight="1" thickBot="1" x14ac:dyDescent="0.3">
      <c r="A170" s="105" t="s">
        <v>342</v>
      </c>
      <c r="B170" s="70" t="s">
        <v>21</v>
      </c>
      <c r="C170" s="70" t="s">
        <v>22</v>
      </c>
      <c r="D170" s="70" t="s">
        <v>62</v>
      </c>
      <c r="E170" s="71" t="s">
        <v>56</v>
      </c>
      <c r="F170" s="70" t="s">
        <v>62</v>
      </c>
      <c r="G170" s="70" t="s">
        <v>62</v>
      </c>
      <c r="H170" s="71" t="s">
        <v>62</v>
      </c>
      <c r="I170" s="70" t="s">
        <v>56</v>
      </c>
      <c r="J170" s="70" t="s">
        <v>62</v>
      </c>
      <c r="K170" s="71" t="s">
        <v>54</v>
      </c>
      <c r="L170" s="70" t="s">
        <v>62</v>
      </c>
      <c r="M170" s="70" t="s">
        <v>56</v>
      </c>
      <c r="N170" s="70" t="s">
        <v>62</v>
      </c>
      <c r="O170" s="71" t="s">
        <v>54</v>
      </c>
      <c r="P170" s="70" t="s">
        <v>62</v>
      </c>
      <c r="Q170" s="70" t="s">
        <v>62</v>
      </c>
      <c r="R170" s="71" t="s">
        <v>62</v>
      </c>
      <c r="S170" s="70" t="s">
        <v>22</v>
      </c>
      <c r="T170" s="70" t="s">
        <v>62</v>
      </c>
      <c r="U170" s="71" t="s">
        <v>56</v>
      </c>
      <c r="V170" s="70" t="s">
        <v>62</v>
      </c>
      <c r="W170" s="70" t="s">
        <v>56</v>
      </c>
      <c r="X170" s="70" t="s">
        <v>62</v>
      </c>
      <c r="Y170" s="71" t="s">
        <v>54</v>
      </c>
      <c r="Z170" s="70" t="s">
        <v>62</v>
      </c>
      <c r="AA170" s="70" t="s">
        <v>54</v>
      </c>
      <c r="AB170" s="70" t="s">
        <v>62</v>
      </c>
      <c r="AC170" s="71" t="s">
        <v>62</v>
      </c>
      <c r="AD170" s="70" t="s">
        <v>56</v>
      </c>
      <c r="AE170" s="70" t="s">
        <v>62</v>
      </c>
      <c r="AF170" s="71" t="s">
        <v>54</v>
      </c>
      <c r="AG170" s="70"/>
      <c r="AH170" s="137"/>
      <c r="AI170" s="137"/>
      <c r="AJ170" s="137"/>
      <c r="AK170" s="139"/>
    </row>
    <row r="171" spans="1:37" x14ac:dyDescent="0.25">
      <c r="A171" s="3">
        <v>16080</v>
      </c>
      <c r="B171" s="119" t="s">
        <v>20</v>
      </c>
      <c r="C171" s="69" t="s">
        <v>96</v>
      </c>
      <c r="D171" s="69" t="s">
        <v>37</v>
      </c>
      <c r="E171" s="106" t="s">
        <v>146</v>
      </c>
      <c r="F171" s="69" t="s">
        <v>72</v>
      </c>
      <c r="G171" s="69" t="s">
        <v>65</v>
      </c>
      <c r="H171" s="106" t="s">
        <v>81</v>
      </c>
      <c r="I171" s="69" t="s">
        <v>101</v>
      </c>
      <c r="J171" s="69" t="s">
        <v>49</v>
      </c>
      <c r="K171" s="106" t="s">
        <v>85</v>
      </c>
      <c r="L171" s="69" t="s">
        <v>65</v>
      </c>
      <c r="M171" s="69" t="s">
        <v>110</v>
      </c>
      <c r="N171" s="69" t="s">
        <v>33</v>
      </c>
      <c r="O171" s="106" t="s">
        <v>112</v>
      </c>
      <c r="P171" s="69" t="s">
        <v>27</v>
      </c>
      <c r="Q171" s="69" t="s">
        <v>104</v>
      </c>
      <c r="R171" s="106" t="s">
        <v>106</v>
      </c>
      <c r="S171" s="69" t="s">
        <v>48</v>
      </c>
      <c r="T171" s="69" t="s">
        <v>55</v>
      </c>
      <c r="U171" s="106" t="s">
        <v>99</v>
      </c>
      <c r="V171" s="69" t="s">
        <v>65</v>
      </c>
      <c r="W171" s="69" t="s">
        <v>166</v>
      </c>
      <c r="X171" s="69" t="s">
        <v>33</v>
      </c>
      <c r="Y171" s="106" t="s">
        <v>174</v>
      </c>
      <c r="Z171" s="69" t="s">
        <v>65</v>
      </c>
      <c r="AA171" s="69" t="s">
        <v>110</v>
      </c>
      <c r="AB171" s="69" t="s">
        <v>39</v>
      </c>
      <c r="AC171" s="106" t="s">
        <v>93</v>
      </c>
      <c r="AD171" s="69" t="s">
        <v>37</v>
      </c>
      <c r="AE171" s="69" t="s">
        <v>27</v>
      </c>
      <c r="AF171" s="106" t="s">
        <v>69</v>
      </c>
      <c r="AG171" s="69" t="s">
        <v>512</v>
      </c>
      <c r="AH171" s="136">
        <v>8.4600000000000009</v>
      </c>
      <c r="AI171" s="136" t="s">
        <v>36</v>
      </c>
      <c r="AJ171" s="136">
        <v>6.35</v>
      </c>
      <c r="AK171" s="138"/>
    </row>
    <row r="172" spans="1:37" ht="15" customHeight="1" thickBot="1" x14ac:dyDescent="0.3">
      <c r="A172" s="105" t="s">
        <v>343</v>
      </c>
      <c r="B172" s="70" t="s">
        <v>21</v>
      </c>
      <c r="C172" s="70" t="s">
        <v>22</v>
      </c>
      <c r="D172" s="70" t="s">
        <v>62</v>
      </c>
      <c r="E172" s="71" t="s">
        <v>56</v>
      </c>
      <c r="F172" s="70" t="s">
        <v>62</v>
      </c>
      <c r="G172" s="70" t="s">
        <v>62</v>
      </c>
      <c r="H172" s="71" t="s">
        <v>62</v>
      </c>
      <c r="I172" s="70" t="s">
        <v>56</v>
      </c>
      <c r="J172" s="70" t="s">
        <v>22</v>
      </c>
      <c r="K172" s="71" t="s">
        <v>56</v>
      </c>
      <c r="L172" s="70" t="s">
        <v>62</v>
      </c>
      <c r="M172" s="70" t="s">
        <v>22</v>
      </c>
      <c r="N172" s="70" t="s">
        <v>62</v>
      </c>
      <c r="O172" s="71" t="s">
        <v>22</v>
      </c>
      <c r="P172" s="70" t="s">
        <v>62</v>
      </c>
      <c r="Q172" s="70" t="s">
        <v>62</v>
      </c>
      <c r="R172" s="71" t="s">
        <v>62</v>
      </c>
      <c r="S172" s="70" t="s">
        <v>56</v>
      </c>
      <c r="T172" s="70" t="s">
        <v>56</v>
      </c>
      <c r="U172" s="71" t="s">
        <v>56</v>
      </c>
      <c r="V172" s="70" t="s">
        <v>62</v>
      </c>
      <c r="W172" s="70" t="s">
        <v>62</v>
      </c>
      <c r="X172" s="70" t="s">
        <v>62</v>
      </c>
      <c r="Y172" s="71" t="s">
        <v>62</v>
      </c>
      <c r="Z172" s="70" t="s">
        <v>62</v>
      </c>
      <c r="AA172" s="70" t="s">
        <v>22</v>
      </c>
      <c r="AB172" s="70" t="s">
        <v>62</v>
      </c>
      <c r="AC172" s="71" t="s">
        <v>22</v>
      </c>
      <c r="AD172" s="70" t="s">
        <v>54</v>
      </c>
      <c r="AE172" s="70" t="s">
        <v>62</v>
      </c>
      <c r="AF172" s="71" t="s">
        <v>62</v>
      </c>
      <c r="AG172" s="70"/>
      <c r="AH172" s="137"/>
      <c r="AI172" s="137"/>
      <c r="AJ172" s="137"/>
      <c r="AK172" s="139"/>
    </row>
    <row r="173" spans="1:37" x14ac:dyDescent="0.25">
      <c r="A173" s="3">
        <v>16081</v>
      </c>
      <c r="B173" s="119" t="s">
        <v>20</v>
      </c>
      <c r="C173" s="69" t="s">
        <v>145</v>
      </c>
      <c r="D173" s="69" t="s">
        <v>33</v>
      </c>
      <c r="E173" s="106" t="s">
        <v>99</v>
      </c>
      <c r="F173" s="69" t="s">
        <v>65</v>
      </c>
      <c r="G173" s="69" t="s">
        <v>39</v>
      </c>
      <c r="H173" s="106" t="s">
        <v>106</v>
      </c>
      <c r="I173" s="69" t="s">
        <v>67</v>
      </c>
      <c r="J173" s="69" t="s">
        <v>55</v>
      </c>
      <c r="K173" s="106" t="s">
        <v>79</v>
      </c>
      <c r="L173" s="69" t="s">
        <v>27</v>
      </c>
      <c r="M173" s="69" t="s">
        <v>69</v>
      </c>
      <c r="N173" s="69" t="s">
        <v>73</v>
      </c>
      <c r="O173" s="106" t="s">
        <v>110</v>
      </c>
      <c r="P173" s="69" t="s">
        <v>37</v>
      </c>
      <c r="Q173" s="69" t="s">
        <v>37</v>
      </c>
      <c r="R173" s="106" t="s">
        <v>84</v>
      </c>
      <c r="S173" s="69" t="s">
        <v>116</v>
      </c>
      <c r="T173" s="69" t="s">
        <v>49</v>
      </c>
      <c r="U173" s="106" t="s">
        <v>52</v>
      </c>
      <c r="V173" s="69" t="s">
        <v>59</v>
      </c>
      <c r="W173" s="69" t="s">
        <v>109</v>
      </c>
      <c r="X173" s="69" t="s">
        <v>23</v>
      </c>
      <c r="Y173" s="106" t="s">
        <v>112</v>
      </c>
      <c r="Z173" s="69" t="s">
        <v>27</v>
      </c>
      <c r="AA173" s="69" t="s">
        <v>145</v>
      </c>
      <c r="AB173" s="69" t="s">
        <v>23</v>
      </c>
      <c r="AC173" s="106" t="s">
        <v>93</v>
      </c>
      <c r="AD173" s="69" t="s">
        <v>23</v>
      </c>
      <c r="AE173" s="69" t="s">
        <v>39</v>
      </c>
      <c r="AF173" s="106" t="s">
        <v>97</v>
      </c>
      <c r="AG173" s="69" t="s">
        <v>489</v>
      </c>
      <c r="AH173" s="136">
        <v>6.96</v>
      </c>
      <c r="AI173" s="136" t="s">
        <v>36</v>
      </c>
      <c r="AJ173" s="136">
        <v>6.86</v>
      </c>
      <c r="AK173" s="138"/>
    </row>
    <row r="174" spans="1:37" ht="15" customHeight="1" thickBot="1" x14ac:dyDescent="0.3">
      <c r="A174" s="105" t="s">
        <v>344</v>
      </c>
      <c r="B174" s="70" t="s">
        <v>21</v>
      </c>
      <c r="C174" s="70" t="s">
        <v>22</v>
      </c>
      <c r="D174" s="70" t="s">
        <v>62</v>
      </c>
      <c r="E174" s="71" t="s">
        <v>56</v>
      </c>
      <c r="F174" s="70" t="s">
        <v>62</v>
      </c>
      <c r="G174" s="70" t="s">
        <v>62</v>
      </c>
      <c r="H174" s="71" t="s">
        <v>62</v>
      </c>
      <c r="I174" s="70" t="s">
        <v>22</v>
      </c>
      <c r="J174" s="70" t="s">
        <v>56</v>
      </c>
      <c r="K174" s="71" t="s">
        <v>22</v>
      </c>
      <c r="L174" s="70" t="s">
        <v>62</v>
      </c>
      <c r="M174" s="70" t="s">
        <v>32</v>
      </c>
      <c r="N174" s="70" t="s">
        <v>74</v>
      </c>
      <c r="O174" s="71" t="s">
        <v>74</v>
      </c>
      <c r="P174" s="70" t="s">
        <v>54</v>
      </c>
      <c r="Q174" s="70" t="s">
        <v>54</v>
      </c>
      <c r="R174" s="71" t="s">
        <v>54</v>
      </c>
      <c r="S174" s="70" t="s">
        <v>36</v>
      </c>
      <c r="T174" s="70" t="s">
        <v>22</v>
      </c>
      <c r="U174" s="71" t="s">
        <v>74</v>
      </c>
      <c r="V174" s="70" t="s">
        <v>22</v>
      </c>
      <c r="W174" s="70" t="s">
        <v>22</v>
      </c>
      <c r="X174" s="70" t="s">
        <v>62</v>
      </c>
      <c r="Y174" s="71" t="s">
        <v>22</v>
      </c>
      <c r="Z174" s="70" t="s">
        <v>62</v>
      </c>
      <c r="AA174" s="70" t="s">
        <v>22</v>
      </c>
      <c r="AB174" s="70" t="s">
        <v>62</v>
      </c>
      <c r="AC174" s="71" t="s">
        <v>22</v>
      </c>
      <c r="AD174" s="70" t="s">
        <v>22</v>
      </c>
      <c r="AE174" s="70" t="s">
        <v>62</v>
      </c>
      <c r="AF174" s="71" t="s">
        <v>56</v>
      </c>
      <c r="AG174" s="70"/>
      <c r="AH174" s="137"/>
      <c r="AI174" s="137"/>
      <c r="AJ174" s="137"/>
      <c r="AK174" s="139"/>
    </row>
    <row r="175" spans="1:37" x14ac:dyDescent="0.25">
      <c r="A175" s="3">
        <v>16082</v>
      </c>
      <c r="B175" s="119" t="s">
        <v>20</v>
      </c>
      <c r="C175" s="69" t="s">
        <v>52</v>
      </c>
      <c r="D175" s="69" t="s">
        <v>59</v>
      </c>
      <c r="E175" s="106" t="s">
        <v>60</v>
      </c>
      <c r="F175" s="69" t="s">
        <v>104</v>
      </c>
      <c r="G175" s="69" t="s">
        <v>39</v>
      </c>
      <c r="H175" s="106" t="s">
        <v>80</v>
      </c>
      <c r="I175" s="69" t="s">
        <v>64</v>
      </c>
      <c r="J175" s="69" t="s">
        <v>49</v>
      </c>
      <c r="K175" s="106" t="s">
        <v>67</v>
      </c>
      <c r="L175" s="69" t="s">
        <v>104</v>
      </c>
      <c r="M175" s="69" t="s">
        <v>58</v>
      </c>
      <c r="N175" s="69" t="s">
        <v>73</v>
      </c>
      <c r="O175" s="106" t="s">
        <v>75</v>
      </c>
      <c r="P175" s="69" t="s">
        <v>33</v>
      </c>
      <c r="Q175" s="69" t="s">
        <v>27</v>
      </c>
      <c r="R175" s="106" t="s">
        <v>111</v>
      </c>
      <c r="S175" s="69" t="s">
        <v>97</v>
      </c>
      <c r="T175" s="69" t="s">
        <v>73</v>
      </c>
      <c r="U175" s="106" t="s">
        <v>52</v>
      </c>
      <c r="V175" s="69" t="s">
        <v>61</v>
      </c>
      <c r="W175" s="69" t="s">
        <v>109</v>
      </c>
      <c r="X175" s="69" t="s">
        <v>30</v>
      </c>
      <c r="Y175" s="106" t="s">
        <v>53</v>
      </c>
      <c r="Z175" s="69" t="s">
        <v>27</v>
      </c>
      <c r="AA175" s="69" t="s">
        <v>111</v>
      </c>
      <c r="AB175" s="69" t="s">
        <v>33</v>
      </c>
      <c r="AC175" s="106" t="s">
        <v>131</v>
      </c>
      <c r="AD175" s="69" t="s">
        <v>23</v>
      </c>
      <c r="AE175" s="69" t="s">
        <v>39</v>
      </c>
      <c r="AF175" s="106" t="s">
        <v>97</v>
      </c>
      <c r="AG175" s="69" t="s">
        <v>544</v>
      </c>
      <c r="AH175" s="136">
        <v>6.32</v>
      </c>
      <c r="AI175" s="136" t="s">
        <v>36</v>
      </c>
      <c r="AJ175" s="136">
        <v>4.34</v>
      </c>
      <c r="AK175" s="138"/>
    </row>
    <row r="176" spans="1:37" ht="15" customHeight="1" thickBot="1" x14ac:dyDescent="0.3">
      <c r="A176" s="105" t="s">
        <v>345</v>
      </c>
      <c r="B176" s="70" t="s">
        <v>21</v>
      </c>
      <c r="C176" s="70" t="s">
        <v>32</v>
      </c>
      <c r="D176" s="70" t="s">
        <v>54</v>
      </c>
      <c r="E176" s="71" t="s">
        <v>22</v>
      </c>
      <c r="F176" s="70" t="s">
        <v>62</v>
      </c>
      <c r="G176" s="70" t="s">
        <v>62</v>
      </c>
      <c r="H176" s="71" t="s">
        <v>62</v>
      </c>
      <c r="I176" s="70" t="s">
        <v>74</v>
      </c>
      <c r="J176" s="70" t="s">
        <v>22</v>
      </c>
      <c r="K176" s="71" t="s">
        <v>74</v>
      </c>
      <c r="L176" s="70" t="s">
        <v>62</v>
      </c>
      <c r="M176" s="70" t="s">
        <v>36</v>
      </c>
      <c r="N176" s="70" t="s">
        <v>74</v>
      </c>
      <c r="O176" s="71" t="s">
        <v>36</v>
      </c>
      <c r="P176" s="70" t="s">
        <v>56</v>
      </c>
      <c r="Q176" s="70" t="s">
        <v>62</v>
      </c>
      <c r="R176" s="71" t="s">
        <v>54</v>
      </c>
      <c r="S176" s="70" t="s">
        <v>74</v>
      </c>
      <c r="T176" s="70" t="s">
        <v>74</v>
      </c>
      <c r="U176" s="71" t="s">
        <v>74</v>
      </c>
      <c r="V176" s="70" t="s">
        <v>22</v>
      </c>
      <c r="W176" s="70" t="s">
        <v>22</v>
      </c>
      <c r="X176" s="70" t="s">
        <v>32</v>
      </c>
      <c r="Y176" s="71" t="s">
        <v>22</v>
      </c>
      <c r="Z176" s="70" t="s">
        <v>62</v>
      </c>
      <c r="AA176" s="70" t="s">
        <v>74</v>
      </c>
      <c r="AB176" s="70" t="s">
        <v>62</v>
      </c>
      <c r="AC176" s="71" t="s">
        <v>32</v>
      </c>
      <c r="AD176" s="70" t="s">
        <v>22</v>
      </c>
      <c r="AE176" s="70" t="s">
        <v>62</v>
      </c>
      <c r="AF176" s="71" t="s">
        <v>56</v>
      </c>
      <c r="AG176" s="70"/>
      <c r="AH176" s="137"/>
      <c r="AI176" s="137"/>
      <c r="AJ176" s="137"/>
      <c r="AK176" s="139"/>
    </row>
    <row r="177" spans="1:37" x14ac:dyDescent="0.25">
      <c r="A177" s="3">
        <v>16083</v>
      </c>
      <c r="B177" s="119" t="s">
        <v>20</v>
      </c>
      <c r="C177" s="69" t="s">
        <v>82</v>
      </c>
      <c r="D177" s="69" t="s">
        <v>37</v>
      </c>
      <c r="E177" s="106" t="s">
        <v>57</v>
      </c>
      <c r="F177" s="69" t="s">
        <v>65</v>
      </c>
      <c r="G177" s="69" t="s">
        <v>65</v>
      </c>
      <c r="H177" s="106" t="s">
        <v>52</v>
      </c>
      <c r="I177" s="69" t="s">
        <v>67</v>
      </c>
      <c r="J177" s="69" t="s">
        <v>59</v>
      </c>
      <c r="K177" s="106" t="s">
        <v>142</v>
      </c>
      <c r="L177" s="69" t="s">
        <v>65</v>
      </c>
      <c r="M177" s="69" t="s">
        <v>75</v>
      </c>
      <c r="N177" s="69" t="s">
        <v>118</v>
      </c>
      <c r="O177" s="106" t="s">
        <v>96</v>
      </c>
      <c r="P177" s="69" t="s">
        <v>39</v>
      </c>
      <c r="Q177" s="69" t="s">
        <v>37</v>
      </c>
      <c r="R177" s="106" t="s">
        <v>111</v>
      </c>
      <c r="S177" s="69" t="s">
        <v>75</v>
      </c>
      <c r="T177" s="69" t="s">
        <v>59</v>
      </c>
      <c r="U177" s="106" t="s">
        <v>48</v>
      </c>
      <c r="V177" s="69" t="s">
        <v>23</v>
      </c>
      <c r="W177" s="69" t="s">
        <v>110</v>
      </c>
      <c r="X177" s="69" t="s">
        <v>23</v>
      </c>
      <c r="Y177" s="106" t="s">
        <v>77</v>
      </c>
      <c r="Z177" s="69" t="s">
        <v>65</v>
      </c>
      <c r="AA177" s="69" t="s">
        <v>44</v>
      </c>
      <c r="AB177" s="69" t="s">
        <v>37</v>
      </c>
      <c r="AC177" s="106" t="s">
        <v>145</v>
      </c>
      <c r="AD177" s="69" t="s">
        <v>23</v>
      </c>
      <c r="AE177" s="69" t="s">
        <v>33</v>
      </c>
      <c r="AF177" s="106" t="s">
        <v>76</v>
      </c>
      <c r="AG177" s="69" t="s">
        <v>488</v>
      </c>
      <c r="AH177" s="136">
        <v>7.14</v>
      </c>
      <c r="AI177" s="136" t="s">
        <v>36</v>
      </c>
      <c r="AJ177" s="136">
        <v>5.52</v>
      </c>
      <c r="AK177" s="138"/>
    </row>
    <row r="178" spans="1:37" ht="15" customHeight="1" thickBot="1" x14ac:dyDescent="0.3">
      <c r="A178" s="105" t="s">
        <v>347</v>
      </c>
      <c r="B178" s="70" t="s">
        <v>21</v>
      </c>
      <c r="C178" s="70" t="s">
        <v>22</v>
      </c>
      <c r="D178" s="70" t="s">
        <v>62</v>
      </c>
      <c r="E178" s="71" t="s">
        <v>56</v>
      </c>
      <c r="F178" s="70" t="s">
        <v>62</v>
      </c>
      <c r="G178" s="70" t="s">
        <v>62</v>
      </c>
      <c r="H178" s="71" t="s">
        <v>62</v>
      </c>
      <c r="I178" s="70" t="s">
        <v>22</v>
      </c>
      <c r="J178" s="70" t="s">
        <v>54</v>
      </c>
      <c r="K178" s="71" t="s">
        <v>22</v>
      </c>
      <c r="L178" s="70" t="s">
        <v>62</v>
      </c>
      <c r="M178" s="70" t="s">
        <v>32</v>
      </c>
      <c r="N178" s="70" t="s">
        <v>22</v>
      </c>
      <c r="O178" s="71" t="s">
        <v>32</v>
      </c>
      <c r="P178" s="70" t="s">
        <v>62</v>
      </c>
      <c r="Q178" s="70" t="s">
        <v>54</v>
      </c>
      <c r="R178" s="71" t="s">
        <v>54</v>
      </c>
      <c r="S178" s="70" t="s">
        <v>32</v>
      </c>
      <c r="T178" s="70" t="s">
        <v>54</v>
      </c>
      <c r="U178" s="71" t="s">
        <v>32</v>
      </c>
      <c r="V178" s="70" t="s">
        <v>22</v>
      </c>
      <c r="W178" s="70" t="s">
        <v>22</v>
      </c>
      <c r="X178" s="70" t="s">
        <v>62</v>
      </c>
      <c r="Y178" s="71" t="s">
        <v>22</v>
      </c>
      <c r="Z178" s="70" t="s">
        <v>62</v>
      </c>
      <c r="AA178" s="70" t="s">
        <v>36</v>
      </c>
      <c r="AB178" s="70" t="s">
        <v>62</v>
      </c>
      <c r="AC178" s="71" t="s">
        <v>32</v>
      </c>
      <c r="AD178" s="70" t="s">
        <v>22</v>
      </c>
      <c r="AE178" s="70" t="s">
        <v>56</v>
      </c>
      <c r="AF178" s="71" t="s">
        <v>56</v>
      </c>
      <c r="AG178" s="70"/>
      <c r="AH178" s="137"/>
      <c r="AI178" s="137"/>
      <c r="AJ178" s="137"/>
      <c r="AK178" s="139"/>
    </row>
    <row r="179" spans="1:37" x14ac:dyDescent="0.25">
      <c r="A179" s="3">
        <v>16084</v>
      </c>
      <c r="B179" s="119" t="s">
        <v>20</v>
      </c>
      <c r="C179" s="69" t="s">
        <v>106</v>
      </c>
      <c r="D179" s="69" t="s">
        <v>61</v>
      </c>
      <c r="E179" s="106" t="s">
        <v>101</v>
      </c>
      <c r="F179" s="69" t="s">
        <v>72</v>
      </c>
      <c r="G179" s="69" t="s">
        <v>104</v>
      </c>
      <c r="H179" s="106" t="s">
        <v>52</v>
      </c>
      <c r="I179" s="69" t="s">
        <v>90</v>
      </c>
      <c r="J179" s="69" t="s">
        <v>73</v>
      </c>
      <c r="K179" s="106" t="s">
        <v>79</v>
      </c>
      <c r="L179" s="69" t="s">
        <v>65</v>
      </c>
      <c r="M179" s="69" t="s">
        <v>129</v>
      </c>
      <c r="N179" s="69" t="s">
        <v>37</v>
      </c>
      <c r="O179" s="106" t="s">
        <v>142</v>
      </c>
      <c r="P179" s="69" t="s">
        <v>104</v>
      </c>
      <c r="Q179" s="69" t="s">
        <v>65</v>
      </c>
      <c r="R179" s="106" t="s">
        <v>70</v>
      </c>
      <c r="S179" s="69" t="s">
        <v>81</v>
      </c>
      <c r="T179" s="69" t="s">
        <v>118</v>
      </c>
      <c r="U179" s="106" t="s">
        <v>53</v>
      </c>
      <c r="V179" s="69" t="s">
        <v>104</v>
      </c>
      <c r="W179" s="69" t="s">
        <v>67</v>
      </c>
      <c r="X179" s="69" t="s">
        <v>61</v>
      </c>
      <c r="Y179" s="106" t="s">
        <v>143</v>
      </c>
      <c r="Z179" s="69" t="s">
        <v>104</v>
      </c>
      <c r="AA179" s="69" t="s">
        <v>111</v>
      </c>
      <c r="AB179" s="69" t="s">
        <v>33</v>
      </c>
      <c r="AC179" s="106" t="s">
        <v>131</v>
      </c>
      <c r="AD179" s="69" t="s">
        <v>33</v>
      </c>
      <c r="AE179" s="69" t="s">
        <v>39</v>
      </c>
      <c r="AF179" s="106" t="s">
        <v>84</v>
      </c>
      <c r="AG179" s="69" t="s">
        <v>392</v>
      </c>
      <c r="AH179" s="136">
        <v>7.39</v>
      </c>
      <c r="AI179" s="136" t="s">
        <v>36</v>
      </c>
      <c r="AJ179" s="136">
        <v>5.43</v>
      </c>
      <c r="AK179" s="138"/>
    </row>
    <row r="180" spans="1:37" ht="15" customHeight="1" thickBot="1" x14ac:dyDescent="0.3">
      <c r="A180" s="105" t="s">
        <v>348</v>
      </c>
      <c r="B180" s="70" t="s">
        <v>21</v>
      </c>
      <c r="C180" s="70" t="s">
        <v>32</v>
      </c>
      <c r="D180" s="70" t="s">
        <v>62</v>
      </c>
      <c r="E180" s="71" t="s">
        <v>32</v>
      </c>
      <c r="F180" s="70" t="s">
        <v>62</v>
      </c>
      <c r="G180" s="70" t="s">
        <v>62</v>
      </c>
      <c r="H180" s="71" t="s">
        <v>62</v>
      </c>
      <c r="I180" s="70" t="s">
        <v>22</v>
      </c>
      <c r="J180" s="70" t="s">
        <v>74</v>
      </c>
      <c r="K180" s="71" t="s">
        <v>22</v>
      </c>
      <c r="L180" s="70" t="s">
        <v>62</v>
      </c>
      <c r="M180" s="70" t="s">
        <v>32</v>
      </c>
      <c r="N180" s="70" t="s">
        <v>62</v>
      </c>
      <c r="O180" s="71" t="s">
        <v>22</v>
      </c>
      <c r="P180" s="70" t="s">
        <v>62</v>
      </c>
      <c r="Q180" s="70" t="s">
        <v>62</v>
      </c>
      <c r="R180" s="71" t="s">
        <v>62</v>
      </c>
      <c r="S180" s="70" t="s">
        <v>32</v>
      </c>
      <c r="T180" s="70" t="s">
        <v>22</v>
      </c>
      <c r="U180" s="71" t="s">
        <v>22</v>
      </c>
      <c r="V180" s="70" t="s">
        <v>62</v>
      </c>
      <c r="W180" s="70" t="s">
        <v>22</v>
      </c>
      <c r="X180" s="70" t="s">
        <v>62</v>
      </c>
      <c r="Y180" s="71" t="s">
        <v>22</v>
      </c>
      <c r="Z180" s="70" t="s">
        <v>62</v>
      </c>
      <c r="AA180" s="70" t="s">
        <v>74</v>
      </c>
      <c r="AB180" s="70" t="s">
        <v>62</v>
      </c>
      <c r="AC180" s="71" t="s">
        <v>32</v>
      </c>
      <c r="AD180" s="70" t="s">
        <v>56</v>
      </c>
      <c r="AE180" s="70" t="s">
        <v>62</v>
      </c>
      <c r="AF180" s="71" t="s">
        <v>54</v>
      </c>
      <c r="AG180" s="70"/>
      <c r="AH180" s="137"/>
      <c r="AI180" s="137"/>
      <c r="AJ180" s="137"/>
      <c r="AK180" s="139"/>
    </row>
    <row r="181" spans="1:37" x14ac:dyDescent="0.25">
      <c r="A181" s="3">
        <v>16085</v>
      </c>
      <c r="B181" s="119" t="s">
        <v>20</v>
      </c>
      <c r="C181" s="69" t="s">
        <v>90</v>
      </c>
      <c r="D181" s="69" t="s">
        <v>61</v>
      </c>
      <c r="E181" s="106" t="s">
        <v>93</v>
      </c>
      <c r="F181" s="69" t="s">
        <v>65</v>
      </c>
      <c r="G181" s="69" t="s">
        <v>104</v>
      </c>
      <c r="H181" s="106" t="s">
        <v>70</v>
      </c>
      <c r="I181" s="69" t="s">
        <v>131</v>
      </c>
      <c r="J181" s="69" t="s">
        <v>55</v>
      </c>
      <c r="K181" s="106" t="s">
        <v>85</v>
      </c>
      <c r="L181" s="69" t="s">
        <v>104</v>
      </c>
      <c r="M181" s="69" t="s">
        <v>67</v>
      </c>
      <c r="N181" s="69" t="s">
        <v>23</v>
      </c>
      <c r="O181" s="106" t="s">
        <v>166</v>
      </c>
      <c r="P181" s="69" t="s">
        <v>37</v>
      </c>
      <c r="Q181" s="69" t="s">
        <v>33</v>
      </c>
      <c r="R181" s="106" t="s">
        <v>97</v>
      </c>
      <c r="S181" s="69" t="s">
        <v>46</v>
      </c>
      <c r="T181" s="69" t="s">
        <v>59</v>
      </c>
      <c r="U181" s="106" t="s">
        <v>146</v>
      </c>
      <c r="V181" s="69" t="s">
        <v>65</v>
      </c>
      <c r="W181" s="69" t="s">
        <v>101</v>
      </c>
      <c r="X181" s="69" t="s">
        <v>59</v>
      </c>
      <c r="Y181" s="106" t="s">
        <v>57</v>
      </c>
      <c r="Z181" s="69" t="s">
        <v>104</v>
      </c>
      <c r="AA181" s="69" t="s">
        <v>64</v>
      </c>
      <c r="AB181" s="69" t="s">
        <v>33</v>
      </c>
      <c r="AC181" s="106" t="s">
        <v>96</v>
      </c>
      <c r="AD181" s="69" t="s">
        <v>23</v>
      </c>
      <c r="AE181" s="69" t="s">
        <v>37</v>
      </c>
      <c r="AF181" s="106" t="s">
        <v>64</v>
      </c>
      <c r="AG181" s="69" t="s">
        <v>545</v>
      </c>
      <c r="AH181" s="136">
        <v>7.82</v>
      </c>
      <c r="AI181" s="136" t="s">
        <v>36</v>
      </c>
      <c r="AJ181" s="136">
        <v>5.96</v>
      </c>
      <c r="AK181" s="138"/>
    </row>
    <row r="182" spans="1:37" ht="15.75" thickBot="1" x14ac:dyDescent="0.3">
      <c r="A182" s="105" t="s">
        <v>350</v>
      </c>
      <c r="B182" s="70" t="s">
        <v>21</v>
      </c>
      <c r="C182" s="70" t="s">
        <v>22</v>
      </c>
      <c r="D182" s="70" t="s">
        <v>62</v>
      </c>
      <c r="E182" s="71" t="s">
        <v>22</v>
      </c>
      <c r="F182" s="70" t="s">
        <v>62</v>
      </c>
      <c r="G182" s="70" t="s">
        <v>62</v>
      </c>
      <c r="H182" s="71" t="s">
        <v>62</v>
      </c>
      <c r="I182" s="70" t="s">
        <v>56</v>
      </c>
      <c r="J182" s="70" t="s">
        <v>56</v>
      </c>
      <c r="K182" s="71" t="s">
        <v>56</v>
      </c>
      <c r="L182" s="70" t="s">
        <v>62</v>
      </c>
      <c r="M182" s="70" t="s">
        <v>22</v>
      </c>
      <c r="N182" s="70" t="s">
        <v>62</v>
      </c>
      <c r="O182" s="71" t="s">
        <v>22</v>
      </c>
      <c r="P182" s="70" t="s">
        <v>54</v>
      </c>
      <c r="Q182" s="70" t="s">
        <v>56</v>
      </c>
      <c r="R182" s="71" t="s">
        <v>56</v>
      </c>
      <c r="S182" s="70" t="s">
        <v>56</v>
      </c>
      <c r="T182" s="70" t="s">
        <v>54</v>
      </c>
      <c r="U182" s="71" t="s">
        <v>56</v>
      </c>
      <c r="V182" s="70" t="s">
        <v>62</v>
      </c>
      <c r="W182" s="70" t="s">
        <v>56</v>
      </c>
      <c r="X182" s="70" t="s">
        <v>54</v>
      </c>
      <c r="Y182" s="71" t="s">
        <v>56</v>
      </c>
      <c r="Z182" s="70" t="s">
        <v>62</v>
      </c>
      <c r="AA182" s="70" t="s">
        <v>74</v>
      </c>
      <c r="AB182" s="70" t="s">
        <v>62</v>
      </c>
      <c r="AC182" s="71" t="s">
        <v>32</v>
      </c>
      <c r="AD182" s="70" t="s">
        <v>22</v>
      </c>
      <c r="AE182" s="70" t="s">
        <v>54</v>
      </c>
      <c r="AF182" s="71" t="s">
        <v>56</v>
      </c>
      <c r="AG182" s="70"/>
      <c r="AH182" s="137"/>
      <c r="AI182" s="137"/>
      <c r="AJ182" s="137"/>
      <c r="AK182" s="139"/>
    </row>
    <row r="183" spans="1:37" x14ac:dyDescent="0.25">
      <c r="A183" s="3">
        <v>16086</v>
      </c>
      <c r="B183" s="119" t="s">
        <v>20</v>
      </c>
      <c r="C183" s="69" t="s">
        <v>48</v>
      </c>
      <c r="D183" s="69" t="s">
        <v>39</v>
      </c>
      <c r="E183" s="106" t="s">
        <v>83</v>
      </c>
      <c r="F183" s="69" t="s">
        <v>65</v>
      </c>
      <c r="G183" s="69" t="s">
        <v>104</v>
      </c>
      <c r="H183" s="106" t="s">
        <v>70</v>
      </c>
      <c r="I183" s="69" t="s">
        <v>110</v>
      </c>
      <c r="J183" s="69" t="s">
        <v>55</v>
      </c>
      <c r="K183" s="106" t="s">
        <v>142</v>
      </c>
      <c r="L183" s="69" t="s">
        <v>72</v>
      </c>
      <c r="M183" s="69" t="s">
        <v>84</v>
      </c>
      <c r="N183" s="69" t="s">
        <v>59</v>
      </c>
      <c r="O183" s="106" t="s">
        <v>90</v>
      </c>
      <c r="P183" s="69" t="s">
        <v>23</v>
      </c>
      <c r="Q183" s="69" t="s">
        <v>39</v>
      </c>
      <c r="R183" s="106" t="s">
        <v>97</v>
      </c>
      <c r="S183" s="69" t="s">
        <v>60</v>
      </c>
      <c r="T183" s="69" t="s">
        <v>23</v>
      </c>
      <c r="U183" s="106" t="s">
        <v>68</v>
      </c>
      <c r="V183" s="69" t="s">
        <v>37</v>
      </c>
      <c r="W183" s="69" t="s">
        <v>82</v>
      </c>
      <c r="X183" s="69" t="s">
        <v>23</v>
      </c>
      <c r="Y183" s="106" t="s">
        <v>128</v>
      </c>
      <c r="Z183" s="69" t="s">
        <v>27</v>
      </c>
      <c r="AA183" s="69" t="s">
        <v>75</v>
      </c>
      <c r="AB183" s="69" t="s">
        <v>33</v>
      </c>
      <c r="AC183" s="106" t="s">
        <v>101</v>
      </c>
      <c r="AD183" s="69" t="s">
        <v>37</v>
      </c>
      <c r="AE183" s="69" t="s">
        <v>39</v>
      </c>
      <c r="AF183" s="106" t="s">
        <v>111</v>
      </c>
      <c r="AG183" s="69" t="s">
        <v>546</v>
      </c>
      <c r="AH183" s="136">
        <v>7.89</v>
      </c>
      <c r="AI183" s="136" t="s">
        <v>36</v>
      </c>
      <c r="AJ183" s="136">
        <v>6.25</v>
      </c>
      <c r="AK183" s="138"/>
    </row>
    <row r="184" spans="1:37" ht="15" customHeight="1" thickBot="1" x14ac:dyDescent="0.3">
      <c r="A184" s="105" t="s">
        <v>351</v>
      </c>
      <c r="B184" s="70" t="s">
        <v>21</v>
      </c>
      <c r="C184" s="70" t="s">
        <v>56</v>
      </c>
      <c r="D184" s="70" t="s">
        <v>62</v>
      </c>
      <c r="E184" s="71" t="s">
        <v>54</v>
      </c>
      <c r="F184" s="70" t="s">
        <v>62</v>
      </c>
      <c r="G184" s="70" t="s">
        <v>62</v>
      </c>
      <c r="H184" s="71" t="s">
        <v>62</v>
      </c>
      <c r="I184" s="70" t="s">
        <v>22</v>
      </c>
      <c r="J184" s="70" t="s">
        <v>56</v>
      </c>
      <c r="K184" s="71" t="s">
        <v>22</v>
      </c>
      <c r="L184" s="70" t="s">
        <v>62</v>
      </c>
      <c r="M184" s="70" t="s">
        <v>74</v>
      </c>
      <c r="N184" s="70" t="s">
        <v>54</v>
      </c>
      <c r="O184" s="71" t="s">
        <v>32</v>
      </c>
      <c r="P184" s="70" t="s">
        <v>22</v>
      </c>
      <c r="Q184" s="70" t="s">
        <v>62</v>
      </c>
      <c r="R184" s="71" t="s">
        <v>56</v>
      </c>
      <c r="S184" s="70" t="s">
        <v>54</v>
      </c>
      <c r="T184" s="70" t="s">
        <v>62</v>
      </c>
      <c r="U184" s="71" t="s">
        <v>54</v>
      </c>
      <c r="V184" s="70" t="s">
        <v>54</v>
      </c>
      <c r="W184" s="70" t="s">
        <v>22</v>
      </c>
      <c r="X184" s="70" t="s">
        <v>62</v>
      </c>
      <c r="Y184" s="71" t="s">
        <v>56</v>
      </c>
      <c r="Z184" s="70" t="s">
        <v>62</v>
      </c>
      <c r="AA184" s="70" t="s">
        <v>32</v>
      </c>
      <c r="AB184" s="70" t="s">
        <v>62</v>
      </c>
      <c r="AC184" s="71" t="s">
        <v>32</v>
      </c>
      <c r="AD184" s="70" t="s">
        <v>54</v>
      </c>
      <c r="AE184" s="70" t="s">
        <v>62</v>
      </c>
      <c r="AF184" s="71" t="s">
        <v>54</v>
      </c>
      <c r="AG184" s="70"/>
      <c r="AH184" s="137"/>
      <c r="AI184" s="137"/>
      <c r="AJ184" s="137"/>
      <c r="AK184" s="139"/>
    </row>
    <row r="185" spans="1:37" x14ac:dyDescent="0.25">
      <c r="A185" s="3">
        <v>16087</v>
      </c>
      <c r="B185" s="119" t="s">
        <v>20</v>
      </c>
      <c r="C185" s="69" t="s">
        <v>48</v>
      </c>
      <c r="D185" s="69" t="s">
        <v>39</v>
      </c>
      <c r="E185" s="106" t="s">
        <v>83</v>
      </c>
      <c r="F185" s="69" t="s">
        <v>72</v>
      </c>
      <c r="G185" s="69" t="s">
        <v>65</v>
      </c>
      <c r="H185" s="106" t="s">
        <v>81</v>
      </c>
      <c r="I185" s="69" t="s">
        <v>82</v>
      </c>
      <c r="J185" s="69" t="s">
        <v>39</v>
      </c>
      <c r="K185" s="106" t="s">
        <v>78</v>
      </c>
      <c r="L185" s="69" t="s">
        <v>65</v>
      </c>
      <c r="M185" s="69" t="s">
        <v>75</v>
      </c>
      <c r="N185" s="69" t="s">
        <v>37</v>
      </c>
      <c r="O185" s="106" t="s">
        <v>53</v>
      </c>
      <c r="P185" s="69" t="s">
        <v>33</v>
      </c>
      <c r="Q185" s="69" t="s">
        <v>27</v>
      </c>
      <c r="R185" s="106" t="s">
        <v>111</v>
      </c>
      <c r="S185" s="69" t="s">
        <v>52</v>
      </c>
      <c r="T185" s="69" t="s">
        <v>23</v>
      </c>
      <c r="U185" s="106" t="s">
        <v>142</v>
      </c>
      <c r="V185" s="69" t="s">
        <v>65</v>
      </c>
      <c r="W185" s="69" t="s">
        <v>60</v>
      </c>
      <c r="X185" s="69" t="s">
        <v>37</v>
      </c>
      <c r="Y185" s="106" t="s">
        <v>144</v>
      </c>
      <c r="Z185" s="69" t="s">
        <v>27</v>
      </c>
      <c r="AA185" s="69" t="s">
        <v>67</v>
      </c>
      <c r="AB185" s="69" t="s">
        <v>39</v>
      </c>
      <c r="AC185" s="106" t="s">
        <v>136</v>
      </c>
      <c r="AD185" s="69" t="s">
        <v>33</v>
      </c>
      <c r="AE185" s="69" t="s">
        <v>37</v>
      </c>
      <c r="AF185" s="106" t="s">
        <v>97</v>
      </c>
      <c r="AG185" s="69" t="s">
        <v>547</v>
      </c>
      <c r="AH185" s="136">
        <v>8.4600000000000009</v>
      </c>
      <c r="AI185" s="136" t="s">
        <v>36</v>
      </c>
      <c r="AJ185" s="136">
        <v>6.33</v>
      </c>
      <c r="AK185" s="138"/>
    </row>
    <row r="186" spans="1:37" ht="15" customHeight="1" thickBot="1" x14ac:dyDescent="0.3">
      <c r="A186" s="105" t="s">
        <v>353</v>
      </c>
      <c r="B186" s="70" t="s">
        <v>21</v>
      </c>
      <c r="C186" s="70" t="s">
        <v>56</v>
      </c>
      <c r="D186" s="70" t="s">
        <v>62</v>
      </c>
      <c r="E186" s="71" t="s">
        <v>54</v>
      </c>
      <c r="F186" s="70" t="s">
        <v>62</v>
      </c>
      <c r="G186" s="70" t="s">
        <v>62</v>
      </c>
      <c r="H186" s="71" t="s">
        <v>62</v>
      </c>
      <c r="I186" s="70" t="s">
        <v>22</v>
      </c>
      <c r="J186" s="70" t="s">
        <v>62</v>
      </c>
      <c r="K186" s="71" t="s">
        <v>54</v>
      </c>
      <c r="L186" s="70" t="s">
        <v>62</v>
      </c>
      <c r="M186" s="70" t="s">
        <v>32</v>
      </c>
      <c r="N186" s="70" t="s">
        <v>62</v>
      </c>
      <c r="O186" s="71" t="s">
        <v>22</v>
      </c>
      <c r="P186" s="70" t="s">
        <v>56</v>
      </c>
      <c r="Q186" s="70" t="s">
        <v>62</v>
      </c>
      <c r="R186" s="71" t="s">
        <v>54</v>
      </c>
      <c r="S186" s="70" t="s">
        <v>32</v>
      </c>
      <c r="T186" s="70" t="s">
        <v>62</v>
      </c>
      <c r="U186" s="71" t="s">
        <v>22</v>
      </c>
      <c r="V186" s="70" t="s">
        <v>62</v>
      </c>
      <c r="W186" s="70" t="s">
        <v>54</v>
      </c>
      <c r="X186" s="70" t="s">
        <v>62</v>
      </c>
      <c r="Y186" s="71" t="s">
        <v>62</v>
      </c>
      <c r="Z186" s="70" t="s">
        <v>62</v>
      </c>
      <c r="AA186" s="70" t="s">
        <v>22</v>
      </c>
      <c r="AB186" s="70" t="s">
        <v>62</v>
      </c>
      <c r="AC186" s="71" t="s">
        <v>22</v>
      </c>
      <c r="AD186" s="70" t="s">
        <v>56</v>
      </c>
      <c r="AE186" s="70" t="s">
        <v>54</v>
      </c>
      <c r="AF186" s="71" t="s">
        <v>56</v>
      </c>
      <c r="AG186" s="70"/>
      <c r="AH186" s="137"/>
      <c r="AI186" s="137"/>
      <c r="AJ186" s="137"/>
      <c r="AK186" s="139"/>
    </row>
    <row r="187" spans="1:37" x14ac:dyDescent="0.25">
      <c r="A187" s="3">
        <v>16088</v>
      </c>
      <c r="B187" s="119" t="s">
        <v>20</v>
      </c>
      <c r="C187" s="69" t="s">
        <v>103</v>
      </c>
      <c r="D187" s="69" t="s">
        <v>87</v>
      </c>
      <c r="E187" s="106" t="s">
        <v>145</v>
      </c>
      <c r="F187" s="69" t="s">
        <v>141</v>
      </c>
      <c r="G187" s="69" t="s">
        <v>159</v>
      </c>
      <c r="H187" s="106" t="s">
        <v>70</v>
      </c>
      <c r="I187" s="69" t="s">
        <v>100</v>
      </c>
      <c r="J187" s="69" t="s">
        <v>119</v>
      </c>
      <c r="K187" s="106" t="s">
        <v>70</v>
      </c>
      <c r="L187" s="69" t="s">
        <v>159</v>
      </c>
      <c r="M187" s="69" t="s">
        <v>125</v>
      </c>
      <c r="N187" s="69" t="s">
        <v>88</v>
      </c>
      <c r="O187" s="106" t="s">
        <v>116</v>
      </c>
      <c r="P187" s="69" t="s">
        <v>165</v>
      </c>
      <c r="Q187" s="69" t="s">
        <v>94</v>
      </c>
      <c r="R187" s="106" t="s">
        <v>111</v>
      </c>
      <c r="S187" s="69" t="s">
        <v>100</v>
      </c>
      <c r="T187" s="69" t="s">
        <v>135</v>
      </c>
      <c r="U187" s="106" t="s">
        <v>75</v>
      </c>
      <c r="V187" s="69" t="s">
        <v>117</v>
      </c>
      <c r="W187" s="69" t="s">
        <v>45</v>
      </c>
      <c r="X187" s="69" t="s">
        <v>92</v>
      </c>
      <c r="Y187" s="106" t="s">
        <v>110</v>
      </c>
      <c r="Z187" s="69" t="s">
        <v>117</v>
      </c>
      <c r="AA187" s="69" t="s">
        <v>138</v>
      </c>
      <c r="AB187" s="69" t="s">
        <v>165</v>
      </c>
      <c r="AC187" s="106" t="s">
        <v>84</v>
      </c>
      <c r="AD187" s="69" t="s">
        <v>105</v>
      </c>
      <c r="AE187" s="69" t="s">
        <v>141</v>
      </c>
      <c r="AF187" s="106" t="s">
        <v>111</v>
      </c>
      <c r="AG187" s="69" t="s">
        <v>259</v>
      </c>
      <c r="AH187" s="136">
        <v>4.71</v>
      </c>
      <c r="AI187" s="136" t="s">
        <v>24</v>
      </c>
      <c r="AJ187" s="136">
        <v>4.01</v>
      </c>
      <c r="AK187" s="138"/>
    </row>
    <row r="188" spans="1:37" ht="15" customHeight="1" thickBot="1" x14ac:dyDescent="0.3">
      <c r="A188" s="105" t="s">
        <v>418</v>
      </c>
      <c r="B188" s="70" t="s">
        <v>21</v>
      </c>
      <c r="C188" s="70" t="s">
        <v>36</v>
      </c>
      <c r="D188" s="70" t="s">
        <v>62</v>
      </c>
      <c r="E188" s="71" t="s">
        <v>32</v>
      </c>
      <c r="F188" s="70" t="s">
        <v>62</v>
      </c>
      <c r="G188" s="70" t="s">
        <v>62</v>
      </c>
      <c r="H188" s="71" t="s">
        <v>62</v>
      </c>
      <c r="I188" s="70" t="s">
        <v>36</v>
      </c>
      <c r="J188" s="70" t="s">
        <v>22</v>
      </c>
      <c r="K188" s="71" t="s">
        <v>74</v>
      </c>
      <c r="L188" s="70" t="s">
        <v>62</v>
      </c>
      <c r="M188" s="70" t="s">
        <v>24</v>
      </c>
      <c r="N188" s="70" t="s">
        <v>22</v>
      </c>
      <c r="O188" s="71" t="s">
        <v>24</v>
      </c>
      <c r="P188" s="70" t="s">
        <v>54</v>
      </c>
      <c r="Q188" s="70" t="s">
        <v>62</v>
      </c>
      <c r="R188" s="71" t="s">
        <v>54</v>
      </c>
      <c r="S188" s="70" t="s">
        <v>36</v>
      </c>
      <c r="T188" s="70" t="s">
        <v>74</v>
      </c>
      <c r="U188" s="71" t="s">
        <v>36</v>
      </c>
      <c r="V188" s="70" t="s">
        <v>62</v>
      </c>
      <c r="W188" s="70" t="s">
        <v>36</v>
      </c>
      <c r="X188" s="70" t="s">
        <v>62</v>
      </c>
      <c r="Y188" s="71" t="s">
        <v>74</v>
      </c>
      <c r="Z188" s="70" t="s">
        <v>62</v>
      </c>
      <c r="AA188" s="70" t="s">
        <v>24</v>
      </c>
      <c r="AB188" s="70" t="s">
        <v>62</v>
      </c>
      <c r="AC188" s="71" t="s">
        <v>24</v>
      </c>
      <c r="AD188" s="70" t="s">
        <v>56</v>
      </c>
      <c r="AE188" s="70" t="s">
        <v>62</v>
      </c>
      <c r="AF188" s="71" t="s">
        <v>54</v>
      </c>
      <c r="AG188" s="70"/>
      <c r="AH188" s="137"/>
      <c r="AI188" s="137"/>
      <c r="AJ188" s="137"/>
      <c r="AK188" s="139"/>
    </row>
    <row r="189" spans="1:37" x14ac:dyDescent="0.25">
      <c r="A189" s="3">
        <v>16089</v>
      </c>
      <c r="B189" s="119" t="s">
        <v>20</v>
      </c>
      <c r="C189" s="69" t="s">
        <v>142</v>
      </c>
      <c r="D189" s="69" t="s">
        <v>39</v>
      </c>
      <c r="E189" s="106" t="s">
        <v>174</v>
      </c>
      <c r="F189" s="69" t="s">
        <v>43</v>
      </c>
      <c r="G189" s="69" t="s">
        <v>72</v>
      </c>
      <c r="H189" s="106" t="s">
        <v>110</v>
      </c>
      <c r="I189" s="69" t="s">
        <v>79</v>
      </c>
      <c r="J189" s="69" t="s">
        <v>39</v>
      </c>
      <c r="K189" s="106" t="s">
        <v>182</v>
      </c>
      <c r="L189" s="69" t="s">
        <v>65</v>
      </c>
      <c r="M189" s="69" t="s">
        <v>79</v>
      </c>
      <c r="N189" s="69" t="s">
        <v>39</v>
      </c>
      <c r="O189" s="106" t="s">
        <v>182</v>
      </c>
      <c r="P189" s="69" t="s">
        <v>104</v>
      </c>
      <c r="Q189" s="69" t="s">
        <v>72</v>
      </c>
      <c r="R189" s="106" t="s">
        <v>52</v>
      </c>
      <c r="S189" s="69" t="s">
        <v>99</v>
      </c>
      <c r="T189" s="69" t="s">
        <v>37</v>
      </c>
      <c r="U189" s="106" t="s">
        <v>172</v>
      </c>
      <c r="V189" s="69" t="s">
        <v>65</v>
      </c>
      <c r="W189" s="69" t="s">
        <v>112</v>
      </c>
      <c r="X189" s="69" t="s">
        <v>37</v>
      </c>
      <c r="Y189" s="106" t="s">
        <v>122</v>
      </c>
      <c r="Z189" s="69" t="s">
        <v>104</v>
      </c>
      <c r="AA189" s="69" t="s">
        <v>166</v>
      </c>
      <c r="AB189" s="69" t="s">
        <v>39</v>
      </c>
      <c r="AC189" s="106" t="s">
        <v>71</v>
      </c>
      <c r="AD189" s="69" t="s">
        <v>27</v>
      </c>
      <c r="AE189" s="69" t="s">
        <v>65</v>
      </c>
      <c r="AF189" s="106" t="s">
        <v>129</v>
      </c>
      <c r="AG189" s="69" t="s">
        <v>548</v>
      </c>
      <c r="AH189" s="136">
        <v>10</v>
      </c>
      <c r="AI189" s="136" t="s">
        <v>36</v>
      </c>
      <c r="AJ189" s="136">
        <v>7.52</v>
      </c>
      <c r="AK189" s="138"/>
    </row>
    <row r="190" spans="1:37" ht="15" customHeight="1" thickBot="1" x14ac:dyDescent="0.3">
      <c r="A190" s="105" t="s">
        <v>354</v>
      </c>
      <c r="B190" s="70" t="s">
        <v>21</v>
      </c>
      <c r="C190" s="70" t="s">
        <v>54</v>
      </c>
      <c r="D190" s="70" t="s">
        <v>62</v>
      </c>
      <c r="E190" s="71" t="s">
        <v>62</v>
      </c>
      <c r="F190" s="70" t="s">
        <v>62</v>
      </c>
      <c r="G190" s="70" t="s">
        <v>62</v>
      </c>
      <c r="H190" s="71" t="s">
        <v>62</v>
      </c>
      <c r="I190" s="70" t="s">
        <v>54</v>
      </c>
      <c r="J190" s="70" t="s">
        <v>62</v>
      </c>
      <c r="K190" s="71" t="s">
        <v>62</v>
      </c>
      <c r="L190" s="70" t="s">
        <v>62</v>
      </c>
      <c r="M190" s="70" t="s">
        <v>54</v>
      </c>
      <c r="N190" s="70" t="s">
        <v>62</v>
      </c>
      <c r="O190" s="71" t="s">
        <v>62</v>
      </c>
      <c r="P190" s="70" t="s">
        <v>62</v>
      </c>
      <c r="Q190" s="70" t="s">
        <v>62</v>
      </c>
      <c r="R190" s="71" t="s">
        <v>62</v>
      </c>
      <c r="S190" s="70" t="s">
        <v>62</v>
      </c>
      <c r="T190" s="70" t="s">
        <v>62</v>
      </c>
      <c r="U190" s="71" t="s">
        <v>62</v>
      </c>
      <c r="V190" s="70" t="s">
        <v>62</v>
      </c>
      <c r="W190" s="70" t="s">
        <v>62</v>
      </c>
      <c r="X190" s="70" t="s">
        <v>62</v>
      </c>
      <c r="Y190" s="71" t="s">
        <v>62</v>
      </c>
      <c r="Z190" s="70" t="s">
        <v>62</v>
      </c>
      <c r="AA190" s="70" t="s">
        <v>62</v>
      </c>
      <c r="AB190" s="70" t="s">
        <v>62</v>
      </c>
      <c r="AC190" s="71" t="s">
        <v>62</v>
      </c>
      <c r="AD190" s="70" t="s">
        <v>62</v>
      </c>
      <c r="AE190" s="70" t="s">
        <v>62</v>
      </c>
      <c r="AF190" s="71" t="s">
        <v>62</v>
      </c>
      <c r="AG190" s="70"/>
      <c r="AH190" s="137"/>
      <c r="AI190" s="137"/>
      <c r="AJ190" s="137"/>
      <c r="AK190" s="139"/>
    </row>
    <row r="191" spans="1:37" x14ac:dyDescent="0.25">
      <c r="A191" s="3">
        <v>16090</v>
      </c>
      <c r="B191" s="119" t="s">
        <v>20</v>
      </c>
      <c r="C191" s="69" t="s">
        <v>90</v>
      </c>
      <c r="D191" s="69" t="s">
        <v>37</v>
      </c>
      <c r="E191" s="106" t="s">
        <v>128</v>
      </c>
      <c r="F191" s="69" t="s">
        <v>65</v>
      </c>
      <c r="G191" s="69" t="s">
        <v>104</v>
      </c>
      <c r="H191" s="106" t="s">
        <v>70</v>
      </c>
      <c r="I191" s="69" t="s">
        <v>82</v>
      </c>
      <c r="J191" s="69" t="s">
        <v>49</v>
      </c>
      <c r="K191" s="106" t="s">
        <v>112</v>
      </c>
      <c r="L191" s="69" t="s">
        <v>72</v>
      </c>
      <c r="M191" s="69" t="s">
        <v>53</v>
      </c>
      <c r="N191" s="69" t="s">
        <v>61</v>
      </c>
      <c r="O191" s="106" t="s">
        <v>83</v>
      </c>
      <c r="P191" s="69" t="s">
        <v>39</v>
      </c>
      <c r="Q191" s="69" t="s">
        <v>33</v>
      </c>
      <c r="R191" s="106" t="s">
        <v>84</v>
      </c>
      <c r="S191" s="69" t="s">
        <v>60</v>
      </c>
      <c r="T191" s="69" t="s">
        <v>118</v>
      </c>
      <c r="U191" s="106" t="s">
        <v>57</v>
      </c>
      <c r="V191" s="69" t="s">
        <v>49</v>
      </c>
      <c r="W191" s="69" t="s">
        <v>70</v>
      </c>
      <c r="X191" s="69" t="s">
        <v>55</v>
      </c>
      <c r="Y191" s="106" t="s">
        <v>101</v>
      </c>
      <c r="Z191" s="69" t="s">
        <v>33</v>
      </c>
      <c r="AA191" s="69" t="s">
        <v>90</v>
      </c>
      <c r="AB191" s="69" t="s">
        <v>39</v>
      </c>
      <c r="AC191" s="106" t="s">
        <v>146</v>
      </c>
      <c r="AD191" s="69" t="s">
        <v>104</v>
      </c>
      <c r="AE191" s="69" t="s">
        <v>65</v>
      </c>
      <c r="AF191" s="106" t="s">
        <v>70</v>
      </c>
      <c r="AG191" s="69" t="s">
        <v>549</v>
      </c>
      <c r="AH191" s="136">
        <v>7.86</v>
      </c>
      <c r="AI191" s="136" t="s">
        <v>36</v>
      </c>
      <c r="AJ191" s="136">
        <v>5.71</v>
      </c>
      <c r="AK191" s="138"/>
    </row>
    <row r="192" spans="1:37" ht="15" customHeight="1" thickBot="1" x14ac:dyDescent="0.3">
      <c r="A192" s="105" t="s">
        <v>355</v>
      </c>
      <c r="B192" s="70" t="s">
        <v>21</v>
      </c>
      <c r="C192" s="70" t="s">
        <v>22</v>
      </c>
      <c r="D192" s="70" t="s">
        <v>62</v>
      </c>
      <c r="E192" s="71" t="s">
        <v>56</v>
      </c>
      <c r="F192" s="70" t="s">
        <v>62</v>
      </c>
      <c r="G192" s="70" t="s">
        <v>62</v>
      </c>
      <c r="H192" s="71" t="s">
        <v>62</v>
      </c>
      <c r="I192" s="70" t="s">
        <v>22</v>
      </c>
      <c r="J192" s="70" t="s">
        <v>22</v>
      </c>
      <c r="K192" s="71" t="s">
        <v>22</v>
      </c>
      <c r="L192" s="70" t="s">
        <v>62</v>
      </c>
      <c r="M192" s="70" t="s">
        <v>54</v>
      </c>
      <c r="N192" s="70" t="s">
        <v>62</v>
      </c>
      <c r="O192" s="71" t="s">
        <v>54</v>
      </c>
      <c r="P192" s="70" t="s">
        <v>62</v>
      </c>
      <c r="Q192" s="70" t="s">
        <v>56</v>
      </c>
      <c r="R192" s="71" t="s">
        <v>54</v>
      </c>
      <c r="S192" s="70" t="s">
        <v>54</v>
      </c>
      <c r="T192" s="70" t="s">
        <v>22</v>
      </c>
      <c r="U192" s="71" t="s">
        <v>56</v>
      </c>
      <c r="V192" s="70" t="s">
        <v>74</v>
      </c>
      <c r="W192" s="70" t="s">
        <v>32</v>
      </c>
      <c r="X192" s="70" t="s">
        <v>56</v>
      </c>
      <c r="Y192" s="71" t="s">
        <v>32</v>
      </c>
      <c r="Z192" s="70" t="s">
        <v>56</v>
      </c>
      <c r="AA192" s="70" t="s">
        <v>22</v>
      </c>
      <c r="AB192" s="70" t="s">
        <v>62</v>
      </c>
      <c r="AC192" s="71" t="s">
        <v>56</v>
      </c>
      <c r="AD192" s="70" t="s">
        <v>62</v>
      </c>
      <c r="AE192" s="70" t="s">
        <v>62</v>
      </c>
      <c r="AF192" s="71" t="s">
        <v>62</v>
      </c>
      <c r="AG192" s="70"/>
      <c r="AH192" s="137"/>
      <c r="AI192" s="137"/>
      <c r="AJ192" s="137"/>
      <c r="AK192" s="139"/>
    </row>
    <row r="193" spans="1:37" s="133" customFormat="1" x14ac:dyDescent="0.25">
      <c r="A193" s="127">
        <v>16091</v>
      </c>
      <c r="B193" s="128" t="s">
        <v>20</v>
      </c>
      <c r="C193" s="129" t="s">
        <v>82</v>
      </c>
      <c r="D193" s="129" t="s">
        <v>37</v>
      </c>
      <c r="E193" s="130" t="s">
        <v>57</v>
      </c>
      <c r="F193" s="129" t="s">
        <v>72</v>
      </c>
      <c r="G193" s="129" t="s">
        <v>39</v>
      </c>
      <c r="H193" s="130" t="s">
        <v>129</v>
      </c>
      <c r="I193" s="131" t="s">
        <v>58</v>
      </c>
      <c r="J193" s="129" t="s">
        <v>73</v>
      </c>
      <c r="K193" s="132" t="s">
        <v>69</v>
      </c>
      <c r="L193" s="129" t="s">
        <v>104</v>
      </c>
      <c r="M193" s="129" t="s">
        <v>80</v>
      </c>
      <c r="N193" s="129" t="s">
        <v>28</v>
      </c>
      <c r="O193" s="130" t="s">
        <v>109</v>
      </c>
      <c r="P193" s="129" t="s">
        <v>33</v>
      </c>
      <c r="Q193" s="129" t="s">
        <v>23</v>
      </c>
      <c r="R193" s="130" t="s">
        <v>76</v>
      </c>
      <c r="S193" s="129" t="s">
        <v>44</v>
      </c>
      <c r="T193" s="129" t="s">
        <v>118</v>
      </c>
      <c r="U193" s="130" t="s">
        <v>52</v>
      </c>
      <c r="V193" s="129" t="s">
        <v>23</v>
      </c>
      <c r="W193" s="129" t="s">
        <v>82</v>
      </c>
      <c r="X193" s="129" t="s">
        <v>118</v>
      </c>
      <c r="Y193" s="130" t="s">
        <v>136</v>
      </c>
      <c r="Z193" s="129" t="s">
        <v>61</v>
      </c>
      <c r="AA193" s="129" t="s">
        <v>58</v>
      </c>
      <c r="AB193" s="129" t="s">
        <v>33</v>
      </c>
      <c r="AC193" s="130" t="s">
        <v>109</v>
      </c>
      <c r="AD193" s="129" t="s">
        <v>23</v>
      </c>
      <c r="AE193" s="129" t="s">
        <v>27</v>
      </c>
      <c r="AF193" s="130" t="s">
        <v>84</v>
      </c>
      <c r="AG193" s="129" t="s">
        <v>288</v>
      </c>
      <c r="AH193" s="136">
        <v>6.46</v>
      </c>
      <c r="AI193" s="136" t="s">
        <v>36</v>
      </c>
      <c r="AJ193" s="136">
        <v>3.26</v>
      </c>
      <c r="AK193" s="138"/>
    </row>
    <row r="194" spans="1:37" ht="15" customHeight="1" thickBot="1" x14ac:dyDescent="0.3">
      <c r="A194" s="105" t="s">
        <v>356</v>
      </c>
      <c r="B194" s="70" t="s">
        <v>21</v>
      </c>
      <c r="C194" s="70" t="s">
        <v>22</v>
      </c>
      <c r="D194" s="70" t="s">
        <v>62</v>
      </c>
      <c r="E194" s="71" t="s">
        <v>56</v>
      </c>
      <c r="F194" s="70" t="s">
        <v>62</v>
      </c>
      <c r="G194" s="70" t="s">
        <v>62</v>
      </c>
      <c r="H194" s="71" t="s">
        <v>62</v>
      </c>
      <c r="I194" s="70" t="s">
        <v>36</v>
      </c>
      <c r="J194" s="70" t="s">
        <v>74</v>
      </c>
      <c r="K194" s="71" t="s">
        <v>36</v>
      </c>
      <c r="L194" s="70" t="s">
        <v>62</v>
      </c>
      <c r="M194" s="70" t="s">
        <v>32</v>
      </c>
      <c r="N194" s="70" t="s">
        <v>36</v>
      </c>
      <c r="O194" s="71" t="s">
        <v>32</v>
      </c>
      <c r="P194" s="70" t="s">
        <v>56</v>
      </c>
      <c r="Q194" s="70" t="s">
        <v>22</v>
      </c>
      <c r="R194" s="71" t="s">
        <v>56</v>
      </c>
      <c r="S194" s="70" t="s">
        <v>36</v>
      </c>
      <c r="T194" s="70" t="s">
        <v>22</v>
      </c>
      <c r="U194" s="71" t="s">
        <v>74</v>
      </c>
      <c r="V194" s="70" t="s">
        <v>22</v>
      </c>
      <c r="W194" s="70" t="s">
        <v>22</v>
      </c>
      <c r="X194" s="70" t="s">
        <v>22</v>
      </c>
      <c r="Y194" s="71" t="s">
        <v>22</v>
      </c>
      <c r="Z194" s="70" t="s">
        <v>22</v>
      </c>
      <c r="AA194" s="70" t="s">
        <v>36</v>
      </c>
      <c r="AB194" s="70" t="s">
        <v>62</v>
      </c>
      <c r="AC194" s="71" t="s">
        <v>32</v>
      </c>
      <c r="AD194" s="70" t="s">
        <v>22</v>
      </c>
      <c r="AE194" s="70" t="s">
        <v>62</v>
      </c>
      <c r="AF194" s="71" t="s">
        <v>54</v>
      </c>
      <c r="AG194" s="70"/>
      <c r="AH194" s="137"/>
      <c r="AI194" s="137"/>
      <c r="AJ194" s="137"/>
      <c r="AK194" s="139"/>
    </row>
    <row r="195" spans="1:37" x14ac:dyDescent="0.25">
      <c r="A195" s="3">
        <v>16092</v>
      </c>
      <c r="B195" s="119" t="s">
        <v>20</v>
      </c>
      <c r="C195" s="69" t="s">
        <v>90</v>
      </c>
      <c r="D195" s="69" t="s">
        <v>37</v>
      </c>
      <c r="E195" s="106" t="s">
        <v>128</v>
      </c>
      <c r="F195" s="69" t="s">
        <v>65</v>
      </c>
      <c r="G195" s="69" t="s">
        <v>104</v>
      </c>
      <c r="H195" s="106" t="s">
        <v>70</v>
      </c>
      <c r="I195" s="69" t="s">
        <v>131</v>
      </c>
      <c r="J195" s="69" t="s">
        <v>55</v>
      </c>
      <c r="K195" s="106" t="s">
        <v>85</v>
      </c>
      <c r="L195" s="69" t="s">
        <v>65</v>
      </c>
      <c r="M195" s="69" t="s">
        <v>101</v>
      </c>
      <c r="N195" s="69" t="s">
        <v>55</v>
      </c>
      <c r="O195" s="106" t="s">
        <v>146</v>
      </c>
      <c r="P195" s="69" t="s">
        <v>37</v>
      </c>
      <c r="Q195" s="69" t="s">
        <v>39</v>
      </c>
      <c r="R195" s="106" t="s">
        <v>111</v>
      </c>
      <c r="S195" s="69" t="s">
        <v>145</v>
      </c>
      <c r="T195" s="69" t="s">
        <v>118</v>
      </c>
      <c r="U195" s="106" t="s">
        <v>166</v>
      </c>
      <c r="V195" s="69" t="s">
        <v>27</v>
      </c>
      <c r="W195" s="69" t="s">
        <v>110</v>
      </c>
      <c r="X195" s="69" t="s">
        <v>59</v>
      </c>
      <c r="Y195" s="106" t="s">
        <v>143</v>
      </c>
      <c r="Z195" s="69" t="s">
        <v>104</v>
      </c>
      <c r="AA195" s="69" t="s">
        <v>116</v>
      </c>
      <c r="AB195" s="69" t="s">
        <v>37</v>
      </c>
      <c r="AC195" s="106" t="s">
        <v>90</v>
      </c>
      <c r="AD195" s="69" t="s">
        <v>23</v>
      </c>
      <c r="AE195" s="69" t="s">
        <v>39</v>
      </c>
      <c r="AF195" s="106" t="s">
        <v>97</v>
      </c>
      <c r="AG195" s="69" t="s">
        <v>507</v>
      </c>
      <c r="AH195" s="136">
        <v>7.82</v>
      </c>
      <c r="AI195" s="136" t="s">
        <v>36</v>
      </c>
      <c r="AJ195" s="136">
        <v>6.09</v>
      </c>
      <c r="AK195" s="138"/>
    </row>
    <row r="196" spans="1:37" ht="15" customHeight="1" thickBot="1" x14ac:dyDescent="0.3">
      <c r="A196" s="105" t="s">
        <v>358</v>
      </c>
      <c r="B196" s="70" t="s">
        <v>21</v>
      </c>
      <c r="C196" s="70" t="s">
        <v>22</v>
      </c>
      <c r="D196" s="70" t="s">
        <v>62</v>
      </c>
      <c r="E196" s="71" t="s">
        <v>56</v>
      </c>
      <c r="F196" s="70" t="s">
        <v>62</v>
      </c>
      <c r="G196" s="70" t="s">
        <v>62</v>
      </c>
      <c r="H196" s="71" t="s">
        <v>62</v>
      </c>
      <c r="I196" s="70" t="s">
        <v>56</v>
      </c>
      <c r="J196" s="70" t="s">
        <v>56</v>
      </c>
      <c r="K196" s="71" t="s">
        <v>56</v>
      </c>
      <c r="L196" s="70" t="s">
        <v>62</v>
      </c>
      <c r="M196" s="70" t="s">
        <v>56</v>
      </c>
      <c r="N196" s="70" t="s">
        <v>56</v>
      </c>
      <c r="O196" s="71" t="s">
        <v>56</v>
      </c>
      <c r="P196" s="70" t="s">
        <v>54</v>
      </c>
      <c r="Q196" s="70" t="s">
        <v>62</v>
      </c>
      <c r="R196" s="71" t="s">
        <v>54</v>
      </c>
      <c r="S196" s="70" t="s">
        <v>22</v>
      </c>
      <c r="T196" s="70" t="s">
        <v>22</v>
      </c>
      <c r="U196" s="71" t="s">
        <v>22</v>
      </c>
      <c r="V196" s="70" t="s">
        <v>62</v>
      </c>
      <c r="W196" s="70" t="s">
        <v>22</v>
      </c>
      <c r="X196" s="70" t="s">
        <v>54</v>
      </c>
      <c r="Y196" s="71" t="s">
        <v>22</v>
      </c>
      <c r="Z196" s="70" t="s">
        <v>62</v>
      </c>
      <c r="AA196" s="70" t="s">
        <v>36</v>
      </c>
      <c r="AB196" s="70" t="s">
        <v>62</v>
      </c>
      <c r="AC196" s="71" t="s">
        <v>32</v>
      </c>
      <c r="AD196" s="70" t="s">
        <v>22</v>
      </c>
      <c r="AE196" s="70" t="s">
        <v>62</v>
      </c>
      <c r="AF196" s="71" t="s">
        <v>56</v>
      </c>
      <c r="AG196" s="70"/>
      <c r="AH196" s="137"/>
      <c r="AI196" s="137"/>
      <c r="AJ196" s="137"/>
      <c r="AK196" s="139"/>
    </row>
    <row r="197" spans="1:37" x14ac:dyDescent="0.25">
      <c r="A197" s="3">
        <v>16093</v>
      </c>
      <c r="B197" s="119" t="s">
        <v>20</v>
      </c>
      <c r="C197" s="69" t="s">
        <v>142</v>
      </c>
      <c r="D197" s="69" t="s">
        <v>37</v>
      </c>
      <c r="E197" s="106" t="s">
        <v>182</v>
      </c>
      <c r="F197" s="69" t="s">
        <v>72</v>
      </c>
      <c r="G197" s="69" t="s">
        <v>72</v>
      </c>
      <c r="H197" s="106" t="s">
        <v>67</v>
      </c>
      <c r="I197" s="69" t="s">
        <v>67</v>
      </c>
      <c r="J197" s="69" t="s">
        <v>61</v>
      </c>
      <c r="K197" s="106" t="s">
        <v>143</v>
      </c>
      <c r="L197" s="69" t="s">
        <v>104</v>
      </c>
      <c r="M197" s="69" t="s">
        <v>168</v>
      </c>
      <c r="N197" s="69" t="s">
        <v>33</v>
      </c>
      <c r="O197" s="106" t="s">
        <v>93</v>
      </c>
      <c r="P197" s="69" t="s">
        <v>65</v>
      </c>
      <c r="Q197" s="69" t="s">
        <v>65</v>
      </c>
      <c r="R197" s="106" t="s">
        <v>52</v>
      </c>
      <c r="S197" s="69" t="s">
        <v>131</v>
      </c>
      <c r="T197" s="69" t="s">
        <v>33</v>
      </c>
      <c r="U197" s="106" t="s">
        <v>78</v>
      </c>
      <c r="V197" s="69" t="s">
        <v>104</v>
      </c>
      <c r="W197" s="69" t="s">
        <v>77</v>
      </c>
      <c r="X197" s="69" t="s">
        <v>39</v>
      </c>
      <c r="Y197" s="106" t="s">
        <v>122</v>
      </c>
      <c r="Z197" s="69" t="s">
        <v>65</v>
      </c>
      <c r="AA197" s="69" t="s">
        <v>52</v>
      </c>
      <c r="AB197" s="69" t="s">
        <v>39</v>
      </c>
      <c r="AC197" s="106" t="s">
        <v>77</v>
      </c>
      <c r="AD197" s="69" t="s">
        <v>104</v>
      </c>
      <c r="AE197" s="69" t="s">
        <v>65</v>
      </c>
      <c r="AF197" s="106" t="s">
        <v>70</v>
      </c>
      <c r="AG197" s="69" t="s">
        <v>550</v>
      </c>
      <c r="AH197" s="136">
        <v>8.68</v>
      </c>
      <c r="AI197" s="136" t="s">
        <v>36</v>
      </c>
      <c r="AJ197" s="136">
        <v>6.7</v>
      </c>
      <c r="AK197" s="138"/>
    </row>
    <row r="198" spans="1:37" ht="15" customHeight="1" thickBot="1" x14ac:dyDescent="0.3">
      <c r="A198" s="105" t="s">
        <v>360</v>
      </c>
      <c r="B198" s="70" t="s">
        <v>21</v>
      </c>
      <c r="C198" s="70" t="s">
        <v>54</v>
      </c>
      <c r="D198" s="70" t="s">
        <v>62</v>
      </c>
      <c r="E198" s="71" t="s">
        <v>62</v>
      </c>
      <c r="F198" s="70" t="s">
        <v>62</v>
      </c>
      <c r="G198" s="70" t="s">
        <v>62</v>
      </c>
      <c r="H198" s="71" t="s">
        <v>62</v>
      </c>
      <c r="I198" s="70" t="s">
        <v>22</v>
      </c>
      <c r="J198" s="70" t="s">
        <v>62</v>
      </c>
      <c r="K198" s="71" t="s">
        <v>22</v>
      </c>
      <c r="L198" s="70" t="s">
        <v>62</v>
      </c>
      <c r="M198" s="70" t="s">
        <v>22</v>
      </c>
      <c r="N198" s="70" t="s">
        <v>62</v>
      </c>
      <c r="O198" s="71" t="s">
        <v>22</v>
      </c>
      <c r="P198" s="70" t="s">
        <v>62</v>
      </c>
      <c r="Q198" s="70" t="s">
        <v>62</v>
      </c>
      <c r="R198" s="71" t="s">
        <v>62</v>
      </c>
      <c r="S198" s="70" t="s">
        <v>56</v>
      </c>
      <c r="T198" s="70" t="s">
        <v>62</v>
      </c>
      <c r="U198" s="71" t="s">
        <v>54</v>
      </c>
      <c r="V198" s="70" t="s">
        <v>62</v>
      </c>
      <c r="W198" s="70" t="s">
        <v>62</v>
      </c>
      <c r="X198" s="70" t="s">
        <v>62</v>
      </c>
      <c r="Y198" s="71" t="s">
        <v>62</v>
      </c>
      <c r="Z198" s="70" t="s">
        <v>62</v>
      </c>
      <c r="AA198" s="70" t="s">
        <v>32</v>
      </c>
      <c r="AB198" s="70" t="s">
        <v>62</v>
      </c>
      <c r="AC198" s="71" t="s">
        <v>22</v>
      </c>
      <c r="AD198" s="70" t="s">
        <v>62</v>
      </c>
      <c r="AE198" s="70" t="s">
        <v>62</v>
      </c>
      <c r="AF198" s="71" t="s">
        <v>62</v>
      </c>
      <c r="AG198" s="70"/>
      <c r="AH198" s="137"/>
      <c r="AI198" s="137"/>
      <c r="AJ198" s="137"/>
      <c r="AK198" s="139"/>
    </row>
    <row r="199" spans="1:37" x14ac:dyDescent="0.25">
      <c r="A199" s="3">
        <v>16094</v>
      </c>
      <c r="B199" s="119" t="s">
        <v>20</v>
      </c>
      <c r="C199" s="69" t="s">
        <v>53</v>
      </c>
      <c r="D199" s="69" t="s">
        <v>39</v>
      </c>
      <c r="E199" s="106" t="s">
        <v>144</v>
      </c>
      <c r="F199" s="69" t="s">
        <v>72</v>
      </c>
      <c r="G199" s="69" t="s">
        <v>72</v>
      </c>
      <c r="H199" s="106" t="s">
        <v>67</v>
      </c>
      <c r="I199" s="69" t="s">
        <v>53</v>
      </c>
      <c r="J199" s="69" t="s">
        <v>37</v>
      </c>
      <c r="K199" s="106" t="s">
        <v>133</v>
      </c>
      <c r="L199" s="69" t="s">
        <v>104</v>
      </c>
      <c r="M199" s="69" t="s">
        <v>143</v>
      </c>
      <c r="N199" s="69" t="s">
        <v>49</v>
      </c>
      <c r="O199" s="106" t="s">
        <v>83</v>
      </c>
      <c r="P199" s="69" t="s">
        <v>39</v>
      </c>
      <c r="Q199" s="69" t="s">
        <v>33</v>
      </c>
      <c r="R199" s="106" t="s">
        <v>84</v>
      </c>
      <c r="S199" s="69" t="s">
        <v>166</v>
      </c>
      <c r="T199" s="69" t="s">
        <v>55</v>
      </c>
      <c r="U199" s="106" t="s">
        <v>133</v>
      </c>
      <c r="V199" s="69" t="s">
        <v>72</v>
      </c>
      <c r="W199" s="69" t="s">
        <v>143</v>
      </c>
      <c r="X199" s="69" t="s">
        <v>37</v>
      </c>
      <c r="Y199" s="106" t="s">
        <v>174</v>
      </c>
      <c r="Z199" s="69" t="s">
        <v>65</v>
      </c>
      <c r="AA199" s="69" t="s">
        <v>110</v>
      </c>
      <c r="AB199" s="69" t="s">
        <v>23</v>
      </c>
      <c r="AC199" s="106" t="s">
        <v>77</v>
      </c>
      <c r="AD199" s="69" t="s">
        <v>39</v>
      </c>
      <c r="AE199" s="69" t="s">
        <v>27</v>
      </c>
      <c r="AF199" s="106" t="s">
        <v>75</v>
      </c>
      <c r="AG199" s="69" t="s">
        <v>551</v>
      </c>
      <c r="AH199" s="136">
        <v>9.2100000000000009</v>
      </c>
      <c r="AI199" s="136" t="s">
        <v>36</v>
      </c>
      <c r="AJ199" s="136">
        <v>8.89</v>
      </c>
      <c r="AK199" s="138"/>
    </row>
    <row r="200" spans="1:37" ht="15" customHeight="1" thickBot="1" x14ac:dyDescent="0.3">
      <c r="A200" s="105" t="s">
        <v>361</v>
      </c>
      <c r="B200" s="70" t="s">
        <v>21</v>
      </c>
      <c r="C200" s="70" t="s">
        <v>54</v>
      </c>
      <c r="D200" s="70" t="s">
        <v>62</v>
      </c>
      <c r="E200" s="71" t="s">
        <v>62</v>
      </c>
      <c r="F200" s="70" t="s">
        <v>62</v>
      </c>
      <c r="G200" s="70" t="s">
        <v>62</v>
      </c>
      <c r="H200" s="71" t="s">
        <v>62</v>
      </c>
      <c r="I200" s="70" t="s">
        <v>54</v>
      </c>
      <c r="J200" s="70" t="s">
        <v>62</v>
      </c>
      <c r="K200" s="71" t="s">
        <v>54</v>
      </c>
      <c r="L200" s="70" t="s">
        <v>62</v>
      </c>
      <c r="M200" s="70" t="s">
        <v>62</v>
      </c>
      <c r="N200" s="70" t="s">
        <v>22</v>
      </c>
      <c r="O200" s="71" t="s">
        <v>54</v>
      </c>
      <c r="P200" s="70" t="s">
        <v>62</v>
      </c>
      <c r="Q200" s="70" t="s">
        <v>56</v>
      </c>
      <c r="R200" s="71" t="s">
        <v>54</v>
      </c>
      <c r="S200" s="70" t="s">
        <v>62</v>
      </c>
      <c r="T200" s="70" t="s">
        <v>56</v>
      </c>
      <c r="U200" s="71" t="s">
        <v>54</v>
      </c>
      <c r="V200" s="70" t="s">
        <v>62</v>
      </c>
      <c r="W200" s="70" t="s">
        <v>62</v>
      </c>
      <c r="X200" s="70" t="s">
        <v>62</v>
      </c>
      <c r="Y200" s="71" t="s">
        <v>62</v>
      </c>
      <c r="Z200" s="70" t="s">
        <v>62</v>
      </c>
      <c r="AA200" s="70" t="s">
        <v>22</v>
      </c>
      <c r="AB200" s="70" t="s">
        <v>62</v>
      </c>
      <c r="AC200" s="71" t="s">
        <v>22</v>
      </c>
      <c r="AD200" s="70" t="s">
        <v>62</v>
      </c>
      <c r="AE200" s="70" t="s">
        <v>62</v>
      </c>
      <c r="AF200" s="71" t="s">
        <v>62</v>
      </c>
      <c r="AG200" s="70"/>
      <c r="AH200" s="137"/>
      <c r="AI200" s="137"/>
      <c r="AJ200" s="137"/>
      <c r="AK200" s="139"/>
    </row>
    <row r="201" spans="1:37" x14ac:dyDescent="0.25">
      <c r="A201" s="3">
        <v>16095</v>
      </c>
      <c r="B201" s="119" t="s">
        <v>20</v>
      </c>
      <c r="C201" s="69" t="s">
        <v>101</v>
      </c>
      <c r="D201" s="69" t="s">
        <v>39</v>
      </c>
      <c r="E201" s="106" t="s">
        <v>133</v>
      </c>
      <c r="F201" s="69" t="s">
        <v>72</v>
      </c>
      <c r="G201" s="69" t="s">
        <v>104</v>
      </c>
      <c r="H201" s="106" t="s">
        <v>52</v>
      </c>
      <c r="I201" s="69" t="s">
        <v>44</v>
      </c>
      <c r="J201" s="69" t="s">
        <v>59</v>
      </c>
      <c r="K201" s="106" t="s">
        <v>67</v>
      </c>
      <c r="L201" s="69" t="s">
        <v>65</v>
      </c>
      <c r="M201" s="69" t="s">
        <v>82</v>
      </c>
      <c r="N201" s="69" t="s">
        <v>30</v>
      </c>
      <c r="O201" s="106" t="s">
        <v>166</v>
      </c>
      <c r="P201" s="69" t="s">
        <v>39</v>
      </c>
      <c r="Q201" s="69" t="s">
        <v>37</v>
      </c>
      <c r="R201" s="106" t="s">
        <v>111</v>
      </c>
      <c r="S201" s="69" t="s">
        <v>67</v>
      </c>
      <c r="T201" s="69" t="s">
        <v>49</v>
      </c>
      <c r="U201" s="106" t="s">
        <v>53</v>
      </c>
      <c r="V201" s="69" t="s">
        <v>104</v>
      </c>
      <c r="W201" s="69" t="s">
        <v>46</v>
      </c>
      <c r="X201" s="69" t="s">
        <v>39</v>
      </c>
      <c r="Y201" s="106" t="s">
        <v>68</v>
      </c>
      <c r="Z201" s="69" t="s">
        <v>65</v>
      </c>
      <c r="AA201" s="69" t="s">
        <v>80</v>
      </c>
      <c r="AB201" s="69" t="s">
        <v>39</v>
      </c>
      <c r="AC201" s="106" t="s">
        <v>79</v>
      </c>
      <c r="AD201" s="69" t="s">
        <v>37</v>
      </c>
      <c r="AE201" s="69" t="s">
        <v>27</v>
      </c>
      <c r="AF201" s="106" t="s">
        <v>69</v>
      </c>
      <c r="AG201" s="69" t="s">
        <v>507</v>
      </c>
      <c r="AH201" s="136">
        <v>7.82</v>
      </c>
      <c r="AI201" s="136" t="s">
        <v>36</v>
      </c>
      <c r="AJ201" s="136">
        <v>5.7</v>
      </c>
      <c r="AK201" s="138"/>
    </row>
    <row r="202" spans="1:37" ht="15" customHeight="1" thickBot="1" x14ac:dyDescent="0.3">
      <c r="A202" s="105" t="s">
        <v>362</v>
      </c>
      <c r="B202" s="70" t="s">
        <v>21</v>
      </c>
      <c r="C202" s="70" t="s">
        <v>56</v>
      </c>
      <c r="D202" s="70" t="s">
        <v>62</v>
      </c>
      <c r="E202" s="71" t="s">
        <v>54</v>
      </c>
      <c r="F202" s="70" t="s">
        <v>62</v>
      </c>
      <c r="G202" s="70" t="s">
        <v>62</v>
      </c>
      <c r="H202" s="71" t="s">
        <v>62</v>
      </c>
      <c r="I202" s="70" t="s">
        <v>36</v>
      </c>
      <c r="J202" s="70" t="s">
        <v>54</v>
      </c>
      <c r="K202" s="71" t="s">
        <v>74</v>
      </c>
      <c r="L202" s="70" t="s">
        <v>62</v>
      </c>
      <c r="M202" s="70" t="s">
        <v>22</v>
      </c>
      <c r="N202" s="70" t="s">
        <v>32</v>
      </c>
      <c r="O202" s="71" t="s">
        <v>22</v>
      </c>
      <c r="P202" s="70" t="s">
        <v>62</v>
      </c>
      <c r="Q202" s="70" t="s">
        <v>54</v>
      </c>
      <c r="R202" s="71" t="s">
        <v>54</v>
      </c>
      <c r="S202" s="70" t="s">
        <v>22</v>
      </c>
      <c r="T202" s="70" t="s">
        <v>22</v>
      </c>
      <c r="U202" s="71" t="s">
        <v>22</v>
      </c>
      <c r="V202" s="70" t="s">
        <v>62</v>
      </c>
      <c r="W202" s="70" t="s">
        <v>56</v>
      </c>
      <c r="X202" s="70" t="s">
        <v>62</v>
      </c>
      <c r="Y202" s="71" t="s">
        <v>54</v>
      </c>
      <c r="Z202" s="70" t="s">
        <v>62</v>
      </c>
      <c r="AA202" s="70" t="s">
        <v>32</v>
      </c>
      <c r="AB202" s="70" t="s">
        <v>62</v>
      </c>
      <c r="AC202" s="71" t="s">
        <v>22</v>
      </c>
      <c r="AD202" s="70" t="s">
        <v>54</v>
      </c>
      <c r="AE202" s="70" t="s">
        <v>62</v>
      </c>
      <c r="AF202" s="71" t="s">
        <v>62</v>
      </c>
      <c r="AG202" s="70"/>
      <c r="AH202" s="137"/>
      <c r="AI202" s="137"/>
      <c r="AJ202" s="137"/>
      <c r="AK202" s="139"/>
    </row>
    <row r="203" spans="1:37" x14ac:dyDescent="0.25">
      <c r="A203" s="3">
        <v>16096</v>
      </c>
      <c r="B203" s="119" t="s">
        <v>20</v>
      </c>
      <c r="C203" s="69" t="s">
        <v>145</v>
      </c>
      <c r="D203" s="69" t="s">
        <v>33</v>
      </c>
      <c r="E203" s="106" t="s">
        <v>99</v>
      </c>
      <c r="F203" s="69" t="s">
        <v>72</v>
      </c>
      <c r="G203" s="69" t="s">
        <v>104</v>
      </c>
      <c r="H203" s="106" t="s">
        <v>52</v>
      </c>
      <c r="I203" s="69" t="s">
        <v>82</v>
      </c>
      <c r="J203" s="69" t="s">
        <v>59</v>
      </c>
      <c r="K203" s="106" t="s">
        <v>99</v>
      </c>
      <c r="L203" s="69" t="s">
        <v>65</v>
      </c>
      <c r="M203" s="69" t="s">
        <v>129</v>
      </c>
      <c r="N203" s="69" t="s">
        <v>55</v>
      </c>
      <c r="O203" s="106" t="s">
        <v>46</v>
      </c>
      <c r="P203" s="69" t="s">
        <v>37</v>
      </c>
      <c r="Q203" s="69" t="s">
        <v>33</v>
      </c>
      <c r="R203" s="106" t="s">
        <v>97</v>
      </c>
      <c r="S203" s="69" t="s">
        <v>110</v>
      </c>
      <c r="T203" s="69" t="s">
        <v>49</v>
      </c>
      <c r="U203" s="106" t="s">
        <v>60</v>
      </c>
      <c r="V203" s="69" t="s">
        <v>37</v>
      </c>
      <c r="W203" s="69" t="s">
        <v>101</v>
      </c>
      <c r="X203" s="69" t="s">
        <v>33</v>
      </c>
      <c r="Y203" s="106" t="s">
        <v>63</v>
      </c>
      <c r="Z203" s="69" t="s">
        <v>65</v>
      </c>
      <c r="AA203" s="69" t="s">
        <v>70</v>
      </c>
      <c r="AB203" s="69" t="s">
        <v>37</v>
      </c>
      <c r="AC203" s="106" t="s">
        <v>143</v>
      </c>
      <c r="AD203" s="69" t="s">
        <v>104</v>
      </c>
      <c r="AE203" s="69" t="s">
        <v>65</v>
      </c>
      <c r="AF203" s="106" t="s">
        <v>70</v>
      </c>
      <c r="AG203" s="69" t="s">
        <v>552</v>
      </c>
      <c r="AH203" s="136">
        <v>7.93</v>
      </c>
      <c r="AI203" s="136" t="s">
        <v>36</v>
      </c>
      <c r="AJ203" s="136">
        <v>5.78</v>
      </c>
      <c r="AK203" s="138"/>
    </row>
    <row r="204" spans="1:37" ht="15" customHeight="1" thickBot="1" x14ac:dyDescent="0.3">
      <c r="A204" s="105" t="s">
        <v>363</v>
      </c>
      <c r="B204" s="70" t="s">
        <v>21</v>
      </c>
      <c r="C204" s="70" t="s">
        <v>22</v>
      </c>
      <c r="D204" s="70" t="s">
        <v>62</v>
      </c>
      <c r="E204" s="71" t="s">
        <v>56</v>
      </c>
      <c r="F204" s="70" t="s">
        <v>62</v>
      </c>
      <c r="G204" s="70" t="s">
        <v>62</v>
      </c>
      <c r="H204" s="71" t="s">
        <v>62</v>
      </c>
      <c r="I204" s="70" t="s">
        <v>22</v>
      </c>
      <c r="J204" s="70" t="s">
        <v>54</v>
      </c>
      <c r="K204" s="71" t="s">
        <v>56</v>
      </c>
      <c r="L204" s="70" t="s">
        <v>62</v>
      </c>
      <c r="M204" s="70" t="s">
        <v>32</v>
      </c>
      <c r="N204" s="70" t="s">
        <v>56</v>
      </c>
      <c r="O204" s="71" t="s">
        <v>32</v>
      </c>
      <c r="P204" s="70" t="s">
        <v>54</v>
      </c>
      <c r="Q204" s="70" t="s">
        <v>56</v>
      </c>
      <c r="R204" s="71" t="s">
        <v>56</v>
      </c>
      <c r="S204" s="70" t="s">
        <v>22</v>
      </c>
      <c r="T204" s="70" t="s">
        <v>22</v>
      </c>
      <c r="U204" s="71" t="s">
        <v>22</v>
      </c>
      <c r="V204" s="70" t="s">
        <v>54</v>
      </c>
      <c r="W204" s="70" t="s">
        <v>56</v>
      </c>
      <c r="X204" s="70" t="s">
        <v>62</v>
      </c>
      <c r="Y204" s="71" t="s">
        <v>54</v>
      </c>
      <c r="Z204" s="70" t="s">
        <v>62</v>
      </c>
      <c r="AA204" s="70" t="s">
        <v>32</v>
      </c>
      <c r="AB204" s="70" t="s">
        <v>62</v>
      </c>
      <c r="AC204" s="71" t="s">
        <v>22</v>
      </c>
      <c r="AD204" s="70" t="s">
        <v>62</v>
      </c>
      <c r="AE204" s="70" t="s">
        <v>62</v>
      </c>
      <c r="AF204" s="71" t="s">
        <v>62</v>
      </c>
      <c r="AG204" s="70"/>
      <c r="AH204" s="137"/>
      <c r="AI204" s="137"/>
      <c r="AJ204" s="137"/>
      <c r="AK204" s="139"/>
    </row>
    <row r="205" spans="1:37" x14ac:dyDescent="0.25">
      <c r="A205" s="3">
        <v>16097</v>
      </c>
      <c r="B205" s="119" t="s">
        <v>20</v>
      </c>
      <c r="C205" s="69" t="s">
        <v>109</v>
      </c>
      <c r="D205" s="69" t="s">
        <v>39</v>
      </c>
      <c r="E205" s="106" t="s">
        <v>99</v>
      </c>
      <c r="F205" s="69" t="s">
        <v>72</v>
      </c>
      <c r="G205" s="69" t="s">
        <v>104</v>
      </c>
      <c r="H205" s="106" t="s">
        <v>52</v>
      </c>
      <c r="I205" s="69" t="s">
        <v>84</v>
      </c>
      <c r="J205" s="69" t="s">
        <v>59</v>
      </c>
      <c r="K205" s="106" t="s">
        <v>90</v>
      </c>
      <c r="L205" s="69" t="s">
        <v>65</v>
      </c>
      <c r="M205" s="69" t="s">
        <v>97</v>
      </c>
      <c r="N205" s="69" t="s">
        <v>34</v>
      </c>
      <c r="O205" s="106" t="s">
        <v>67</v>
      </c>
      <c r="P205" s="69" t="s">
        <v>39</v>
      </c>
      <c r="Q205" s="69" t="s">
        <v>37</v>
      </c>
      <c r="R205" s="106" t="s">
        <v>111</v>
      </c>
      <c r="S205" s="69" t="s">
        <v>81</v>
      </c>
      <c r="T205" s="69" t="s">
        <v>34</v>
      </c>
      <c r="U205" s="106" t="s">
        <v>46</v>
      </c>
      <c r="V205" s="69" t="s">
        <v>37</v>
      </c>
      <c r="W205" s="69" t="s">
        <v>90</v>
      </c>
      <c r="X205" s="69" t="s">
        <v>37</v>
      </c>
      <c r="Y205" s="106" t="s">
        <v>128</v>
      </c>
      <c r="Z205" s="69" t="s">
        <v>27</v>
      </c>
      <c r="AA205" s="69" t="s">
        <v>106</v>
      </c>
      <c r="AB205" s="69" t="s">
        <v>37</v>
      </c>
      <c r="AC205" s="106" t="s">
        <v>79</v>
      </c>
      <c r="AD205" s="69" t="s">
        <v>104</v>
      </c>
      <c r="AE205" s="69" t="s">
        <v>65</v>
      </c>
      <c r="AF205" s="106" t="s">
        <v>70</v>
      </c>
      <c r="AG205" s="69" t="s">
        <v>553</v>
      </c>
      <c r="AH205" s="136">
        <v>7.25</v>
      </c>
      <c r="AI205" s="136" t="s">
        <v>36</v>
      </c>
      <c r="AJ205" s="136">
        <v>7.11</v>
      </c>
      <c r="AK205" s="138"/>
    </row>
    <row r="206" spans="1:37" ht="15" customHeight="1" thickBot="1" x14ac:dyDescent="0.3">
      <c r="A206" s="105" t="s">
        <v>364</v>
      </c>
      <c r="B206" s="70" t="s">
        <v>21</v>
      </c>
      <c r="C206" s="70" t="s">
        <v>22</v>
      </c>
      <c r="D206" s="70" t="s">
        <v>62</v>
      </c>
      <c r="E206" s="71" t="s">
        <v>56</v>
      </c>
      <c r="F206" s="70" t="s">
        <v>62</v>
      </c>
      <c r="G206" s="70" t="s">
        <v>62</v>
      </c>
      <c r="H206" s="71" t="s">
        <v>62</v>
      </c>
      <c r="I206" s="70" t="s">
        <v>74</v>
      </c>
      <c r="J206" s="70" t="s">
        <v>54</v>
      </c>
      <c r="K206" s="71" t="s">
        <v>32</v>
      </c>
      <c r="L206" s="70" t="s">
        <v>62</v>
      </c>
      <c r="M206" s="70" t="s">
        <v>74</v>
      </c>
      <c r="N206" s="70" t="s">
        <v>32</v>
      </c>
      <c r="O206" s="71" t="s">
        <v>74</v>
      </c>
      <c r="P206" s="70" t="s">
        <v>62</v>
      </c>
      <c r="Q206" s="70" t="s">
        <v>54</v>
      </c>
      <c r="R206" s="71" t="s">
        <v>54</v>
      </c>
      <c r="S206" s="70" t="s">
        <v>32</v>
      </c>
      <c r="T206" s="70" t="s">
        <v>32</v>
      </c>
      <c r="U206" s="71" t="s">
        <v>32</v>
      </c>
      <c r="V206" s="70" t="s">
        <v>54</v>
      </c>
      <c r="W206" s="70" t="s">
        <v>22</v>
      </c>
      <c r="X206" s="70" t="s">
        <v>62</v>
      </c>
      <c r="Y206" s="71" t="s">
        <v>56</v>
      </c>
      <c r="Z206" s="70" t="s">
        <v>62</v>
      </c>
      <c r="AA206" s="70" t="s">
        <v>32</v>
      </c>
      <c r="AB206" s="70" t="s">
        <v>62</v>
      </c>
      <c r="AC206" s="71" t="s">
        <v>22</v>
      </c>
      <c r="AD206" s="70" t="s">
        <v>62</v>
      </c>
      <c r="AE206" s="70" t="s">
        <v>62</v>
      </c>
      <c r="AF206" s="71" t="s">
        <v>62</v>
      </c>
      <c r="AG206" s="70"/>
      <c r="AH206" s="137"/>
      <c r="AI206" s="137"/>
      <c r="AJ206" s="137"/>
      <c r="AK206" s="139"/>
    </row>
    <row r="207" spans="1:37" x14ac:dyDescent="0.25">
      <c r="A207" s="3">
        <v>16098</v>
      </c>
      <c r="B207" s="119" t="s">
        <v>20</v>
      </c>
      <c r="C207" s="69" t="s">
        <v>70</v>
      </c>
      <c r="D207" s="69" t="s">
        <v>39</v>
      </c>
      <c r="E207" s="106" t="s">
        <v>166</v>
      </c>
      <c r="F207" s="69" t="s">
        <v>72</v>
      </c>
      <c r="G207" s="69" t="s">
        <v>104</v>
      </c>
      <c r="H207" s="106" t="s">
        <v>52</v>
      </c>
      <c r="I207" s="69" t="s">
        <v>109</v>
      </c>
      <c r="J207" s="69" t="s">
        <v>55</v>
      </c>
      <c r="K207" s="106" t="s">
        <v>143</v>
      </c>
      <c r="L207" s="69" t="s">
        <v>65</v>
      </c>
      <c r="M207" s="69" t="s">
        <v>82</v>
      </c>
      <c r="N207" s="69" t="s">
        <v>59</v>
      </c>
      <c r="O207" s="106" t="s">
        <v>99</v>
      </c>
      <c r="P207" s="69" t="s">
        <v>27</v>
      </c>
      <c r="Q207" s="69" t="s">
        <v>39</v>
      </c>
      <c r="R207" s="106" t="s">
        <v>75</v>
      </c>
      <c r="S207" s="69" t="s">
        <v>84</v>
      </c>
      <c r="T207" s="69" t="s">
        <v>49</v>
      </c>
      <c r="U207" s="106" t="s">
        <v>109</v>
      </c>
      <c r="V207" s="69" t="s">
        <v>104</v>
      </c>
      <c r="W207" s="69" t="s">
        <v>142</v>
      </c>
      <c r="X207" s="69" t="s">
        <v>23</v>
      </c>
      <c r="Y207" s="106" t="s">
        <v>144</v>
      </c>
      <c r="Z207" s="69" t="s">
        <v>104</v>
      </c>
      <c r="AA207" s="69" t="s">
        <v>129</v>
      </c>
      <c r="AB207" s="69" t="s">
        <v>39</v>
      </c>
      <c r="AC207" s="106" t="s">
        <v>143</v>
      </c>
      <c r="AD207" s="69" t="s">
        <v>23</v>
      </c>
      <c r="AE207" s="69" t="s">
        <v>39</v>
      </c>
      <c r="AF207" s="106" t="s">
        <v>97</v>
      </c>
      <c r="AG207" s="69" t="s">
        <v>554</v>
      </c>
      <c r="AH207" s="136">
        <v>8</v>
      </c>
      <c r="AI207" s="136" t="s">
        <v>36</v>
      </c>
      <c r="AJ207" s="136">
        <v>5.18</v>
      </c>
      <c r="AK207" s="138"/>
    </row>
    <row r="208" spans="1:37" ht="15" customHeight="1" thickBot="1" x14ac:dyDescent="0.3">
      <c r="A208" s="105" t="s">
        <v>365</v>
      </c>
      <c r="B208" s="70" t="s">
        <v>21</v>
      </c>
      <c r="C208" s="70" t="s">
        <v>32</v>
      </c>
      <c r="D208" s="70" t="s">
        <v>62</v>
      </c>
      <c r="E208" s="71" t="s">
        <v>22</v>
      </c>
      <c r="F208" s="70" t="s">
        <v>62</v>
      </c>
      <c r="G208" s="70" t="s">
        <v>62</v>
      </c>
      <c r="H208" s="71" t="s">
        <v>62</v>
      </c>
      <c r="I208" s="70" t="s">
        <v>22</v>
      </c>
      <c r="J208" s="70" t="s">
        <v>56</v>
      </c>
      <c r="K208" s="71" t="s">
        <v>22</v>
      </c>
      <c r="L208" s="70" t="s">
        <v>62</v>
      </c>
      <c r="M208" s="70" t="s">
        <v>22</v>
      </c>
      <c r="N208" s="70" t="s">
        <v>54</v>
      </c>
      <c r="O208" s="71" t="s">
        <v>56</v>
      </c>
      <c r="P208" s="70" t="s">
        <v>62</v>
      </c>
      <c r="Q208" s="70" t="s">
        <v>62</v>
      </c>
      <c r="R208" s="71" t="s">
        <v>62</v>
      </c>
      <c r="S208" s="70" t="s">
        <v>74</v>
      </c>
      <c r="T208" s="70" t="s">
        <v>22</v>
      </c>
      <c r="U208" s="71" t="s">
        <v>32</v>
      </c>
      <c r="V208" s="70" t="s">
        <v>62</v>
      </c>
      <c r="W208" s="70" t="s">
        <v>54</v>
      </c>
      <c r="X208" s="70" t="s">
        <v>62</v>
      </c>
      <c r="Y208" s="71" t="s">
        <v>62</v>
      </c>
      <c r="Z208" s="70" t="s">
        <v>62</v>
      </c>
      <c r="AA208" s="70" t="s">
        <v>32</v>
      </c>
      <c r="AB208" s="70" t="s">
        <v>62</v>
      </c>
      <c r="AC208" s="71" t="s">
        <v>22</v>
      </c>
      <c r="AD208" s="70" t="s">
        <v>22</v>
      </c>
      <c r="AE208" s="70" t="s">
        <v>62</v>
      </c>
      <c r="AF208" s="71" t="s">
        <v>56</v>
      </c>
      <c r="AG208" s="70"/>
      <c r="AH208" s="137"/>
      <c r="AI208" s="137"/>
      <c r="AJ208" s="137"/>
      <c r="AK208" s="139"/>
    </row>
    <row r="209" spans="1:37" x14ac:dyDescent="0.25">
      <c r="A209" s="3">
        <v>16099</v>
      </c>
      <c r="B209" s="119" t="s">
        <v>20</v>
      </c>
      <c r="C209" s="69" t="s">
        <v>101</v>
      </c>
      <c r="D209" s="69" t="s">
        <v>39</v>
      </c>
      <c r="E209" s="106" t="s">
        <v>133</v>
      </c>
      <c r="F209" s="69" t="s">
        <v>72</v>
      </c>
      <c r="G209" s="69" t="s">
        <v>27</v>
      </c>
      <c r="H209" s="106" t="s">
        <v>70</v>
      </c>
      <c r="I209" s="69" t="s">
        <v>109</v>
      </c>
      <c r="J209" s="69" t="s">
        <v>59</v>
      </c>
      <c r="K209" s="106" t="s">
        <v>166</v>
      </c>
      <c r="L209" s="69" t="s">
        <v>72</v>
      </c>
      <c r="M209" s="69" t="s">
        <v>129</v>
      </c>
      <c r="N209" s="69" t="s">
        <v>61</v>
      </c>
      <c r="O209" s="106" t="s">
        <v>53</v>
      </c>
      <c r="P209" s="69" t="s">
        <v>104</v>
      </c>
      <c r="Q209" s="69" t="s">
        <v>33</v>
      </c>
      <c r="R209" s="106" t="s">
        <v>69</v>
      </c>
      <c r="S209" s="69" t="s">
        <v>145</v>
      </c>
      <c r="T209" s="69" t="s">
        <v>49</v>
      </c>
      <c r="U209" s="106" t="s">
        <v>143</v>
      </c>
      <c r="V209" s="69" t="s">
        <v>104</v>
      </c>
      <c r="W209" s="69" t="s">
        <v>53</v>
      </c>
      <c r="X209" s="69" t="s">
        <v>37</v>
      </c>
      <c r="Y209" s="106" t="s">
        <v>133</v>
      </c>
      <c r="Z209" s="69" t="s">
        <v>39</v>
      </c>
      <c r="AA209" s="69" t="s">
        <v>67</v>
      </c>
      <c r="AB209" s="69" t="s">
        <v>39</v>
      </c>
      <c r="AC209" s="106" t="s">
        <v>136</v>
      </c>
      <c r="AD209" s="69" t="s">
        <v>61</v>
      </c>
      <c r="AE209" s="69" t="s">
        <v>39</v>
      </c>
      <c r="AF209" s="106" t="s">
        <v>64</v>
      </c>
      <c r="AG209" s="69" t="s">
        <v>555</v>
      </c>
      <c r="AH209" s="136">
        <v>8.07</v>
      </c>
      <c r="AI209" s="136" t="s">
        <v>36</v>
      </c>
      <c r="AJ209" s="136">
        <v>6.09</v>
      </c>
      <c r="AK209" s="138"/>
    </row>
    <row r="210" spans="1:37" ht="15" customHeight="1" thickBot="1" x14ac:dyDescent="0.3">
      <c r="A210" s="105" t="s">
        <v>366</v>
      </c>
      <c r="B210" s="70" t="s">
        <v>21</v>
      </c>
      <c r="C210" s="70" t="s">
        <v>56</v>
      </c>
      <c r="D210" s="70" t="s">
        <v>62</v>
      </c>
      <c r="E210" s="71" t="s">
        <v>54</v>
      </c>
      <c r="F210" s="70" t="s">
        <v>62</v>
      </c>
      <c r="G210" s="70" t="s">
        <v>62</v>
      </c>
      <c r="H210" s="71" t="s">
        <v>62</v>
      </c>
      <c r="I210" s="70" t="s">
        <v>22</v>
      </c>
      <c r="J210" s="70" t="s">
        <v>54</v>
      </c>
      <c r="K210" s="71" t="s">
        <v>22</v>
      </c>
      <c r="L210" s="70" t="s">
        <v>62</v>
      </c>
      <c r="M210" s="70" t="s">
        <v>32</v>
      </c>
      <c r="N210" s="70" t="s">
        <v>62</v>
      </c>
      <c r="O210" s="71" t="s">
        <v>22</v>
      </c>
      <c r="P210" s="70" t="s">
        <v>62</v>
      </c>
      <c r="Q210" s="70" t="s">
        <v>56</v>
      </c>
      <c r="R210" s="71" t="s">
        <v>62</v>
      </c>
      <c r="S210" s="70" t="s">
        <v>22</v>
      </c>
      <c r="T210" s="70" t="s">
        <v>22</v>
      </c>
      <c r="U210" s="71" t="s">
        <v>22</v>
      </c>
      <c r="V210" s="70" t="s">
        <v>62</v>
      </c>
      <c r="W210" s="70" t="s">
        <v>54</v>
      </c>
      <c r="X210" s="70" t="s">
        <v>62</v>
      </c>
      <c r="Y210" s="71" t="s">
        <v>54</v>
      </c>
      <c r="Z210" s="70" t="s">
        <v>62</v>
      </c>
      <c r="AA210" s="70" t="s">
        <v>22</v>
      </c>
      <c r="AB210" s="70" t="s">
        <v>62</v>
      </c>
      <c r="AC210" s="71" t="s">
        <v>22</v>
      </c>
      <c r="AD210" s="70" t="s">
        <v>22</v>
      </c>
      <c r="AE210" s="70" t="s">
        <v>62</v>
      </c>
      <c r="AF210" s="71" t="s">
        <v>56</v>
      </c>
      <c r="AG210" s="70"/>
      <c r="AH210" s="137"/>
      <c r="AI210" s="137"/>
      <c r="AJ210" s="137"/>
      <c r="AK210" s="139"/>
    </row>
    <row r="211" spans="1:37" x14ac:dyDescent="0.25">
      <c r="A211" s="3">
        <v>16100</v>
      </c>
      <c r="B211" s="119" t="s">
        <v>20</v>
      </c>
      <c r="C211" s="69" t="s">
        <v>48</v>
      </c>
      <c r="D211" s="69" t="s">
        <v>37</v>
      </c>
      <c r="E211" s="106" t="s">
        <v>78</v>
      </c>
      <c r="F211" s="69" t="s">
        <v>65</v>
      </c>
      <c r="G211" s="69" t="s">
        <v>65</v>
      </c>
      <c r="H211" s="106" t="s">
        <v>52</v>
      </c>
      <c r="I211" s="69" t="s">
        <v>90</v>
      </c>
      <c r="J211" s="69" t="s">
        <v>49</v>
      </c>
      <c r="K211" s="106" t="s">
        <v>166</v>
      </c>
      <c r="L211" s="69" t="s">
        <v>65</v>
      </c>
      <c r="M211" s="69" t="s">
        <v>58</v>
      </c>
      <c r="N211" s="69" t="s">
        <v>23</v>
      </c>
      <c r="O211" s="106" t="s">
        <v>110</v>
      </c>
      <c r="P211" s="69" t="s">
        <v>39</v>
      </c>
      <c r="Q211" s="69" t="s">
        <v>23</v>
      </c>
      <c r="R211" s="106" t="s">
        <v>97</v>
      </c>
      <c r="S211" s="69" t="s">
        <v>82</v>
      </c>
      <c r="T211" s="69" t="s">
        <v>23</v>
      </c>
      <c r="U211" s="106" t="s">
        <v>128</v>
      </c>
      <c r="V211" s="69" t="s">
        <v>39</v>
      </c>
      <c r="W211" s="69" t="s">
        <v>131</v>
      </c>
      <c r="X211" s="69" t="s">
        <v>23</v>
      </c>
      <c r="Y211" s="106" t="s">
        <v>57</v>
      </c>
      <c r="Z211" s="69" t="s">
        <v>104</v>
      </c>
      <c r="AA211" s="69" t="s">
        <v>109</v>
      </c>
      <c r="AB211" s="69" t="s">
        <v>39</v>
      </c>
      <c r="AC211" s="106" t="s">
        <v>99</v>
      </c>
      <c r="AD211" s="69" t="s">
        <v>37</v>
      </c>
      <c r="AE211" s="69" t="s">
        <v>104</v>
      </c>
      <c r="AF211" s="106" t="s">
        <v>75</v>
      </c>
      <c r="AG211" s="69" t="s">
        <v>556</v>
      </c>
      <c r="AH211" s="136">
        <v>7.89</v>
      </c>
      <c r="AI211" s="136" t="s">
        <v>36</v>
      </c>
      <c r="AJ211" s="136">
        <v>5.85</v>
      </c>
      <c r="AK211" s="138"/>
    </row>
    <row r="212" spans="1:37" ht="15" customHeight="1" thickBot="1" x14ac:dyDescent="0.3">
      <c r="A212" s="105" t="s">
        <v>367</v>
      </c>
      <c r="B212" s="70" t="s">
        <v>21</v>
      </c>
      <c r="C212" s="70" t="s">
        <v>56</v>
      </c>
      <c r="D212" s="70" t="s">
        <v>62</v>
      </c>
      <c r="E212" s="71" t="s">
        <v>54</v>
      </c>
      <c r="F212" s="70" t="s">
        <v>62</v>
      </c>
      <c r="G212" s="70" t="s">
        <v>62</v>
      </c>
      <c r="H212" s="71" t="s">
        <v>62</v>
      </c>
      <c r="I212" s="70" t="s">
        <v>22</v>
      </c>
      <c r="J212" s="70" t="s">
        <v>22</v>
      </c>
      <c r="K212" s="71" t="s">
        <v>22</v>
      </c>
      <c r="L212" s="70" t="s">
        <v>62</v>
      </c>
      <c r="M212" s="70" t="s">
        <v>36</v>
      </c>
      <c r="N212" s="70" t="s">
        <v>62</v>
      </c>
      <c r="O212" s="71" t="s">
        <v>74</v>
      </c>
      <c r="P212" s="70" t="s">
        <v>62</v>
      </c>
      <c r="Q212" s="70" t="s">
        <v>22</v>
      </c>
      <c r="R212" s="71" t="s">
        <v>56</v>
      </c>
      <c r="S212" s="70" t="s">
        <v>22</v>
      </c>
      <c r="T212" s="70" t="s">
        <v>62</v>
      </c>
      <c r="U212" s="71" t="s">
        <v>56</v>
      </c>
      <c r="V212" s="70" t="s">
        <v>62</v>
      </c>
      <c r="W212" s="70" t="s">
        <v>56</v>
      </c>
      <c r="X212" s="70" t="s">
        <v>62</v>
      </c>
      <c r="Y212" s="71" t="s">
        <v>56</v>
      </c>
      <c r="Z212" s="70" t="s">
        <v>62</v>
      </c>
      <c r="AA212" s="70" t="s">
        <v>22</v>
      </c>
      <c r="AB212" s="70" t="s">
        <v>62</v>
      </c>
      <c r="AC212" s="71" t="s">
        <v>56</v>
      </c>
      <c r="AD212" s="70" t="s">
        <v>54</v>
      </c>
      <c r="AE212" s="70" t="s">
        <v>62</v>
      </c>
      <c r="AF212" s="71" t="s">
        <v>62</v>
      </c>
      <c r="AG212" s="70"/>
      <c r="AH212" s="137"/>
      <c r="AI212" s="137"/>
      <c r="AJ212" s="137"/>
      <c r="AK212" s="139"/>
    </row>
    <row r="213" spans="1:37" x14ac:dyDescent="0.25">
      <c r="A213" s="3">
        <v>16101</v>
      </c>
      <c r="B213" s="119" t="s">
        <v>20</v>
      </c>
      <c r="C213" s="69" t="s">
        <v>419</v>
      </c>
      <c r="D213" s="69" t="s">
        <v>94</v>
      </c>
      <c r="E213" s="106" t="s">
        <v>182</v>
      </c>
      <c r="F213" s="69" t="s">
        <v>117</v>
      </c>
      <c r="G213" s="69" t="s">
        <v>165</v>
      </c>
      <c r="H213" s="106" t="s">
        <v>75</v>
      </c>
      <c r="I213" s="69" t="s">
        <v>95</v>
      </c>
      <c r="J213" s="69" t="s">
        <v>87</v>
      </c>
      <c r="K213" s="106" t="s">
        <v>142</v>
      </c>
      <c r="L213" s="69" t="s">
        <v>159</v>
      </c>
      <c r="M213" s="69" t="s">
        <v>149</v>
      </c>
      <c r="N213" s="69" t="s">
        <v>119</v>
      </c>
      <c r="O213" s="106" t="s">
        <v>89</v>
      </c>
      <c r="P213" s="69" t="s">
        <v>92</v>
      </c>
      <c r="Q213" s="69" t="s">
        <v>165</v>
      </c>
      <c r="R213" s="106" t="s">
        <v>76</v>
      </c>
      <c r="S213" s="69" t="s">
        <v>177</v>
      </c>
      <c r="T213" s="69" t="s">
        <v>127</v>
      </c>
      <c r="U213" s="106" t="s">
        <v>143</v>
      </c>
      <c r="V213" s="69" t="s">
        <v>127</v>
      </c>
      <c r="W213" s="69" t="s">
        <v>126</v>
      </c>
      <c r="X213" s="69" t="s">
        <v>92</v>
      </c>
      <c r="Y213" s="106" t="s">
        <v>57</v>
      </c>
      <c r="Z213" s="69" t="s">
        <v>141</v>
      </c>
      <c r="AA213" s="69" t="s">
        <v>100</v>
      </c>
      <c r="AB213" s="69" t="s">
        <v>165</v>
      </c>
      <c r="AC213" s="106" t="s">
        <v>168</v>
      </c>
      <c r="AD213" s="69" t="s">
        <v>119</v>
      </c>
      <c r="AE213" s="69" t="s">
        <v>124</v>
      </c>
      <c r="AF213" s="106" t="s">
        <v>50</v>
      </c>
      <c r="AG213" s="69" t="s">
        <v>557</v>
      </c>
      <c r="AH213" s="136">
        <v>6.64</v>
      </c>
      <c r="AI213" s="136" t="s">
        <v>24</v>
      </c>
      <c r="AJ213" s="136">
        <v>7.29</v>
      </c>
      <c r="AK213" s="138"/>
    </row>
    <row r="214" spans="1:37" ht="15" customHeight="1" thickBot="1" x14ac:dyDescent="0.3">
      <c r="A214" s="105" t="s">
        <v>368</v>
      </c>
      <c r="B214" s="70" t="s">
        <v>21</v>
      </c>
      <c r="C214" s="70" t="s">
        <v>54</v>
      </c>
      <c r="D214" s="70" t="s">
        <v>62</v>
      </c>
      <c r="E214" s="71" t="s">
        <v>62</v>
      </c>
      <c r="F214" s="70" t="s">
        <v>62</v>
      </c>
      <c r="G214" s="70" t="s">
        <v>54</v>
      </c>
      <c r="H214" s="71" t="s">
        <v>62</v>
      </c>
      <c r="I214" s="70" t="s">
        <v>32</v>
      </c>
      <c r="J214" s="70" t="s">
        <v>62</v>
      </c>
      <c r="K214" s="71" t="s">
        <v>22</v>
      </c>
      <c r="L214" s="70" t="s">
        <v>62</v>
      </c>
      <c r="M214" s="70" t="s">
        <v>24</v>
      </c>
      <c r="N214" s="70" t="s">
        <v>22</v>
      </c>
      <c r="O214" s="71" t="s">
        <v>24</v>
      </c>
      <c r="P214" s="70" t="s">
        <v>22</v>
      </c>
      <c r="Q214" s="70" t="s">
        <v>54</v>
      </c>
      <c r="R214" s="71" t="s">
        <v>56</v>
      </c>
      <c r="S214" s="70" t="s">
        <v>22</v>
      </c>
      <c r="T214" s="70" t="s">
        <v>56</v>
      </c>
      <c r="U214" s="71" t="s">
        <v>22</v>
      </c>
      <c r="V214" s="70" t="s">
        <v>32</v>
      </c>
      <c r="W214" s="70" t="s">
        <v>56</v>
      </c>
      <c r="X214" s="70" t="s">
        <v>62</v>
      </c>
      <c r="Y214" s="71" t="s">
        <v>56</v>
      </c>
      <c r="Z214" s="70" t="s">
        <v>62</v>
      </c>
      <c r="AA214" s="70" t="s">
        <v>36</v>
      </c>
      <c r="AB214" s="70" t="s">
        <v>62</v>
      </c>
      <c r="AC214" s="71" t="s">
        <v>32</v>
      </c>
      <c r="AD214" s="70" t="s">
        <v>32</v>
      </c>
      <c r="AE214" s="70" t="s">
        <v>22</v>
      </c>
      <c r="AF214" s="71" t="s">
        <v>32</v>
      </c>
      <c r="AG214" s="70"/>
      <c r="AH214" s="137"/>
      <c r="AI214" s="137"/>
      <c r="AJ214" s="137"/>
      <c r="AK214" s="139"/>
    </row>
    <row r="215" spans="1:37" x14ac:dyDescent="0.25">
      <c r="A215" s="3">
        <v>16102</v>
      </c>
      <c r="B215" s="119" t="s">
        <v>20</v>
      </c>
      <c r="C215" s="69" t="s">
        <v>53</v>
      </c>
      <c r="D215" s="69" t="s">
        <v>39</v>
      </c>
      <c r="E215" s="106" t="s">
        <v>144</v>
      </c>
      <c r="F215" s="69" t="s">
        <v>65</v>
      </c>
      <c r="G215" s="69" t="s">
        <v>65</v>
      </c>
      <c r="H215" s="106" t="s">
        <v>52</v>
      </c>
      <c r="I215" s="69" t="s">
        <v>136</v>
      </c>
      <c r="J215" s="69" t="s">
        <v>33</v>
      </c>
      <c r="K215" s="106" t="s">
        <v>122</v>
      </c>
      <c r="L215" s="69" t="s">
        <v>72</v>
      </c>
      <c r="M215" s="69" t="s">
        <v>46</v>
      </c>
      <c r="N215" s="69" t="s">
        <v>39</v>
      </c>
      <c r="O215" s="106" t="s">
        <v>68</v>
      </c>
      <c r="P215" s="69" t="s">
        <v>23</v>
      </c>
      <c r="Q215" s="69" t="s">
        <v>37</v>
      </c>
      <c r="R215" s="106" t="s">
        <v>64</v>
      </c>
      <c r="S215" s="69" t="s">
        <v>99</v>
      </c>
      <c r="T215" s="69" t="s">
        <v>33</v>
      </c>
      <c r="U215" s="106" t="s">
        <v>170</v>
      </c>
      <c r="V215" s="69" t="s">
        <v>65</v>
      </c>
      <c r="W215" s="69" t="s">
        <v>166</v>
      </c>
      <c r="X215" s="69" t="s">
        <v>37</v>
      </c>
      <c r="Y215" s="106" t="s">
        <v>167</v>
      </c>
      <c r="Z215" s="69" t="s">
        <v>65</v>
      </c>
      <c r="AA215" s="69" t="s">
        <v>101</v>
      </c>
      <c r="AB215" s="69" t="s">
        <v>39</v>
      </c>
      <c r="AC215" s="106" t="s">
        <v>133</v>
      </c>
      <c r="AD215" s="69" t="s">
        <v>118</v>
      </c>
      <c r="AE215" s="69" t="s">
        <v>59</v>
      </c>
      <c r="AF215" s="106" t="s">
        <v>50</v>
      </c>
      <c r="AG215" s="69" t="s">
        <v>558</v>
      </c>
      <c r="AH215" s="136">
        <v>9.5399999999999991</v>
      </c>
      <c r="AI215" s="136" t="s">
        <v>36</v>
      </c>
      <c r="AJ215" s="136">
        <v>9.01</v>
      </c>
      <c r="AK215" s="138"/>
    </row>
    <row r="216" spans="1:37" ht="15" customHeight="1" thickBot="1" x14ac:dyDescent="0.3">
      <c r="A216" s="105" t="s">
        <v>369</v>
      </c>
      <c r="B216" s="70" t="s">
        <v>21</v>
      </c>
      <c r="C216" s="70" t="s">
        <v>54</v>
      </c>
      <c r="D216" s="70" t="s">
        <v>62</v>
      </c>
      <c r="E216" s="71" t="s">
        <v>62</v>
      </c>
      <c r="F216" s="70" t="s">
        <v>62</v>
      </c>
      <c r="G216" s="70" t="s">
        <v>62</v>
      </c>
      <c r="H216" s="71" t="s">
        <v>62</v>
      </c>
      <c r="I216" s="70" t="s">
        <v>62</v>
      </c>
      <c r="J216" s="70" t="s">
        <v>62</v>
      </c>
      <c r="K216" s="71" t="s">
        <v>62</v>
      </c>
      <c r="L216" s="70" t="s">
        <v>62</v>
      </c>
      <c r="M216" s="70" t="s">
        <v>56</v>
      </c>
      <c r="N216" s="70" t="s">
        <v>62</v>
      </c>
      <c r="O216" s="71" t="s">
        <v>54</v>
      </c>
      <c r="P216" s="70" t="s">
        <v>22</v>
      </c>
      <c r="Q216" s="70" t="s">
        <v>54</v>
      </c>
      <c r="R216" s="71" t="s">
        <v>56</v>
      </c>
      <c r="S216" s="70" t="s">
        <v>62</v>
      </c>
      <c r="T216" s="70" t="s">
        <v>62</v>
      </c>
      <c r="U216" s="71" t="s">
        <v>62</v>
      </c>
      <c r="V216" s="70" t="s">
        <v>62</v>
      </c>
      <c r="W216" s="70" t="s">
        <v>62</v>
      </c>
      <c r="X216" s="70" t="s">
        <v>62</v>
      </c>
      <c r="Y216" s="71" t="s">
        <v>62</v>
      </c>
      <c r="Z216" s="70" t="s">
        <v>62</v>
      </c>
      <c r="AA216" s="70" t="s">
        <v>56</v>
      </c>
      <c r="AB216" s="70" t="s">
        <v>62</v>
      </c>
      <c r="AC216" s="71" t="s">
        <v>54</v>
      </c>
      <c r="AD216" s="70" t="s">
        <v>32</v>
      </c>
      <c r="AE216" s="70" t="s">
        <v>22</v>
      </c>
      <c r="AF216" s="71" t="s">
        <v>32</v>
      </c>
      <c r="AG216" s="70"/>
      <c r="AH216" s="137"/>
      <c r="AI216" s="137"/>
      <c r="AJ216" s="137"/>
      <c r="AK216" s="139"/>
    </row>
    <row r="217" spans="1:37" x14ac:dyDescent="0.25">
      <c r="A217" s="3">
        <v>16103</v>
      </c>
      <c r="B217" s="119" t="s">
        <v>20</v>
      </c>
      <c r="C217" s="69" t="s">
        <v>98</v>
      </c>
      <c r="D217" s="69" t="s">
        <v>119</v>
      </c>
      <c r="E217" s="106" t="s">
        <v>109</v>
      </c>
      <c r="F217" s="69" t="s">
        <v>94</v>
      </c>
      <c r="G217" s="69" t="s">
        <v>92</v>
      </c>
      <c r="H217" s="106" t="s">
        <v>64</v>
      </c>
      <c r="I217" s="69" t="s">
        <v>45</v>
      </c>
      <c r="J217" s="69" t="s">
        <v>35</v>
      </c>
      <c r="K217" s="106" t="s">
        <v>75</v>
      </c>
      <c r="L217" s="69" t="s">
        <v>127</v>
      </c>
      <c r="M217" s="69" t="s">
        <v>137</v>
      </c>
      <c r="N217" s="69" t="s">
        <v>153</v>
      </c>
      <c r="O217" s="106" t="s">
        <v>23</v>
      </c>
      <c r="P217" s="69" t="s">
        <v>105</v>
      </c>
      <c r="Q217" s="69" t="s">
        <v>94</v>
      </c>
      <c r="R217" s="106" t="s">
        <v>84</v>
      </c>
      <c r="S217" s="69" t="s">
        <v>100</v>
      </c>
      <c r="T217" s="69" t="s">
        <v>148</v>
      </c>
      <c r="U217" s="106" t="s">
        <v>84</v>
      </c>
      <c r="V217" s="69" t="s">
        <v>127</v>
      </c>
      <c r="W217" s="69" t="s">
        <v>91</v>
      </c>
      <c r="X217" s="69" t="s">
        <v>135</v>
      </c>
      <c r="Y217" s="106" t="s">
        <v>79</v>
      </c>
      <c r="Z217" s="69" t="s">
        <v>124</v>
      </c>
      <c r="AA217" s="69" t="s">
        <v>158</v>
      </c>
      <c r="AB217" s="69" t="s">
        <v>127</v>
      </c>
      <c r="AC217" s="106" t="s">
        <v>69</v>
      </c>
      <c r="AD217" s="69" t="s">
        <v>88</v>
      </c>
      <c r="AE217" s="69" t="s">
        <v>88</v>
      </c>
      <c r="AF217" s="106" t="s">
        <v>72</v>
      </c>
      <c r="AG217" s="69" t="s">
        <v>296</v>
      </c>
      <c r="AH217" s="136">
        <v>3.68</v>
      </c>
      <c r="AI217" s="136" t="s">
        <v>24</v>
      </c>
      <c r="AJ217" s="136">
        <v>3.38</v>
      </c>
      <c r="AK217" s="138"/>
    </row>
    <row r="218" spans="1:37" ht="15" customHeight="1" thickBot="1" x14ac:dyDescent="0.3">
      <c r="A218" s="105" t="s">
        <v>420</v>
      </c>
      <c r="B218" s="70" t="s">
        <v>21</v>
      </c>
      <c r="C218" s="70" t="s">
        <v>74</v>
      </c>
      <c r="D218" s="70" t="s">
        <v>22</v>
      </c>
      <c r="E218" s="71" t="s">
        <v>32</v>
      </c>
      <c r="F218" s="70" t="s">
        <v>62</v>
      </c>
      <c r="G218" s="70" t="s">
        <v>22</v>
      </c>
      <c r="H218" s="71" t="s">
        <v>56</v>
      </c>
      <c r="I218" s="70" t="s">
        <v>36</v>
      </c>
      <c r="J218" s="70" t="s">
        <v>36</v>
      </c>
      <c r="K218" s="71" t="s">
        <v>36</v>
      </c>
      <c r="L218" s="70" t="s">
        <v>32</v>
      </c>
      <c r="M218" s="70" t="s">
        <v>24</v>
      </c>
      <c r="N218" s="70" t="s">
        <v>24</v>
      </c>
      <c r="O218" s="71" t="s">
        <v>24</v>
      </c>
      <c r="P218" s="70" t="s">
        <v>56</v>
      </c>
      <c r="Q218" s="70" t="s">
        <v>62</v>
      </c>
      <c r="R218" s="71" t="s">
        <v>54</v>
      </c>
      <c r="S218" s="70" t="s">
        <v>36</v>
      </c>
      <c r="T218" s="70" t="s">
        <v>24</v>
      </c>
      <c r="U218" s="71" t="s">
        <v>24</v>
      </c>
      <c r="V218" s="70" t="s">
        <v>32</v>
      </c>
      <c r="W218" s="70" t="s">
        <v>22</v>
      </c>
      <c r="X218" s="70" t="s">
        <v>74</v>
      </c>
      <c r="Y218" s="71" t="s">
        <v>22</v>
      </c>
      <c r="Z218" s="70" t="s">
        <v>22</v>
      </c>
      <c r="AA218" s="70" t="s">
        <v>24</v>
      </c>
      <c r="AB218" s="70" t="s">
        <v>56</v>
      </c>
      <c r="AC218" s="71" t="s">
        <v>24</v>
      </c>
      <c r="AD218" s="70" t="s">
        <v>74</v>
      </c>
      <c r="AE218" s="70" t="s">
        <v>74</v>
      </c>
      <c r="AF218" s="71" t="s">
        <v>74</v>
      </c>
      <c r="AG218" s="70"/>
      <c r="AH218" s="137"/>
      <c r="AI218" s="137"/>
      <c r="AJ218" s="137"/>
      <c r="AK218" s="139"/>
    </row>
    <row r="219" spans="1:37" x14ac:dyDescent="0.25">
      <c r="A219" s="3">
        <v>16104</v>
      </c>
      <c r="B219" s="119" t="s">
        <v>20</v>
      </c>
      <c r="C219" s="69" t="s">
        <v>246</v>
      </c>
      <c r="D219" s="69" t="s">
        <v>165</v>
      </c>
      <c r="E219" s="106" t="s">
        <v>146</v>
      </c>
      <c r="F219" s="69" t="s">
        <v>108</v>
      </c>
      <c r="G219" s="69" t="s">
        <v>94</v>
      </c>
      <c r="H219" s="106" t="s">
        <v>106</v>
      </c>
      <c r="I219" s="69" t="s">
        <v>156</v>
      </c>
      <c r="J219" s="69" t="s">
        <v>105</v>
      </c>
      <c r="K219" s="106" t="s">
        <v>53</v>
      </c>
      <c r="L219" s="69" t="s">
        <v>159</v>
      </c>
      <c r="M219" s="69" t="s">
        <v>103</v>
      </c>
      <c r="N219" s="69" t="s">
        <v>135</v>
      </c>
      <c r="O219" s="106" t="s">
        <v>129</v>
      </c>
      <c r="P219" s="69" t="s">
        <v>87</v>
      </c>
      <c r="Q219" s="69" t="s">
        <v>105</v>
      </c>
      <c r="R219" s="106" t="s">
        <v>76</v>
      </c>
      <c r="S219" s="69" t="s">
        <v>155</v>
      </c>
      <c r="T219" s="69" t="s">
        <v>88</v>
      </c>
      <c r="U219" s="106" t="s">
        <v>90</v>
      </c>
      <c r="V219" s="69" t="s">
        <v>165</v>
      </c>
      <c r="W219" s="69" t="s">
        <v>245</v>
      </c>
      <c r="X219" s="69" t="s">
        <v>87</v>
      </c>
      <c r="Y219" s="106" t="s">
        <v>93</v>
      </c>
      <c r="Z219" s="69" t="s">
        <v>87</v>
      </c>
      <c r="AA219" s="69" t="s">
        <v>185</v>
      </c>
      <c r="AB219" s="69" t="s">
        <v>105</v>
      </c>
      <c r="AC219" s="106" t="s">
        <v>50</v>
      </c>
      <c r="AD219" s="69" t="s">
        <v>87</v>
      </c>
      <c r="AE219" s="69" t="s">
        <v>94</v>
      </c>
      <c r="AF219" s="106" t="s">
        <v>97</v>
      </c>
      <c r="AG219" s="69" t="s">
        <v>559</v>
      </c>
      <c r="AH219" s="136">
        <v>6.14</v>
      </c>
      <c r="AI219" s="136" t="s">
        <v>24</v>
      </c>
      <c r="AJ219" s="136">
        <v>6.95</v>
      </c>
      <c r="AK219" s="138"/>
    </row>
    <row r="220" spans="1:37" ht="15.75" thickBot="1" x14ac:dyDescent="0.3">
      <c r="A220" s="105" t="s">
        <v>421</v>
      </c>
      <c r="B220" s="70" t="s">
        <v>21</v>
      </c>
      <c r="C220" s="70" t="s">
        <v>22</v>
      </c>
      <c r="D220" s="70" t="s">
        <v>62</v>
      </c>
      <c r="E220" s="71" t="s">
        <v>56</v>
      </c>
      <c r="F220" s="70" t="s">
        <v>62</v>
      </c>
      <c r="G220" s="70" t="s">
        <v>62</v>
      </c>
      <c r="H220" s="71" t="s">
        <v>62</v>
      </c>
      <c r="I220" s="70" t="s">
        <v>32</v>
      </c>
      <c r="J220" s="70" t="s">
        <v>62</v>
      </c>
      <c r="K220" s="71" t="s">
        <v>22</v>
      </c>
      <c r="L220" s="70" t="s">
        <v>62</v>
      </c>
      <c r="M220" s="70" t="s">
        <v>36</v>
      </c>
      <c r="N220" s="70" t="s">
        <v>74</v>
      </c>
      <c r="O220" s="71" t="s">
        <v>36</v>
      </c>
      <c r="P220" s="70" t="s">
        <v>22</v>
      </c>
      <c r="Q220" s="70" t="s">
        <v>56</v>
      </c>
      <c r="R220" s="71" t="s">
        <v>56</v>
      </c>
      <c r="S220" s="70" t="s">
        <v>32</v>
      </c>
      <c r="T220" s="70" t="s">
        <v>22</v>
      </c>
      <c r="U220" s="71" t="s">
        <v>32</v>
      </c>
      <c r="V220" s="70" t="s">
        <v>54</v>
      </c>
      <c r="W220" s="70" t="s">
        <v>22</v>
      </c>
      <c r="X220" s="70" t="s">
        <v>62</v>
      </c>
      <c r="Y220" s="71" t="s">
        <v>22</v>
      </c>
      <c r="Z220" s="70" t="s">
        <v>22</v>
      </c>
      <c r="AA220" s="70" t="s">
        <v>24</v>
      </c>
      <c r="AB220" s="70" t="s">
        <v>62</v>
      </c>
      <c r="AC220" s="71" t="s">
        <v>24</v>
      </c>
      <c r="AD220" s="70" t="s">
        <v>22</v>
      </c>
      <c r="AE220" s="70" t="s">
        <v>62</v>
      </c>
      <c r="AF220" s="71" t="s">
        <v>56</v>
      </c>
      <c r="AG220" s="70"/>
      <c r="AH220" s="137"/>
      <c r="AI220" s="137"/>
      <c r="AJ220" s="137"/>
      <c r="AK220" s="139"/>
    </row>
    <row r="221" spans="1:37" x14ac:dyDescent="0.25">
      <c r="A221" s="3">
        <v>16105</v>
      </c>
      <c r="B221" s="119" t="s">
        <v>20</v>
      </c>
      <c r="C221" s="69" t="s">
        <v>131</v>
      </c>
      <c r="D221" s="69" t="s">
        <v>39</v>
      </c>
      <c r="E221" s="106" t="s">
        <v>63</v>
      </c>
      <c r="F221" s="69" t="s">
        <v>72</v>
      </c>
      <c r="G221" s="69" t="s">
        <v>104</v>
      </c>
      <c r="H221" s="106" t="s">
        <v>52</v>
      </c>
      <c r="I221" s="69" t="s">
        <v>46</v>
      </c>
      <c r="J221" s="69" t="s">
        <v>23</v>
      </c>
      <c r="K221" s="106" t="s">
        <v>78</v>
      </c>
      <c r="L221" s="69" t="s">
        <v>65</v>
      </c>
      <c r="M221" s="69" t="s">
        <v>96</v>
      </c>
      <c r="N221" s="69" t="s">
        <v>39</v>
      </c>
      <c r="O221" s="106" t="s">
        <v>57</v>
      </c>
      <c r="P221" s="69" t="s">
        <v>104</v>
      </c>
      <c r="Q221" s="69" t="s">
        <v>27</v>
      </c>
      <c r="R221" s="106" t="s">
        <v>106</v>
      </c>
      <c r="S221" s="69" t="s">
        <v>142</v>
      </c>
      <c r="T221" s="69" t="s">
        <v>37</v>
      </c>
      <c r="U221" s="106" t="s">
        <v>182</v>
      </c>
      <c r="V221" s="69" t="s">
        <v>27</v>
      </c>
      <c r="W221" s="69" t="s">
        <v>53</v>
      </c>
      <c r="X221" s="69" t="s">
        <v>33</v>
      </c>
      <c r="Y221" s="106" t="s">
        <v>68</v>
      </c>
      <c r="Z221" s="69" t="s">
        <v>104</v>
      </c>
      <c r="AA221" s="69" t="s">
        <v>67</v>
      </c>
      <c r="AB221" s="69" t="s">
        <v>39</v>
      </c>
      <c r="AC221" s="106" t="s">
        <v>136</v>
      </c>
      <c r="AD221" s="69" t="s">
        <v>37</v>
      </c>
      <c r="AE221" s="69" t="s">
        <v>27</v>
      </c>
      <c r="AF221" s="106" t="s">
        <v>69</v>
      </c>
      <c r="AG221" s="69" t="s">
        <v>560</v>
      </c>
      <c r="AH221" s="136">
        <v>9</v>
      </c>
      <c r="AI221" s="136" t="s">
        <v>36</v>
      </c>
      <c r="AJ221" s="136">
        <v>6.5</v>
      </c>
      <c r="AK221" s="138"/>
    </row>
    <row r="222" spans="1:37" ht="15" customHeight="1" thickBot="1" x14ac:dyDescent="0.3">
      <c r="A222" s="105" t="s">
        <v>370</v>
      </c>
      <c r="B222" s="70" t="s">
        <v>21</v>
      </c>
      <c r="C222" s="70" t="s">
        <v>56</v>
      </c>
      <c r="D222" s="70" t="s">
        <v>62</v>
      </c>
      <c r="E222" s="71" t="s">
        <v>54</v>
      </c>
      <c r="F222" s="70" t="s">
        <v>62</v>
      </c>
      <c r="G222" s="70" t="s">
        <v>62</v>
      </c>
      <c r="H222" s="71" t="s">
        <v>62</v>
      </c>
      <c r="I222" s="70" t="s">
        <v>56</v>
      </c>
      <c r="J222" s="70" t="s">
        <v>62</v>
      </c>
      <c r="K222" s="71" t="s">
        <v>54</v>
      </c>
      <c r="L222" s="70" t="s">
        <v>62</v>
      </c>
      <c r="M222" s="70" t="s">
        <v>22</v>
      </c>
      <c r="N222" s="70" t="s">
        <v>62</v>
      </c>
      <c r="O222" s="71" t="s">
        <v>56</v>
      </c>
      <c r="P222" s="70" t="s">
        <v>62</v>
      </c>
      <c r="Q222" s="70" t="s">
        <v>62</v>
      </c>
      <c r="R222" s="71" t="s">
        <v>62</v>
      </c>
      <c r="S222" s="70" t="s">
        <v>54</v>
      </c>
      <c r="T222" s="70" t="s">
        <v>62</v>
      </c>
      <c r="U222" s="71" t="s">
        <v>62</v>
      </c>
      <c r="V222" s="70" t="s">
        <v>62</v>
      </c>
      <c r="W222" s="70" t="s">
        <v>54</v>
      </c>
      <c r="X222" s="70" t="s">
        <v>62</v>
      </c>
      <c r="Y222" s="71" t="s">
        <v>54</v>
      </c>
      <c r="Z222" s="70" t="s">
        <v>62</v>
      </c>
      <c r="AA222" s="70" t="s">
        <v>22</v>
      </c>
      <c r="AB222" s="70" t="s">
        <v>62</v>
      </c>
      <c r="AC222" s="71" t="s">
        <v>22</v>
      </c>
      <c r="AD222" s="70" t="s">
        <v>54</v>
      </c>
      <c r="AE222" s="70" t="s">
        <v>62</v>
      </c>
      <c r="AF222" s="71" t="s">
        <v>62</v>
      </c>
      <c r="AG222" s="70"/>
      <c r="AH222" s="137"/>
      <c r="AI222" s="137"/>
      <c r="AJ222" s="137"/>
      <c r="AK222" s="139"/>
    </row>
    <row r="223" spans="1:37" x14ac:dyDescent="0.25">
      <c r="A223" s="3">
        <v>16106</v>
      </c>
      <c r="B223" s="119" t="s">
        <v>20</v>
      </c>
      <c r="C223" s="69" t="s">
        <v>53</v>
      </c>
      <c r="D223" s="69" t="s">
        <v>39</v>
      </c>
      <c r="E223" s="106" t="s">
        <v>144</v>
      </c>
      <c r="F223" s="69" t="s">
        <v>72</v>
      </c>
      <c r="G223" s="69" t="s">
        <v>65</v>
      </c>
      <c r="H223" s="106" t="s">
        <v>81</v>
      </c>
      <c r="I223" s="69" t="s">
        <v>53</v>
      </c>
      <c r="J223" s="69" t="s">
        <v>33</v>
      </c>
      <c r="K223" s="106" t="s">
        <v>68</v>
      </c>
      <c r="L223" s="69" t="s">
        <v>65</v>
      </c>
      <c r="M223" s="69" t="s">
        <v>70</v>
      </c>
      <c r="N223" s="69" t="s">
        <v>33</v>
      </c>
      <c r="O223" s="106" t="s">
        <v>142</v>
      </c>
      <c r="P223" s="69" t="s">
        <v>61</v>
      </c>
      <c r="Q223" s="69" t="s">
        <v>37</v>
      </c>
      <c r="R223" s="106" t="s">
        <v>76</v>
      </c>
      <c r="S223" s="69" t="s">
        <v>93</v>
      </c>
      <c r="T223" s="69" t="s">
        <v>23</v>
      </c>
      <c r="U223" s="106" t="s">
        <v>122</v>
      </c>
      <c r="V223" s="69" t="s">
        <v>27</v>
      </c>
      <c r="W223" s="69" t="s">
        <v>77</v>
      </c>
      <c r="X223" s="69" t="s">
        <v>33</v>
      </c>
      <c r="Y223" s="106" t="s">
        <v>167</v>
      </c>
      <c r="Z223" s="69" t="s">
        <v>104</v>
      </c>
      <c r="AA223" s="69" t="s">
        <v>53</v>
      </c>
      <c r="AB223" s="69" t="s">
        <v>39</v>
      </c>
      <c r="AC223" s="106" t="s">
        <v>144</v>
      </c>
      <c r="AD223" s="69" t="s">
        <v>37</v>
      </c>
      <c r="AE223" s="69" t="s">
        <v>27</v>
      </c>
      <c r="AF223" s="106" t="s">
        <v>69</v>
      </c>
      <c r="AG223" s="69" t="s">
        <v>551</v>
      </c>
      <c r="AH223" s="136">
        <v>9.36</v>
      </c>
      <c r="AI223" s="136" t="s">
        <v>36</v>
      </c>
      <c r="AJ223" s="136">
        <v>9.1</v>
      </c>
      <c r="AK223" s="138"/>
    </row>
    <row r="224" spans="1:37" ht="15" customHeight="1" thickBot="1" x14ac:dyDescent="0.3">
      <c r="A224" s="105" t="s">
        <v>371</v>
      </c>
      <c r="B224" s="70" t="s">
        <v>21</v>
      </c>
      <c r="C224" s="70" t="s">
        <v>54</v>
      </c>
      <c r="D224" s="70" t="s">
        <v>62</v>
      </c>
      <c r="E224" s="71" t="s">
        <v>62</v>
      </c>
      <c r="F224" s="70" t="s">
        <v>62</v>
      </c>
      <c r="G224" s="70" t="s">
        <v>62</v>
      </c>
      <c r="H224" s="71" t="s">
        <v>62</v>
      </c>
      <c r="I224" s="70" t="s">
        <v>54</v>
      </c>
      <c r="J224" s="70" t="s">
        <v>62</v>
      </c>
      <c r="K224" s="71" t="s">
        <v>54</v>
      </c>
      <c r="L224" s="70" t="s">
        <v>62</v>
      </c>
      <c r="M224" s="70" t="s">
        <v>32</v>
      </c>
      <c r="N224" s="70" t="s">
        <v>62</v>
      </c>
      <c r="O224" s="71" t="s">
        <v>22</v>
      </c>
      <c r="P224" s="70" t="s">
        <v>22</v>
      </c>
      <c r="Q224" s="70" t="s">
        <v>54</v>
      </c>
      <c r="R224" s="71" t="s">
        <v>56</v>
      </c>
      <c r="S224" s="70" t="s">
        <v>62</v>
      </c>
      <c r="T224" s="70" t="s">
        <v>62</v>
      </c>
      <c r="U224" s="71" t="s">
        <v>62</v>
      </c>
      <c r="V224" s="70" t="s">
        <v>62</v>
      </c>
      <c r="W224" s="70" t="s">
        <v>62</v>
      </c>
      <c r="X224" s="70" t="s">
        <v>62</v>
      </c>
      <c r="Y224" s="71" t="s">
        <v>62</v>
      </c>
      <c r="Z224" s="70" t="s">
        <v>62</v>
      </c>
      <c r="AA224" s="70" t="s">
        <v>54</v>
      </c>
      <c r="AB224" s="70" t="s">
        <v>62</v>
      </c>
      <c r="AC224" s="71" t="s">
        <v>62</v>
      </c>
      <c r="AD224" s="70" t="s">
        <v>54</v>
      </c>
      <c r="AE224" s="70" t="s">
        <v>62</v>
      </c>
      <c r="AF224" s="71" t="s">
        <v>62</v>
      </c>
      <c r="AG224" s="70"/>
      <c r="AH224" s="137"/>
      <c r="AI224" s="137"/>
      <c r="AJ224" s="137"/>
      <c r="AK224" s="139"/>
    </row>
    <row r="225" spans="1:37" x14ac:dyDescent="0.25">
      <c r="A225" s="3">
        <v>16107</v>
      </c>
      <c r="B225" s="119" t="s">
        <v>20</v>
      </c>
      <c r="C225" s="69" t="s">
        <v>90</v>
      </c>
      <c r="D225" s="69" t="s">
        <v>39</v>
      </c>
      <c r="E225" s="106" t="s">
        <v>146</v>
      </c>
      <c r="F225" s="69" t="s">
        <v>27</v>
      </c>
      <c r="G225" s="69" t="s">
        <v>39</v>
      </c>
      <c r="H225" s="106" t="s">
        <v>75</v>
      </c>
      <c r="I225" s="69" t="s">
        <v>101</v>
      </c>
      <c r="J225" s="69" t="s">
        <v>118</v>
      </c>
      <c r="K225" s="106" t="s">
        <v>128</v>
      </c>
      <c r="L225" s="69" t="s">
        <v>65</v>
      </c>
      <c r="M225" s="69" t="s">
        <v>97</v>
      </c>
      <c r="N225" s="69" t="s">
        <v>23</v>
      </c>
      <c r="O225" s="106" t="s">
        <v>96</v>
      </c>
      <c r="P225" s="69" t="s">
        <v>23</v>
      </c>
      <c r="Q225" s="69" t="s">
        <v>33</v>
      </c>
      <c r="R225" s="106" t="s">
        <v>76</v>
      </c>
      <c r="S225" s="69" t="s">
        <v>145</v>
      </c>
      <c r="T225" s="69" t="s">
        <v>59</v>
      </c>
      <c r="U225" s="106" t="s">
        <v>112</v>
      </c>
      <c r="V225" s="69" t="s">
        <v>59</v>
      </c>
      <c r="W225" s="69" t="s">
        <v>90</v>
      </c>
      <c r="X225" s="69" t="s">
        <v>23</v>
      </c>
      <c r="Y225" s="106" t="s">
        <v>99</v>
      </c>
      <c r="Z225" s="69" t="s">
        <v>39</v>
      </c>
      <c r="AA225" s="69" t="s">
        <v>81</v>
      </c>
      <c r="AB225" s="69" t="s">
        <v>37</v>
      </c>
      <c r="AC225" s="106" t="s">
        <v>77</v>
      </c>
      <c r="AD225" s="69" t="s">
        <v>61</v>
      </c>
      <c r="AE225" s="69" t="s">
        <v>33</v>
      </c>
      <c r="AF225" s="106" t="s">
        <v>116</v>
      </c>
      <c r="AG225" s="69" t="s">
        <v>561</v>
      </c>
      <c r="AH225" s="136">
        <v>7.61</v>
      </c>
      <c r="AI225" s="136" t="s">
        <v>36</v>
      </c>
      <c r="AJ225" s="136">
        <v>5.96</v>
      </c>
      <c r="AK225" s="138"/>
    </row>
    <row r="226" spans="1:37" ht="15" customHeight="1" thickBot="1" x14ac:dyDescent="0.3">
      <c r="A226" s="105" t="s">
        <v>372</v>
      </c>
      <c r="B226" s="70" t="s">
        <v>21</v>
      </c>
      <c r="C226" s="70" t="s">
        <v>22</v>
      </c>
      <c r="D226" s="70" t="s">
        <v>62</v>
      </c>
      <c r="E226" s="71" t="s">
        <v>56</v>
      </c>
      <c r="F226" s="70" t="s">
        <v>62</v>
      </c>
      <c r="G226" s="70" t="s">
        <v>62</v>
      </c>
      <c r="H226" s="71" t="s">
        <v>62</v>
      </c>
      <c r="I226" s="70" t="s">
        <v>56</v>
      </c>
      <c r="J226" s="70" t="s">
        <v>22</v>
      </c>
      <c r="K226" s="71" t="s">
        <v>56</v>
      </c>
      <c r="L226" s="70" t="s">
        <v>62</v>
      </c>
      <c r="M226" s="70" t="s">
        <v>74</v>
      </c>
      <c r="N226" s="70" t="s">
        <v>62</v>
      </c>
      <c r="O226" s="71" t="s">
        <v>32</v>
      </c>
      <c r="P226" s="70" t="s">
        <v>22</v>
      </c>
      <c r="Q226" s="70" t="s">
        <v>56</v>
      </c>
      <c r="R226" s="71" t="s">
        <v>56</v>
      </c>
      <c r="S226" s="70" t="s">
        <v>22</v>
      </c>
      <c r="T226" s="70" t="s">
        <v>54</v>
      </c>
      <c r="U226" s="71" t="s">
        <v>22</v>
      </c>
      <c r="V226" s="70" t="s">
        <v>22</v>
      </c>
      <c r="W226" s="70" t="s">
        <v>22</v>
      </c>
      <c r="X226" s="70" t="s">
        <v>62</v>
      </c>
      <c r="Y226" s="71" t="s">
        <v>56</v>
      </c>
      <c r="Z226" s="70" t="s">
        <v>62</v>
      </c>
      <c r="AA226" s="70" t="s">
        <v>32</v>
      </c>
      <c r="AB226" s="70" t="s">
        <v>62</v>
      </c>
      <c r="AC226" s="71" t="s">
        <v>22</v>
      </c>
      <c r="AD226" s="70" t="s">
        <v>22</v>
      </c>
      <c r="AE226" s="70" t="s">
        <v>56</v>
      </c>
      <c r="AF226" s="71" t="s">
        <v>22</v>
      </c>
      <c r="AG226" s="70"/>
      <c r="AH226" s="137"/>
      <c r="AI226" s="137"/>
      <c r="AJ226" s="137"/>
      <c r="AK226" s="139"/>
    </row>
    <row r="227" spans="1:37" x14ac:dyDescent="0.25">
      <c r="A227" s="3">
        <v>16108</v>
      </c>
      <c r="B227" s="119" t="s">
        <v>20</v>
      </c>
      <c r="C227" s="69" t="s">
        <v>98</v>
      </c>
      <c r="D227" s="69" t="s">
        <v>127</v>
      </c>
      <c r="E227" s="106" t="s">
        <v>168</v>
      </c>
      <c r="F227" s="69" t="s">
        <v>117</v>
      </c>
      <c r="G227" s="69" t="s">
        <v>94</v>
      </c>
      <c r="H227" s="106" t="s">
        <v>80</v>
      </c>
      <c r="I227" s="69" t="s">
        <v>132</v>
      </c>
      <c r="J227" s="69" t="s">
        <v>119</v>
      </c>
      <c r="K227" s="106" t="s">
        <v>145</v>
      </c>
      <c r="L227" s="69" t="s">
        <v>117</v>
      </c>
      <c r="M227" s="69" t="s">
        <v>163</v>
      </c>
      <c r="N227" s="69" t="s">
        <v>124</v>
      </c>
      <c r="O227" s="106" t="s">
        <v>64</v>
      </c>
      <c r="P227" s="69" t="s">
        <v>105</v>
      </c>
      <c r="Q227" s="69" t="s">
        <v>165</v>
      </c>
      <c r="R227" s="106" t="s">
        <v>97</v>
      </c>
      <c r="S227" s="69" t="s">
        <v>95</v>
      </c>
      <c r="T227" s="69" t="s">
        <v>119</v>
      </c>
      <c r="U227" s="106" t="s">
        <v>101</v>
      </c>
      <c r="V227" s="69" t="s">
        <v>94</v>
      </c>
      <c r="W227" s="69" t="s">
        <v>123</v>
      </c>
      <c r="X227" s="69" t="s">
        <v>127</v>
      </c>
      <c r="Y227" s="106" t="s">
        <v>131</v>
      </c>
      <c r="Z227" s="69" t="s">
        <v>94</v>
      </c>
      <c r="AA227" s="69" t="s">
        <v>100</v>
      </c>
      <c r="AB227" s="69" t="s">
        <v>124</v>
      </c>
      <c r="AC227" s="106" t="s">
        <v>81</v>
      </c>
      <c r="AD227" s="69" t="s">
        <v>124</v>
      </c>
      <c r="AE227" s="69" t="s">
        <v>124</v>
      </c>
      <c r="AF227" s="106" t="s">
        <v>66</v>
      </c>
      <c r="AG227" s="69" t="s">
        <v>357</v>
      </c>
      <c r="AH227" s="136">
        <v>5.71</v>
      </c>
      <c r="AI227" s="136" t="s">
        <v>24</v>
      </c>
      <c r="AJ227" s="136">
        <v>4.33</v>
      </c>
      <c r="AK227" s="138"/>
    </row>
    <row r="228" spans="1:37" ht="15" customHeight="1" thickBot="1" x14ac:dyDescent="0.3">
      <c r="A228" s="105" t="s">
        <v>373</v>
      </c>
      <c r="B228" s="70" t="s">
        <v>21</v>
      </c>
      <c r="C228" s="70" t="s">
        <v>74</v>
      </c>
      <c r="D228" s="70" t="s">
        <v>56</v>
      </c>
      <c r="E228" s="71" t="s">
        <v>32</v>
      </c>
      <c r="F228" s="70" t="s">
        <v>62</v>
      </c>
      <c r="G228" s="70" t="s">
        <v>62</v>
      </c>
      <c r="H228" s="71" t="s">
        <v>62</v>
      </c>
      <c r="I228" s="70" t="s">
        <v>74</v>
      </c>
      <c r="J228" s="70" t="s">
        <v>22</v>
      </c>
      <c r="K228" s="71" t="s">
        <v>32</v>
      </c>
      <c r="L228" s="70" t="s">
        <v>62</v>
      </c>
      <c r="M228" s="70" t="s">
        <v>24</v>
      </c>
      <c r="N228" s="70" t="s">
        <v>54</v>
      </c>
      <c r="O228" s="71" t="s">
        <v>24</v>
      </c>
      <c r="P228" s="70" t="s">
        <v>56</v>
      </c>
      <c r="Q228" s="70" t="s">
        <v>54</v>
      </c>
      <c r="R228" s="71" t="s">
        <v>56</v>
      </c>
      <c r="S228" s="70" t="s">
        <v>32</v>
      </c>
      <c r="T228" s="70" t="s">
        <v>22</v>
      </c>
      <c r="U228" s="71" t="s">
        <v>32</v>
      </c>
      <c r="V228" s="70" t="s">
        <v>62</v>
      </c>
      <c r="W228" s="70" t="s">
        <v>32</v>
      </c>
      <c r="X228" s="70" t="s">
        <v>56</v>
      </c>
      <c r="Y228" s="71" t="s">
        <v>32</v>
      </c>
      <c r="Z228" s="70" t="s">
        <v>62</v>
      </c>
      <c r="AA228" s="70" t="s">
        <v>36</v>
      </c>
      <c r="AB228" s="70" t="s">
        <v>54</v>
      </c>
      <c r="AC228" s="71" t="s">
        <v>74</v>
      </c>
      <c r="AD228" s="70" t="s">
        <v>22</v>
      </c>
      <c r="AE228" s="70" t="s">
        <v>22</v>
      </c>
      <c r="AF228" s="71" t="s">
        <v>22</v>
      </c>
      <c r="AG228" s="70"/>
      <c r="AH228" s="137"/>
      <c r="AI228" s="137"/>
      <c r="AJ228" s="137"/>
      <c r="AK228" s="139"/>
    </row>
    <row r="229" spans="1:37" x14ac:dyDescent="0.25">
      <c r="A229" s="3">
        <v>16109</v>
      </c>
      <c r="B229" s="119" t="s">
        <v>20</v>
      </c>
      <c r="C229" s="69" t="s">
        <v>60</v>
      </c>
      <c r="D229" s="69" t="s">
        <v>23</v>
      </c>
      <c r="E229" s="106" t="s">
        <v>68</v>
      </c>
      <c r="F229" s="69" t="s">
        <v>104</v>
      </c>
      <c r="G229" s="69" t="s">
        <v>39</v>
      </c>
      <c r="H229" s="106" t="s">
        <v>80</v>
      </c>
      <c r="I229" s="69" t="s">
        <v>131</v>
      </c>
      <c r="J229" s="69" t="s">
        <v>59</v>
      </c>
      <c r="K229" s="106" t="s">
        <v>128</v>
      </c>
      <c r="L229" s="69" t="s">
        <v>104</v>
      </c>
      <c r="M229" s="69" t="s">
        <v>109</v>
      </c>
      <c r="N229" s="69" t="s">
        <v>33</v>
      </c>
      <c r="O229" s="106" t="s">
        <v>136</v>
      </c>
      <c r="P229" s="69" t="s">
        <v>37</v>
      </c>
      <c r="Q229" s="69" t="s">
        <v>23</v>
      </c>
      <c r="R229" s="106" t="s">
        <v>64</v>
      </c>
      <c r="S229" s="69" t="s">
        <v>101</v>
      </c>
      <c r="T229" s="69" t="s">
        <v>118</v>
      </c>
      <c r="U229" s="106" t="s">
        <v>128</v>
      </c>
      <c r="V229" s="69" t="s">
        <v>39</v>
      </c>
      <c r="W229" s="69" t="s">
        <v>142</v>
      </c>
      <c r="X229" s="69" t="s">
        <v>33</v>
      </c>
      <c r="Y229" s="106" t="s">
        <v>169</v>
      </c>
      <c r="Z229" s="69" t="s">
        <v>27</v>
      </c>
      <c r="AA229" s="69" t="s">
        <v>90</v>
      </c>
      <c r="AB229" s="69" t="s">
        <v>39</v>
      </c>
      <c r="AC229" s="106" t="s">
        <v>146</v>
      </c>
      <c r="AD229" s="69" t="s">
        <v>37</v>
      </c>
      <c r="AE229" s="69" t="s">
        <v>27</v>
      </c>
      <c r="AF229" s="106" t="s">
        <v>69</v>
      </c>
      <c r="AG229" s="69" t="s">
        <v>562</v>
      </c>
      <c r="AH229" s="136">
        <v>8.61</v>
      </c>
      <c r="AI229" s="136" t="s">
        <v>36</v>
      </c>
      <c r="AJ229" s="136">
        <v>6.32</v>
      </c>
      <c r="AK229" s="138"/>
    </row>
    <row r="230" spans="1:37" ht="15" customHeight="1" thickBot="1" x14ac:dyDescent="0.3">
      <c r="A230" s="105" t="s">
        <v>374</v>
      </c>
      <c r="B230" s="70" t="s">
        <v>21</v>
      </c>
      <c r="C230" s="70" t="s">
        <v>54</v>
      </c>
      <c r="D230" s="70" t="s">
        <v>62</v>
      </c>
      <c r="E230" s="71" t="s">
        <v>54</v>
      </c>
      <c r="F230" s="70" t="s">
        <v>62</v>
      </c>
      <c r="G230" s="70" t="s">
        <v>62</v>
      </c>
      <c r="H230" s="71" t="s">
        <v>62</v>
      </c>
      <c r="I230" s="70" t="s">
        <v>56</v>
      </c>
      <c r="J230" s="70" t="s">
        <v>54</v>
      </c>
      <c r="K230" s="71" t="s">
        <v>56</v>
      </c>
      <c r="L230" s="70" t="s">
        <v>62</v>
      </c>
      <c r="M230" s="70" t="s">
        <v>22</v>
      </c>
      <c r="N230" s="70" t="s">
        <v>62</v>
      </c>
      <c r="O230" s="71" t="s">
        <v>22</v>
      </c>
      <c r="P230" s="70" t="s">
        <v>54</v>
      </c>
      <c r="Q230" s="70" t="s">
        <v>22</v>
      </c>
      <c r="R230" s="71" t="s">
        <v>56</v>
      </c>
      <c r="S230" s="70" t="s">
        <v>56</v>
      </c>
      <c r="T230" s="70" t="s">
        <v>22</v>
      </c>
      <c r="U230" s="71" t="s">
        <v>56</v>
      </c>
      <c r="V230" s="70" t="s">
        <v>62</v>
      </c>
      <c r="W230" s="70" t="s">
        <v>54</v>
      </c>
      <c r="X230" s="70" t="s">
        <v>62</v>
      </c>
      <c r="Y230" s="71" t="s">
        <v>62</v>
      </c>
      <c r="Z230" s="70" t="s">
        <v>62</v>
      </c>
      <c r="AA230" s="70" t="s">
        <v>22</v>
      </c>
      <c r="AB230" s="70" t="s">
        <v>62</v>
      </c>
      <c r="AC230" s="71" t="s">
        <v>56</v>
      </c>
      <c r="AD230" s="70" t="s">
        <v>54</v>
      </c>
      <c r="AE230" s="70" t="s">
        <v>62</v>
      </c>
      <c r="AF230" s="71" t="s">
        <v>62</v>
      </c>
      <c r="AG230" s="70"/>
      <c r="AH230" s="137"/>
      <c r="AI230" s="137"/>
      <c r="AJ230" s="137"/>
      <c r="AK230" s="139"/>
    </row>
    <row r="231" spans="1:37" x14ac:dyDescent="0.25">
      <c r="A231" s="3">
        <v>16110</v>
      </c>
      <c r="B231" s="119" t="s">
        <v>20</v>
      </c>
      <c r="C231" s="69" t="s">
        <v>90</v>
      </c>
      <c r="D231" s="69" t="s">
        <v>23</v>
      </c>
      <c r="E231" s="106" t="s">
        <v>99</v>
      </c>
      <c r="F231" s="69" t="s">
        <v>27</v>
      </c>
      <c r="G231" s="69" t="s">
        <v>39</v>
      </c>
      <c r="H231" s="106" t="s">
        <v>75</v>
      </c>
      <c r="I231" s="69" t="s">
        <v>168</v>
      </c>
      <c r="J231" s="69" t="s">
        <v>30</v>
      </c>
      <c r="K231" s="106" t="s">
        <v>60</v>
      </c>
      <c r="L231" s="69" t="s">
        <v>104</v>
      </c>
      <c r="M231" s="69" t="s">
        <v>129</v>
      </c>
      <c r="N231" s="69" t="s">
        <v>59</v>
      </c>
      <c r="O231" s="106" t="s">
        <v>101</v>
      </c>
      <c r="P231" s="69" t="s">
        <v>33</v>
      </c>
      <c r="Q231" s="69" t="s">
        <v>61</v>
      </c>
      <c r="R231" s="106" t="s">
        <v>116</v>
      </c>
      <c r="S231" s="69" t="s">
        <v>168</v>
      </c>
      <c r="T231" s="69" t="s">
        <v>34</v>
      </c>
      <c r="U231" s="106" t="s">
        <v>79</v>
      </c>
      <c r="V231" s="69" t="s">
        <v>37</v>
      </c>
      <c r="W231" s="69" t="s">
        <v>96</v>
      </c>
      <c r="X231" s="69" t="s">
        <v>33</v>
      </c>
      <c r="Y231" s="106" t="s">
        <v>128</v>
      </c>
      <c r="Z231" s="69" t="s">
        <v>37</v>
      </c>
      <c r="AA231" s="69" t="s">
        <v>75</v>
      </c>
      <c r="AB231" s="69" t="s">
        <v>33</v>
      </c>
      <c r="AC231" s="106" t="s">
        <v>101</v>
      </c>
      <c r="AD231" s="69" t="s">
        <v>59</v>
      </c>
      <c r="AE231" s="69" t="s">
        <v>61</v>
      </c>
      <c r="AF231" s="106" t="s">
        <v>47</v>
      </c>
      <c r="AG231" s="69" t="s">
        <v>319</v>
      </c>
      <c r="AH231" s="136">
        <v>7.36</v>
      </c>
      <c r="AI231" s="136" t="s">
        <v>36</v>
      </c>
      <c r="AJ231" s="136">
        <v>5.23</v>
      </c>
      <c r="AK231" s="138"/>
    </row>
    <row r="232" spans="1:37" ht="15" customHeight="1" thickBot="1" x14ac:dyDescent="0.3">
      <c r="A232" s="105" t="s">
        <v>375</v>
      </c>
      <c r="B232" s="70" t="s">
        <v>21</v>
      </c>
      <c r="C232" s="70" t="s">
        <v>22</v>
      </c>
      <c r="D232" s="70" t="s">
        <v>62</v>
      </c>
      <c r="E232" s="71" t="s">
        <v>56</v>
      </c>
      <c r="F232" s="70" t="s">
        <v>62</v>
      </c>
      <c r="G232" s="70" t="s">
        <v>62</v>
      </c>
      <c r="H232" s="71" t="s">
        <v>62</v>
      </c>
      <c r="I232" s="70" t="s">
        <v>22</v>
      </c>
      <c r="J232" s="70" t="s">
        <v>32</v>
      </c>
      <c r="K232" s="71" t="s">
        <v>22</v>
      </c>
      <c r="L232" s="70" t="s">
        <v>62</v>
      </c>
      <c r="M232" s="70" t="s">
        <v>32</v>
      </c>
      <c r="N232" s="70" t="s">
        <v>54</v>
      </c>
      <c r="O232" s="71" t="s">
        <v>32</v>
      </c>
      <c r="P232" s="70" t="s">
        <v>56</v>
      </c>
      <c r="Q232" s="70" t="s">
        <v>22</v>
      </c>
      <c r="R232" s="71" t="s">
        <v>22</v>
      </c>
      <c r="S232" s="70" t="s">
        <v>22</v>
      </c>
      <c r="T232" s="70" t="s">
        <v>32</v>
      </c>
      <c r="U232" s="71" t="s">
        <v>22</v>
      </c>
      <c r="V232" s="70" t="s">
        <v>54</v>
      </c>
      <c r="W232" s="70" t="s">
        <v>22</v>
      </c>
      <c r="X232" s="70" t="s">
        <v>62</v>
      </c>
      <c r="Y232" s="71" t="s">
        <v>56</v>
      </c>
      <c r="Z232" s="70" t="s">
        <v>54</v>
      </c>
      <c r="AA232" s="70" t="s">
        <v>32</v>
      </c>
      <c r="AB232" s="70" t="s">
        <v>62</v>
      </c>
      <c r="AC232" s="71" t="s">
        <v>32</v>
      </c>
      <c r="AD232" s="70" t="s">
        <v>22</v>
      </c>
      <c r="AE232" s="70" t="s">
        <v>22</v>
      </c>
      <c r="AF232" s="71" t="s">
        <v>22</v>
      </c>
      <c r="AG232" s="70"/>
      <c r="AH232" s="137"/>
      <c r="AI232" s="137"/>
      <c r="AJ232" s="137"/>
      <c r="AK232" s="139"/>
    </row>
    <row r="233" spans="1:37" x14ac:dyDescent="0.25">
      <c r="A233" s="3">
        <v>16111</v>
      </c>
      <c r="B233" s="119" t="s">
        <v>20</v>
      </c>
      <c r="C233" s="69" t="s">
        <v>109</v>
      </c>
      <c r="D233" s="69" t="s">
        <v>39</v>
      </c>
      <c r="E233" s="106" t="s">
        <v>99</v>
      </c>
      <c r="F233" s="69" t="s">
        <v>65</v>
      </c>
      <c r="G233" s="69" t="s">
        <v>104</v>
      </c>
      <c r="H233" s="106" t="s">
        <v>70</v>
      </c>
      <c r="I233" s="69" t="s">
        <v>70</v>
      </c>
      <c r="J233" s="69" t="s">
        <v>59</v>
      </c>
      <c r="K233" s="106" t="s">
        <v>53</v>
      </c>
      <c r="L233" s="69" t="s">
        <v>27</v>
      </c>
      <c r="M233" s="69" t="s">
        <v>69</v>
      </c>
      <c r="N233" s="69" t="s">
        <v>55</v>
      </c>
      <c r="O233" s="106" t="s">
        <v>96</v>
      </c>
      <c r="P233" s="69" t="s">
        <v>39</v>
      </c>
      <c r="Q233" s="69" t="s">
        <v>37</v>
      </c>
      <c r="R233" s="106" t="s">
        <v>111</v>
      </c>
      <c r="S233" s="69" t="s">
        <v>129</v>
      </c>
      <c r="T233" s="69" t="s">
        <v>55</v>
      </c>
      <c r="U233" s="106" t="s">
        <v>46</v>
      </c>
      <c r="V233" s="69" t="s">
        <v>37</v>
      </c>
      <c r="W233" s="69" t="s">
        <v>131</v>
      </c>
      <c r="X233" s="69" t="s">
        <v>37</v>
      </c>
      <c r="Y233" s="106" t="s">
        <v>83</v>
      </c>
      <c r="Z233" s="69" t="s">
        <v>104</v>
      </c>
      <c r="AA233" s="69" t="s">
        <v>116</v>
      </c>
      <c r="AB233" s="69" t="s">
        <v>37</v>
      </c>
      <c r="AC233" s="106" t="s">
        <v>90</v>
      </c>
      <c r="AD233" s="69" t="s">
        <v>23</v>
      </c>
      <c r="AE233" s="69" t="s">
        <v>27</v>
      </c>
      <c r="AF233" s="106" t="s">
        <v>84</v>
      </c>
      <c r="AG233" s="69" t="s">
        <v>563</v>
      </c>
      <c r="AH233" s="136">
        <v>7.54</v>
      </c>
      <c r="AI233" s="136" t="s">
        <v>36</v>
      </c>
      <c r="AJ233" s="136">
        <v>5.51</v>
      </c>
      <c r="AK233" s="138"/>
    </row>
    <row r="234" spans="1:37" ht="15" customHeight="1" thickBot="1" x14ac:dyDescent="0.3">
      <c r="A234" s="105" t="s">
        <v>376</v>
      </c>
      <c r="B234" s="70" t="s">
        <v>21</v>
      </c>
      <c r="C234" s="70" t="s">
        <v>22</v>
      </c>
      <c r="D234" s="70" t="s">
        <v>62</v>
      </c>
      <c r="E234" s="71" t="s">
        <v>56</v>
      </c>
      <c r="F234" s="70" t="s">
        <v>62</v>
      </c>
      <c r="G234" s="70" t="s">
        <v>62</v>
      </c>
      <c r="H234" s="71" t="s">
        <v>62</v>
      </c>
      <c r="I234" s="70" t="s">
        <v>32</v>
      </c>
      <c r="J234" s="70" t="s">
        <v>54</v>
      </c>
      <c r="K234" s="71" t="s">
        <v>22</v>
      </c>
      <c r="L234" s="70" t="s">
        <v>62</v>
      </c>
      <c r="M234" s="70" t="s">
        <v>32</v>
      </c>
      <c r="N234" s="70" t="s">
        <v>56</v>
      </c>
      <c r="O234" s="71" t="s">
        <v>32</v>
      </c>
      <c r="P234" s="70" t="s">
        <v>62</v>
      </c>
      <c r="Q234" s="70" t="s">
        <v>54</v>
      </c>
      <c r="R234" s="71" t="s">
        <v>54</v>
      </c>
      <c r="S234" s="70" t="s">
        <v>32</v>
      </c>
      <c r="T234" s="70" t="s">
        <v>56</v>
      </c>
      <c r="U234" s="71" t="s">
        <v>32</v>
      </c>
      <c r="V234" s="70" t="s">
        <v>54</v>
      </c>
      <c r="W234" s="70" t="s">
        <v>56</v>
      </c>
      <c r="X234" s="70" t="s">
        <v>62</v>
      </c>
      <c r="Y234" s="71" t="s">
        <v>54</v>
      </c>
      <c r="Z234" s="70" t="s">
        <v>62</v>
      </c>
      <c r="AA234" s="70" t="s">
        <v>36</v>
      </c>
      <c r="AB234" s="70" t="s">
        <v>62</v>
      </c>
      <c r="AC234" s="71" t="s">
        <v>32</v>
      </c>
      <c r="AD234" s="70" t="s">
        <v>22</v>
      </c>
      <c r="AE234" s="70" t="s">
        <v>62</v>
      </c>
      <c r="AF234" s="71" t="s">
        <v>54</v>
      </c>
      <c r="AG234" s="70"/>
      <c r="AH234" s="137"/>
      <c r="AI234" s="137"/>
      <c r="AJ234" s="137"/>
      <c r="AK234" s="139"/>
    </row>
    <row r="235" spans="1:37" x14ac:dyDescent="0.25">
      <c r="A235" s="3">
        <v>16112</v>
      </c>
      <c r="B235" s="119" t="s">
        <v>20</v>
      </c>
      <c r="C235" s="69" t="s">
        <v>120</v>
      </c>
      <c r="D235" s="69" t="s">
        <v>165</v>
      </c>
      <c r="E235" s="106" t="s">
        <v>131</v>
      </c>
      <c r="F235" s="69" t="s">
        <v>141</v>
      </c>
      <c r="G235" s="69" t="s">
        <v>94</v>
      </c>
      <c r="H235" s="106" t="s">
        <v>75</v>
      </c>
      <c r="I235" s="69" t="s">
        <v>175</v>
      </c>
      <c r="J235" s="69" t="s">
        <v>119</v>
      </c>
      <c r="K235" s="106" t="s">
        <v>53</v>
      </c>
      <c r="L235" s="69" t="s">
        <v>108</v>
      </c>
      <c r="M235" s="69" t="s">
        <v>149</v>
      </c>
      <c r="N235" s="69" t="s">
        <v>127</v>
      </c>
      <c r="O235" s="106" t="s">
        <v>66</v>
      </c>
      <c r="P235" s="69" t="s">
        <v>165</v>
      </c>
      <c r="Q235" s="69" t="s">
        <v>105</v>
      </c>
      <c r="R235" s="106" t="s">
        <v>97</v>
      </c>
      <c r="S235" s="69" t="s">
        <v>130</v>
      </c>
      <c r="T235" s="69" t="s">
        <v>119</v>
      </c>
      <c r="U235" s="106" t="s">
        <v>131</v>
      </c>
      <c r="V235" s="69" t="s">
        <v>87</v>
      </c>
      <c r="W235" s="69" t="s">
        <v>181</v>
      </c>
      <c r="X235" s="69" t="s">
        <v>119</v>
      </c>
      <c r="Y235" s="106" t="s">
        <v>79</v>
      </c>
      <c r="Z235" s="69" t="s">
        <v>105</v>
      </c>
      <c r="AA235" s="69" t="s">
        <v>125</v>
      </c>
      <c r="AB235" s="69" t="s">
        <v>94</v>
      </c>
      <c r="AC235" s="106" t="s">
        <v>80</v>
      </c>
      <c r="AD235" s="69" t="s">
        <v>92</v>
      </c>
      <c r="AE235" s="69" t="s">
        <v>87</v>
      </c>
      <c r="AF235" s="106" t="s">
        <v>44</v>
      </c>
      <c r="AG235" s="69" t="s">
        <v>564</v>
      </c>
      <c r="AH235" s="136">
        <v>5.29</v>
      </c>
      <c r="AI235" s="136" t="s">
        <v>24</v>
      </c>
      <c r="AJ235" s="136">
        <v>6.43</v>
      </c>
      <c r="AK235" s="138"/>
    </row>
    <row r="236" spans="1:37" ht="15" customHeight="1" thickBot="1" x14ac:dyDescent="0.3">
      <c r="A236" s="105" t="s">
        <v>377</v>
      </c>
      <c r="B236" s="70" t="s">
        <v>21</v>
      </c>
      <c r="C236" s="70" t="s">
        <v>74</v>
      </c>
      <c r="D236" s="70" t="s">
        <v>62</v>
      </c>
      <c r="E236" s="71" t="s">
        <v>32</v>
      </c>
      <c r="F236" s="70" t="s">
        <v>62</v>
      </c>
      <c r="G236" s="70" t="s">
        <v>62</v>
      </c>
      <c r="H236" s="71" t="s">
        <v>62</v>
      </c>
      <c r="I236" s="70" t="s">
        <v>32</v>
      </c>
      <c r="J236" s="70" t="s">
        <v>22</v>
      </c>
      <c r="K236" s="71" t="s">
        <v>22</v>
      </c>
      <c r="L236" s="70" t="s">
        <v>62</v>
      </c>
      <c r="M236" s="70" t="s">
        <v>24</v>
      </c>
      <c r="N236" s="70" t="s">
        <v>56</v>
      </c>
      <c r="O236" s="71" t="s">
        <v>24</v>
      </c>
      <c r="P236" s="70" t="s">
        <v>54</v>
      </c>
      <c r="Q236" s="70" t="s">
        <v>56</v>
      </c>
      <c r="R236" s="71" t="s">
        <v>56</v>
      </c>
      <c r="S236" s="70" t="s">
        <v>32</v>
      </c>
      <c r="T236" s="70" t="s">
        <v>22</v>
      </c>
      <c r="U236" s="71" t="s">
        <v>32</v>
      </c>
      <c r="V236" s="70" t="s">
        <v>22</v>
      </c>
      <c r="W236" s="70" t="s">
        <v>22</v>
      </c>
      <c r="X236" s="70" t="s">
        <v>22</v>
      </c>
      <c r="Y236" s="71" t="s">
        <v>22</v>
      </c>
      <c r="Z236" s="70" t="s">
        <v>56</v>
      </c>
      <c r="AA236" s="70" t="s">
        <v>24</v>
      </c>
      <c r="AB236" s="70" t="s">
        <v>62</v>
      </c>
      <c r="AC236" s="71" t="s">
        <v>24</v>
      </c>
      <c r="AD236" s="70" t="s">
        <v>22</v>
      </c>
      <c r="AE236" s="70" t="s">
        <v>22</v>
      </c>
      <c r="AF236" s="71" t="s">
        <v>22</v>
      </c>
      <c r="AG236" s="70"/>
      <c r="AH236" s="137"/>
      <c r="AI236" s="137"/>
      <c r="AJ236" s="137"/>
      <c r="AK236" s="139"/>
    </row>
    <row r="237" spans="1:37" x14ac:dyDescent="0.25">
      <c r="A237" s="3">
        <v>16113</v>
      </c>
      <c r="B237" s="119" t="s">
        <v>20</v>
      </c>
      <c r="C237" s="69" t="s">
        <v>90</v>
      </c>
      <c r="D237" s="69" t="s">
        <v>37</v>
      </c>
      <c r="E237" s="106" t="s">
        <v>128</v>
      </c>
      <c r="F237" s="69" t="s">
        <v>65</v>
      </c>
      <c r="G237" s="69" t="s">
        <v>27</v>
      </c>
      <c r="H237" s="106" t="s">
        <v>129</v>
      </c>
      <c r="I237" s="69" t="s">
        <v>90</v>
      </c>
      <c r="J237" s="69" t="s">
        <v>34</v>
      </c>
      <c r="K237" s="106" t="s">
        <v>143</v>
      </c>
      <c r="L237" s="69" t="s">
        <v>27</v>
      </c>
      <c r="M237" s="69" t="s">
        <v>145</v>
      </c>
      <c r="N237" s="69" t="s">
        <v>34</v>
      </c>
      <c r="O237" s="106" t="s">
        <v>142</v>
      </c>
      <c r="P237" s="69" t="s">
        <v>61</v>
      </c>
      <c r="Q237" s="69" t="s">
        <v>33</v>
      </c>
      <c r="R237" s="106" t="s">
        <v>116</v>
      </c>
      <c r="S237" s="69" t="s">
        <v>85</v>
      </c>
      <c r="T237" s="69" t="s">
        <v>61</v>
      </c>
      <c r="U237" s="106" t="s">
        <v>157</v>
      </c>
      <c r="V237" s="69" t="s">
        <v>23</v>
      </c>
      <c r="W237" s="69" t="s">
        <v>46</v>
      </c>
      <c r="X237" s="69" t="s">
        <v>33</v>
      </c>
      <c r="Y237" s="106" t="s">
        <v>83</v>
      </c>
      <c r="Z237" s="69" t="s">
        <v>23</v>
      </c>
      <c r="AA237" s="69" t="s">
        <v>81</v>
      </c>
      <c r="AB237" s="69" t="s">
        <v>23</v>
      </c>
      <c r="AC237" s="106" t="s">
        <v>143</v>
      </c>
      <c r="AD237" s="69" t="s">
        <v>59</v>
      </c>
      <c r="AE237" s="69" t="s">
        <v>23</v>
      </c>
      <c r="AF237" s="106" t="s">
        <v>58</v>
      </c>
      <c r="AG237" s="69" t="s">
        <v>545</v>
      </c>
      <c r="AH237" s="136">
        <v>8.0399999999999991</v>
      </c>
      <c r="AI237" s="136" t="s">
        <v>36</v>
      </c>
      <c r="AJ237" s="136">
        <v>7.66</v>
      </c>
      <c r="AK237" s="138"/>
    </row>
    <row r="238" spans="1:37" ht="15" customHeight="1" thickBot="1" x14ac:dyDescent="0.3">
      <c r="A238" s="105" t="s">
        <v>378</v>
      </c>
      <c r="B238" s="70" t="s">
        <v>21</v>
      </c>
      <c r="C238" s="70" t="s">
        <v>22</v>
      </c>
      <c r="D238" s="70" t="s">
        <v>62</v>
      </c>
      <c r="E238" s="71" t="s">
        <v>56</v>
      </c>
      <c r="F238" s="70" t="s">
        <v>62</v>
      </c>
      <c r="G238" s="70" t="s">
        <v>62</v>
      </c>
      <c r="H238" s="71" t="s">
        <v>62</v>
      </c>
      <c r="I238" s="70" t="s">
        <v>22</v>
      </c>
      <c r="J238" s="70" t="s">
        <v>32</v>
      </c>
      <c r="K238" s="71" t="s">
        <v>22</v>
      </c>
      <c r="L238" s="70" t="s">
        <v>62</v>
      </c>
      <c r="M238" s="70" t="s">
        <v>22</v>
      </c>
      <c r="N238" s="70" t="s">
        <v>32</v>
      </c>
      <c r="O238" s="71" t="s">
        <v>22</v>
      </c>
      <c r="P238" s="70" t="s">
        <v>22</v>
      </c>
      <c r="Q238" s="70" t="s">
        <v>56</v>
      </c>
      <c r="R238" s="71" t="s">
        <v>22</v>
      </c>
      <c r="S238" s="70" t="s">
        <v>62</v>
      </c>
      <c r="T238" s="70" t="s">
        <v>62</v>
      </c>
      <c r="U238" s="71" t="s">
        <v>62</v>
      </c>
      <c r="V238" s="70" t="s">
        <v>22</v>
      </c>
      <c r="W238" s="70" t="s">
        <v>56</v>
      </c>
      <c r="X238" s="70" t="s">
        <v>62</v>
      </c>
      <c r="Y238" s="71" t="s">
        <v>54</v>
      </c>
      <c r="Z238" s="70" t="s">
        <v>22</v>
      </c>
      <c r="AA238" s="70" t="s">
        <v>32</v>
      </c>
      <c r="AB238" s="70" t="s">
        <v>62</v>
      </c>
      <c r="AC238" s="71" t="s">
        <v>22</v>
      </c>
      <c r="AD238" s="70" t="s">
        <v>22</v>
      </c>
      <c r="AE238" s="70" t="s">
        <v>22</v>
      </c>
      <c r="AF238" s="71" t="s">
        <v>22</v>
      </c>
      <c r="AG238" s="70"/>
      <c r="AH238" s="137"/>
      <c r="AI238" s="137"/>
      <c r="AJ238" s="137"/>
      <c r="AK238" s="139"/>
    </row>
    <row r="239" spans="1:37" x14ac:dyDescent="0.25">
      <c r="A239" s="3">
        <v>16114</v>
      </c>
      <c r="B239" s="119" t="s">
        <v>20</v>
      </c>
      <c r="C239" s="69" t="s">
        <v>46</v>
      </c>
      <c r="D239" s="69" t="s">
        <v>23</v>
      </c>
      <c r="E239" s="106" t="s">
        <v>78</v>
      </c>
      <c r="F239" s="69" t="s">
        <v>65</v>
      </c>
      <c r="G239" s="69" t="s">
        <v>104</v>
      </c>
      <c r="H239" s="106" t="s">
        <v>70</v>
      </c>
      <c r="I239" s="69" t="s">
        <v>48</v>
      </c>
      <c r="J239" s="69" t="s">
        <v>55</v>
      </c>
      <c r="K239" s="106" t="s">
        <v>99</v>
      </c>
      <c r="L239" s="69" t="s">
        <v>65</v>
      </c>
      <c r="M239" s="69" t="s">
        <v>80</v>
      </c>
      <c r="N239" s="69" t="s">
        <v>59</v>
      </c>
      <c r="O239" s="106" t="s">
        <v>131</v>
      </c>
      <c r="P239" s="69" t="s">
        <v>37</v>
      </c>
      <c r="Q239" s="69" t="s">
        <v>37</v>
      </c>
      <c r="R239" s="106" t="s">
        <v>84</v>
      </c>
      <c r="S239" s="69" t="s">
        <v>52</v>
      </c>
      <c r="T239" s="69" t="s">
        <v>118</v>
      </c>
      <c r="U239" s="106" t="s">
        <v>101</v>
      </c>
      <c r="V239" s="69" t="s">
        <v>33</v>
      </c>
      <c r="W239" s="69" t="s">
        <v>46</v>
      </c>
      <c r="X239" s="69" t="s">
        <v>118</v>
      </c>
      <c r="Y239" s="106" t="s">
        <v>85</v>
      </c>
      <c r="Z239" s="69" t="s">
        <v>37</v>
      </c>
      <c r="AA239" s="69" t="s">
        <v>168</v>
      </c>
      <c r="AB239" s="69" t="s">
        <v>118</v>
      </c>
      <c r="AC239" s="106" t="s">
        <v>143</v>
      </c>
      <c r="AD239" s="69" t="s">
        <v>23</v>
      </c>
      <c r="AE239" s="69" t="s">
        <v>39</v>
      </c>
      <c r="AF239" s="106" t="s">
        <v>97</v>
      </c>
      <c r="AG239" s="69" t="s">
        <v>565</v>
      </c>
      <c r="AH239" s="136">
        <v>7.64</v>
      </c>
      <c r="AI239" s="136" t="s">
        <v>36</v>
      </c>
      <c r="AJ239" s="136">
        <v>5.87</v>
      </c>
      <c r="AK239" s="138"/>
    </row>
    <row r="240" spans="1:37" ht="15" customHeight="1" thickBot="1" x14ac:dyDescent="0.3">
      <c r="A240" s="105" t="s">
        <v>380</v>
      </c>
      <c r="B240" s="70" t="s">
        <v>21</v>
      </c>
      <c r="C240" s="70" t="s">
        <v>56</v>
      </c>
      <c r="D240" s="70" t="s">
        <v>62</v>
      </c>
      <c r="E240" s="71" t="s">
        <v>54</v>
      </c>
      <c r="F240" s="70" t="s">
        <v>62</v>
      </c>
      <c r="G240" s="70" t="s">
        <v>62</v>
      </c>
      <c r="H240" s="71" t="s">
        <v>62</v>
      </c>
      <c r="I240" s="70" t="s">
        <v>56</v>
      </c>
      <c r="J240" s="70" t="s">
        <v>56</v>
      </c>
      <c r="K240" s="71" t="s">
        <v>56</v>
      </c>
      <c r="L240" s="70" t="s">
        <v>62</v>
      </c>
      <c r="M240" s="70" t="s">
        <v>32</v>
      </c>
      <c r="N240" s="70" t="s">
        <v>54</v>
      </c>
      <c r="O240" s="71" t="s">
        <v>32</v>
      </c>
      <c r="P240" s="70" t="s">
        <v>54</v>
      </c>
      <c r="Q240" s="70" t="s">
        <v>54</v>
      </c>
      <c r="R240" s="71" t="s">
        <v>54</v>
      </c>
      <c r="S240" s="70" t="s">
        <v>32</v>
      </c>
      <c r="T240" s="70" t="s">
        <v>22</v>
      </c>
      <c r="U240" s="71" t="s">
        <v>32</v>
      </c>
      <c r="V240" s="70" t="s">
        <v>56</v>
      </c>
      <c r="W240" s="70" t="s">
        <v>56</v>
      </c>
      <c r="X240" s="70" t="s">
        <v>22</v>
      </c>
      <c r="Y240" s="71" t="s">
        <v>56</v>
      </c>
      <c r="Z240" s="70" t="s">
        <v>54</v>
      </c>
      <c r="AA240" s="70" t="s">
        <v>22</v>
      </c>
      <c r="AB240" s="70" t="s">
        <v>22</v>
      </c>
      <c r="AC240" s="71" t="s">
        <v>22</v>
      </c>
      <c r="AD240" s="70" t="s">
        <v>22</v>
      </c>
      <c r="AE240" s="70" t="s">
        <v>62</v>
      </c>
      <c r="AF240" s="71" t="s">
        <v>56</v>
      </c>
      <c r="AG240" s="70"/>
      <c r="AH240" s="137"/>
      <c r="AI240" s="137"/>
      <c r="AJ240" s="137"/>
      <c r="AK240" s="139"/>
    </row>
    <row r="241" spans="1:37" x14ac:dyDescent="0.25">
      <c r="A241" s="3">
        <v>16115</v>
      </c>
      <c r="B241" s="119" t="s">
        <v>20</v>
      </c>
      <c r="C241" s="69" t="s">
        <v>80</v>
      </c>
      <c r="D241" s="69" t="s">
        <v>34</v>
      </c>
      <c r="E241" s="106" t="s">
        <v>90</v>
      </c>
      <c r="F241" s="69" t="s">
        <v>104</v>
      </c>
      <c r="G241" s="69" t="s">
        <v>27</v>
      </c>
      <c r="H241" s="106" t="s">
        <v>106</v>
      </c>
      <c r="I241" s="69" t="s">
        <v>58</v>
      </c>
      <c r="J241" s="69" t="s">
        <v>28</v>
      </c>
      <c r="K241" s="106" t="s">
        <v>69</v>
      </c>
      <c r="L241" s="69" t="s">
        <v>104</v>
      </c>
      <c r="M241" s="69" t="s">
        <v>58</v>
      </c>
      <c r="N241" s="69" t="s">
        <v>34</v>
      </c>
      <c r="O241" s="106" t="s">
        <v>106</v>
      </c>
      <c r="P241" s="69" t="s">
        <v>27</v>
      </c>
      <c r="Q241" s="69" t="s">
        <v>27</v>
      </c>
      <c r="R241" s="106" t="s">
        <v>80</v>
      </c>
      <c r="S241" s="69" t="s">
        <v>97</v>
      </c>
      <c r="T241" s="69" t="s">
        <v>28</v>
      </c>
      <c r="U241" s="106" t="s">
        <v>70</v>
      </c>
      <c r="V241" s="69" t="s">
        <v>33</v>
      </c>
      <c r="W241" s="69" t="s">
        <v>64</v>
      </c>
      <c r="X241" s="69" t="s">
        <v>30</v>
      </c>
      <c r="Y241" s="106" t="s">
        <v>52</v>
      </c>
      <c r="Z241" s="69" t="s">
        <v>33</v>
      </c>
      <c r="AA241" s="69" t="s">
        <v>44</v>
      </c>
      <c r="AB241" s="69" t="s">
        <v>61</v>
      </c>
      <c r="AC241" s="106" t="s">
        <v>110</v>
      </c>
      <c r="AD241" s="69" t="s">
        <v>61</v>
      </c>
      <c r="AE241" s="69" t="s">
        <v>39</v>
      </c>
      <c r="AF241" s="106" t="s">
        <v>64</v>
      </c>
      <c r="AG241" s="69" t="s">
        <v>291</v>
      </c>
      <c r="AH241" s="136">
        <v>5.68</v>
      </c>
      <c r="AI241" s="136" t="s">
        <v>36</v>
      </c>
      <c r="AJ241" s="136">
        <v>2.77</v>
      </c>
      <c r="AK241" s="138"/>
    </row>
    <row r="242" spans="1:37" ht="15" customHeight="1" thickBot="1" x14ac:dyDescent="0.3">
      <c r="A242" s="105" t="s">
        <v>381</v>
      </c>
      <c r="B242" s="70" t="s">
        <v>21</v>
      </c>
      <c r="C242" s="70" t="s">
        <v>32</v>
      </c>
      <c r="D242" s="70" t="s">
        <v>32</v>
      </c>
      <c r="E242" s="71" t="s">
        <v>32</v>
      </c>
      <c r="F242" s="70" t="s">
        <v>62</v>
      </c>
      <c r="G242" s="70" t="s">
        <v>62</v>
      </c>
      <c r="H242" s="71" t="s">
        <v>62</v>
      </c>
      <c r="I242" s="70" t="s">
        <v>36</v>
      </c>
      <c r="J242" s="70" t="s">
        <v>36</v>
      </c>
      <c r="K242" s="71" t="s">
        <v>36</v>
      </c>
      <c r="L242" s="70" t="s">
        <v>62</v>
      </c>
      <c r="M242" s="70" t="s">
        <v>36</v>
      </c>
      <c r="N242" s="70" t="s">
        <v>32</v>
      </c>
      <c r="O242" s="71" t="s">
        <v>36</v>
      </c>
      <c r="P242" s="70" t="s">
        <v>62</v>
      </c>
      <c r="Q242" s="70" t="s">
        <v>62</v>
      </c>
      <c r="R242" s="71" t="s">
        <v>62</v>
      </c>
      <c r="S242" s="70" t="s">
        <v>74</v>
      </c>
      <c r="T242" s="70" t="s">
        <v>36</v>
      </c>
      <c r="U242" s="71" t="s">
        <v>74</v>
      </c>
      <c r="V242" s="70" t="s">
        <v>56</v>
      </c>
      <c r="W242" s="70" t="s">
        <v>74</v>
      </c>
      <c r="X242" s="70" t="s">
        <v>32</v>
      </c>
      <c r="Y242" s="71" t="s">
        <v>74</v>
      </c>
      <c r="Z242" s="70" t="s">
        <v>56</v>
      </c>
      <c r="AA242" s="70" t="s">
        <v>36</v>
      </c>
      <c r="AB242" s="70" t="s">
        <v>62</v>
      </c>
      <c r="AC242" s="71" t="s">
        <v>74</v>
      </c>
      <c r="AD242" s="70" t="s">
        <v>22</v>
      </c>
      <c r="AE242" s="70" t="s">
        <v>62</v>
      </c>
      <c r="AF242" s="71" t="s">
        <v>56</v>
      </c>
      <c r="AG242" s="70"/>
      <c r="AH242" s="137"/>
      <c r="AI242" s="137"/>
      <c r="AJ242" s="137"/>
      <c r="AK242" s="139"/>
    </row>
    <row r="243" spans="1:37" x14ac:dyDescent="0.25">
      <c r="A243" s="3">
        <v>16116</v>
      </c>
      <c r="B243" s="119" t="s">
        <v>20</v>
      </c>
      <c r="C243" s="69" t="s">
        <v>111</v>
      </c>
      <c r="D243" s="69" t="s">
        <v>59</v>
      </c>
      <c r="E243" s="106" t="s">
        <v>96</v>
      </c>
      <c r="F243" s="69" t="s">
        <v>65</v>
      </c>
      <c r="G243" s="69" t="s">
        <v>37</v>
      </c>
      <c r="H243" s="106" t="s">
        <v>80</v>
      </c>
      <c r="I243" s="69" t="s">
        <v>97</v>
      </c>
      <c r="J243" s="69" t="s">
        <v>49</v>
      </c>
      <c r="K243" s="106" t="s">
        <v>110</v>
      </c>
      <c r="L243" s="69" t="s">
        <v>104</v>
      </c>
      <c r="M243" s="69" t="s">
        <v>106</v>
      </c>
      <c r="N243" s="69" t="s">
        <v>49</v>
      </c>
      <c r="O243" s="106" t="s">
        <v>82</v>
      </c>
      <c r="P243" s="69" t="s">
        <v>39</v>
      </c>
      <c r="Q243" s="69" t="s">
        <v>37</v>
      </c>
      <c r="R243" s="106" t="s">
        <v>111</v>
      </c>
      <c r="S243" s="69" t="s">
        <v>96</v>
      </c>
      <c r="T243" s="69" t="s">
        <v>34</v>
      </c>
      <c r="U243" s="106" t="s">
        <v>166</v>
      </c>
      <c r="V243" s="69" t="s">
        <v>33</v>
      </c>
      <c r="W243" s="69" t="s">
        <v>111</v>
      </c>
      <c r="X243" s="69" t="s">
        <v>55</v>
      </c>
      <c r="Y243" s="106" t="s">
        <v>90</v>
      </c>
      <c r="Z243" s="69" t="s">
        <v>39</v>
      </c>
      <c r="AA243" s="69" t="s">
        <v>58</v>
      </c>
      <c r="AB243" s="69" t="s">
        <v>39</v>
      </c>
      <c r="AC243" s="106" t="s">
        <v>145</v>
      </c>
      <c r="AD243" s="69" t="s">
        <v>23</v>
      </c>
      <c r="AE243" s="69" t="s">
        <v>39</v>
      </c>
      <c r="AF243" s="106" t="s">
        <v>97</v>
      </c>
      <c r="AG243" s="69" t="s">
        <v>566</v>
      </c>
      <c r="AH243" s="136">
        <v>6.68</v>
      </c>
      <c r="AI243" s="136" t="s">
        <v>36</v>
      </c>
      <c r="AJ243" s="136">
        <v>5.21</v>
      </c>
      <c r="AK243" s="138"/>
    </row>
    <row r="244" spans="1:37" ht="15" customHeight="1" thickBot="1" x14ac:dyDescent="0.3">
      <c r="A244" s="105" t="s">
        <v>382</v>
      </c>
      <c r="B244" s="70" t="s">
        <v>21</v>
      </c>
      <c r="C244" s="70" t="s">
        <v>74</v>
      </c>
      <c r="D244" s="70" t="s">
        <v>54</v>
      </c>
      <c r="E244" s="71" t="s">
        <v>32</v>
      </c>
      <c r="F244" s="70" t="s">
        <v>62</v>
      </c>
      <c r="G244" s="70" t="s">
        <v>54</v>
      </c>
      <c r="H244" s="71" t="s">
        <v>62</v>
      </c>
      <c r="I244" s="70" t="s">
        <v>74</v>
      </c>
      <c r="J244" s="70" t="s">
        <v>22</v>
      </c>
      <c r="K244" s="71" t="s">
        <v>74</v>
      </c>
      <c r="L244" s="70" t="s">
        <v>62</v>
      </c>
      <c r="M244" s="70" t="s">
        <v>32</v>
      </c>
      <c r="N244" s="70" t="s">
        <v>22</v>
      </c>
      <c r="O244" s="71" t="s">
        <v>32</v>
      </c>
      <c r="P244" s="70" t="s">
        <v>62</v>
      </c>
      <c r="Q244" s="70" t="s">
        <v>54</v>
      </c>
      <c r="R244" s="71" t="s">
        <v>54</v>
      </c>
      <c r="S244" s="70" t="s">
        <v>22</v>
      </c>
      <c r="T244" s="70" t="s">
        <v>32</v>
      </c>
      <c r="U244" s="71" t="s">
        <v>22</v>
      </c>
      <c r="V244" s="70" t="s">
        <v>56</v>
      </c>
      <c r="W244" s="70" t="s">
        <v>74</v>
      </c>
      <c r="X244" s="70" t="s">
        <v>56</v>
      </c>
      <c r="Y244" s="71" t="s">
        <v>32</v>
      </c>
      <c r="Z244" s="70" t="s">
        <v>62</v>
      </c>
      <c r="AA244" s="70" t="s">
        <v>36</v>
      </c>
      <c r="AB244" s="70" t="s">
        <v>62</v>
      </c>
      <c r="AC244" s="71" t="s">
        <v>32</v>
      </c>
      <c r="AD244" s="70" t="s">
        <v>22</v>
      </c>
      <c r="AE244" s="70" t="s">
        <v>62</v>
      </c>
      <c r="AF244" s="71" t="s">
        <v>56</v>
      </c>
      <c r="AG244" s="70"/>
      <c r="AH244" s="137"/>
      <c r="AI244" s="137"/>
      <c r="AJ244" s="137"/>
      <c r="AK244" s="139"/>
    </row>
    <row r="245" spans="1:37" x14ac:dyDescent="0.25">
      <c r="A245" s="3">
        <v>16117</v>
      </c>
      <c r="B245" s="119" t="s">
        <v>20</v>
      </c>
      <c r="C245" s="69" t="s">
        <v>129</v>
      </c>
      <c r="D245" s="69" t="s">
        <v>33</v>
      </c>
      <c r="E245" s="106" t="s">
        <v>79</v>
      </c>
      <c r="F245" s="69" t="s">
        <v>104</v>
      </c>
      <c r="G245" s="69" t="s">
        <v>65</v>
      </c>
      <c r="H245" s="106" t="s">
        <v>70</v>
      </c>
      <c r="I245" s="69" t="s">
        <v>67</v>
      </c>
      <c r="J245" s="69" t="s">
        <v>55</v>
      </c>
      <c r="K245" s="106" t="s">
        <v>79</v>
      </c>
      <c r="L245" s="69" t="s">
        <v>72</v>
      </c>
      <c r="M245" s="69" t="s">
        <v>96</v>
      </c>
      <c r="N245" s="69" t="s">
        <v>23</v>
      </c>
      <c r="O245" s="106" t="s">
        <v>85</v>
      </c>
      <c r="P245" s="69" t="s">
        <v>37</v>
      </c>
      <c r="Q245" s="69" t="s">
        <v>23</v>
      </c>
      <c r="R245" s="106" t="s">
        <v>64</v>
      </c>
      <c r="S245" s="69" t="s">
        <v>143</v>
      </c>
      <c r="T245" s="69" t="s">
        <v>61</v>
      </c>
      <c r="U245" s="106" t="s">
        <v>144</v>
      </c>
      <c r="V245" s="69" t="s">
        <v>39</v>
      </c>
      <c r="W245" s="69" t="s">
        <v>145</v>
      </c>
      <c r="X245" s="69" t="s">
        <v>23</v>
      </c>
      <c r="Y245" s="106" t="s">
        <v>93</v>
      </c>
      <c r="Z245" s="69" t="s">
        <v>104</v>
      </c>
      <c r="AA245" s="69" t="s">
        <v>67</v>
      </c>
      <c r="AB245" s="69" t="s">
        <v>39</v>
      </c>
      <c r="AC245" s="106" t="s">
        <v>136</v>
      </c>
      <c r="AD245" s="69" t="s">
        <v>61</v>
      </c>
      <c r="AE245" s="69" t="s">
        <v>27</v>
      </c>
      <c r="AF245" s="106" t="s">
        <v>97</v>
      </c>
      <c r="AG245" s="69" t="s">
        <v>567</v>
      </c>
      <c r="AH245" s="136">
        <v>8.07</v>
      </c>
      <c r="AI245" s="136" t="s">
        <v>36</v>
      </c>
      <c r="AJ245" s="136">
        <v>5.64</v>
      </c>
      <c r="AK245" s="138"/>
    </row>
    <row r="246" spans="1:37" ht="15" customHeight="1" thickBot="1" x14ac:dyDescent="0.3">
      <c r="A246" s="105" t="s">
        <v>383</v>
      </c>
      <c r="B246" s="70" t="s">
        <v>21</v>
      </c>
      <c r="C246" s="70" t="s">
        <v>32</v>
      </c>
      <c r="D246" s="70" t="s">
        <v>62</v>
      </c>
      <c r="E246" s="71" t="s">
        <v>22</v>
      </c>
      <c r="F246" s="70" t="s">
        <v>62</v>
      </c>
      <c r="G246" s="70" t="s">
        <v>62</v>
      </c>
      <c r="H246" s="71" t="s">
        <v>62</v>
      </c>
      <c r="I246" s="70" t="s">
        <v>22</v>
      </c>
      <c r="J246" s="70" t="s">
        <v>56</v>
      </c>
      <c r="K246" s="71" t="s">
        <v>22</v>
      </c>
      <c r="L246" s="70" t="s">
        <v>62</v>
      </c>
      <c r="M246" s="70" t="s">
        <v>22</v>
      </c>
      <c r="N246" s="70" t="s">
        <v>62</v>
      </c>
      <c r="O246" s="71" t="s">
        <v>56</v>
      </c>
      <c r="P246" s="70" t="s">
        <v>54</v>
      </c>
      <c r="Q246" s="70" t="s">
        <v>22</v>
      </c>
      <c r="R246" s="71" t="s">
        <v>56</v>
      </c>
      <c r="S246" s="70" t="s">
        <v>62</v>
      </c>
      <c r="T246" s="70" t="s">
        <v>62</v>
      </c>
      <c r="U246" s="71" t="s">
        <v>62</v>
      </c>
      <c r="V246" s="70" t="s">
        <v>62</v>
      </c>
      <c r="W246" s="70" t="s">
        <v>22</v>
      </c>
      <c r="X246" s="70" t="s">
        <v>62</v>
      </c>
      <c r="Y246" s="71" t="s">
        <v>22</v>
      </c>
      <c r="Z246" s="70" t="s">
        <v>62</v>
      </c>
      <c r="AA246" s="70" t="s">
        <v>22</v>
      </c>
      <c r="AB246" s="70" t="s">
        <v>62</v>
      </c>
      <c r="AC246" s="71" t="s">
        <v>22</v>
      </c>
      <c r="AD246" s="70" t="s">
        <v>22</v>
      </c>
      <c r="AE246" s="70" t="s">
        <v>62</v>
      </c>
      <c r="AF246" s="71" t="s">
        <v>56</v>
      </c>
      <c r="AG246" s="70"/>
      <c r="AH246" s="137"/>
      <c r="AI246" s="137"/>
      <c r="AJ246" s="137"/>
      <c r="AK246" s="139"/>
    </row>
    <row r="247" spans="1:37" x14ac:dyDescent="0.25">
      <c r="A247" s="3">
        <v>16118</v>
      </c>
      <c r="B247" s="119" t="s">
        <v>20</v>
      </c>
      <c r="C247" s="69" t="s">
        <v>90</v>
      </c>
      <c r="D247" s="69" t="s">
        <v>61</v>
      </c>
      <c r="E247" s="106" t="s">
        <v>93</v>
      </c>
      <c r="F247" s="69" t="s">
        <v>65</v>
      </c>
      <c r="G247" s="69" t="s">
        <v>27</v>
      </c>
      <c r="H247" s="106" t="s">
        <v>129</v>
      </c>
      <c r="I247" s="69" t="s">
        <v>129</v>
      </c>
      <c r="J247" s="69" t="s">
        <v>59</v>
      </c>
      <c r="K247" s="106" t="s">
        <v>101</v>
      </c>
      <c r="L247" s="69" t="s">
        <v>65</v>
      </c>
      <c r="M247" s="69" t="s">
        <v>75</v>
      </c>
      <c r="N247" s="69" t="s">
        <v>55</v>
      </c>
      <c r="O247" s="106" t="s">
        <v>82</v>
      </c>
      <c r="P247" s="69" t="s">
        <v>33</v>
      </c>
      <c r="Q247" s="69" t="s">
        <v>39</v>
      </c>
      <c r="R247" s="106" t="s">
        <v>84</v>
      </c>
      <c r="S247" s="69" t="s">
        <v>142</v>
      </c>
      <c r="T247" s="69" t="s">
        <v>30</v>
      </c>
      <c r="U247" s="106" t="s">
        <v>146</v>
      </c>
      <c r="V247" s="69" t="s">
        <v>61</v>
      </c>
      <c r="W247" s="69" t="s">
        <v>60</v>
      </c>
      <c r="X247" s="69" t="s">
        <v>118</v>
      </c>
      <c r="Y247" s="106" t="s">
        <v>57</v>
      </c>
      <c r="Z247" s="69" t="s">
        <v>27</v>
      </c>
      <c r="AA247" s="69" t="s">
        <v>111</v>
      </c>
      <c r="AB247" s="69" t="s">
        <v>33</v>
      </c>
      <c r="AC247" s="106" t="s">
        <v>131</v>
      </c>
      <c r="AD247" s="69" t="s">
        <v>61</v>
      </c>
      <c r="AE247" s="69" t="s">
        <v>37</v>
      </c>
      <c r="AF247" s="106" t="s">
        <v>76</v>
      </c>
      <c r="AG247" s="69" t="s">
        <v>568</v>
      </c>
      <c r="AH247" s="136">
        <v>7.32</v>
      </c>
      <c r="AI247" s="136" t="s">
        <v>36</v>
      </c>
      <c r="AJ247" s="136">
        <v>5.6</v>
      </c>
      <c r="AK247" s="138"/>
    </row>
    <row r="248" spans="1:37" ht="15" customHeight="1" thickBot="1" x14ac:dyDescent="0.3">
      <c r="A248" s="105" t="s">
        <v>384</v>
      </c>
      <c r="B248" s="70" t="s">
        <v>21</v>
      </c>
      <c r="C248" s="70" t="s">
        <v>22</v>
      </c>
      <c r="D248" s="70" t="s">
        <v>62</v>
      </c>
      <c r="E248" s="71" t="s">
        <v>22</v>
      </c>
      <c r="F248" s="70" t="s">
        <v>62</v>
      </c>
      <c r="G248" s="70" t="s">
        <v>62</v>
      </c>
      <c r="H248" s="71" t="s">
        <v>62</v>
      </c>
      <c r="I248" s="70" t="s">
        <v>32</v>
      </c>
      <c r="J248" s="70" t="s">
        <v>54</v>
      </c>
      <c r="K248" s="71" t="s">
        <v>32</v>
      </c>
      <c r="L248" s="70" t="s">
        <v>62</v>
      </c>
      <c r="M248" s="70" t="s">
        <v>32</v>
      </c>
      <c r="N248" s="70" t="s">
        <v>56</v>
      </c>
      <c r="O248" s="71" t="s">
        <v>32</v>
      </c>
      <c r="P248" s="70" t="s">
        <v>56</v>
      </c>
      <c r="Q248" s="70" t="s">
        <v>62</v>
      </c>
      <c r="R248" s="71" t="s">
        <v>54</v>
      </c>
      <c r="S248" s="70" t="s">
        <v>54</v>
      </c>
      <c r="T248" s="70" t="s">
        <v>32</v>
      </c>
      <c r="U248" s="71" t="s">
        <v>56</v>
      </c>
      <c r="V248" s="70" t="s">
        <v>22</v>
      </c>
      <c r="W248" s="70" t="s">
        <v>54</v>
      </c>
      <c r="X248" s="70" t="s">
        <v>22</v>
      </c>
      <c r="Y248" s="71" t="s">
        <v>56</v>
      </c>
      <c r="Z248" s="70" t="s">
        <v>62</v>
      </c>
      <c r="AA248" s="70" t="s">
        <v>74</v>
      </c>
      <c r="AB248" s="70" t="s">
        <v>62</v>
      </c>
      <c r="AC248" s="71" t="s">
        <v>32</v>
      </c>
      <c r="AD248" s="70" t="s">
        <v>22</v>
      </c>
      <c r="AE248" s="70" t="s">
        <v>54</v>
      </c>
      <c r="AF248" s="71" t="s">
        <v>56</v>
      </c>
      <c r="AG248" s="70"/>
      <c r="AH248" s="137"/>
      <c r="AI248" s="137"/>
      <c r="AJ248" s="137"/>
      <c r="AK248" s="139"/>
    </row>
    <row r="249" spans="1:37" x14ac:dyDescent="0.25">
      <c r="A249" s="3">
        <v>16119</v>
      </c>
      <c r="B249" s="119" t="s">
        <v>20</v>
      </c>
      <c r="C249" s="69" t="s">
        <v>111</v>
      </c>
      <c r="D249" s="69" t="s">
        <v>39</v>
      </c>
      <c r="E249" s="106" t="s">
        <v>101</v>
      </c>
      <c r="F249" s="69" t="s">
        <v>39</v>
      </c>
      <c r="G249" s="69" t="s">
        <v>39</v>
      </c>
      <c r="H249" s="106" t="s">
        <v>69</v>
      </c>
      <c r="I249" s="69" t="s">
        <v>76</v>
      </c>
      <c r="J249" s="69" t="s">
        <v>30</v>
      </c>
      <c r="K249" s="106" t="s">
        <v>70</v>
      </c>
      <c r="L249" s="69" t="s">
        <v>39</v>
      </c>
      <c r="M249" s="69" t="s">
        <v>70</v>
      </c>
      <c r="N249" s="69" t="s">
        <v>55</v>
      </c>
      <c r="O249" s="106" t="s">
        <v>101</v>
      </c>
      <c r="P249" s="69" t="s">
        <v>33</v>
      </c>
      <c r="Q249" s="69" t="s">
        <v>39</v>
      </c>
      <c r="R249" s="106" t="s">
        <v>84</v>
      </c>
      <c r="S249" s="69" t="s">
        <v>80</v>
      </c>
      <c r="T249" s="69" t="s">
        <v>73</v>
      </c>
      <c r="U249" s="106" t="s">
        <v>168</v>
      </c>
      <c r="V249" s="69" t="s">
        <v>30</v>
      </c>
      <c r="W249" s="69" t="s">
        <v>106</v>
      </c>
      <c r="X249" s="69" t="s">
        <v>118</v>
      </c>
      <c r="Y249" s="106" t="s">
        <v>48</v>
      </c>
      <c r="Z249" s="69" t="s">
        <v>33</v>
      </c>
      <c r="AA249" s="69" t="s">
        <v>76</v>
      </c>
      <c r="AB249" s="69" t="s">
        <v>37</v>
      </c>
      <c r="AC249" s="106" t="s">
        <v>96</v>
      </c>
      <c r="AD249" s="69" t="s">
        <v>118</v>
      </c>
      <c r="AE249" s="69" t="s">
        <v>59</v>
      </c>
      <c r="AF249" s="106" t="s">
        <v>50</v>
      </c>
      <c r="AG249" s="69" t="s">
        <v>494</v>
      </c>
      <c r="AH249" s="136">
        <v>6.25</v>
      </c>
      <c r="AI249" s="136" t="s">
        <v>36</v>
      </c>
      <c r="AJ249" s="136">
        <v>6.11</v>
      </c>
      <c r="AK249" s="138"/>
    </row>
    <row r="250" spans="1:37" ht="15.75" thickBot="1" x14ac:dyDescent="0.3">
      <c r="A250" s="105" t="s">
        <v>386</v>
      </c>
      <c r="B250" s="70" t="s">
        <v>21</v>
      </c>
      <c r="C250" s="70" t="s">
        <v>74</v>
      </c>
      <c r="D250" s="70" t="s">
        <v>62</v>
      </c>
      <c r="E250" s="71" t="s">
        <v>32</v>
      </c>
      <c r="F250" s="70" t="s">
        <v>62</v>
      </c>
      <c r="G250" s="70" t="s">
        <v>62</v>
      </c>
      <c r="H250" s="71" t="s">
        <v>62</v>
      </c>
      <c r="I250" s="70" t="s">
        <v>36</v>
      </c>
      <c r="J250" s="70" t="s">
        <v>32</v>
      </c>
      <c r="K250" s="71" t="s">
        <v>74</v>
      </c>
      <c r="L250" s="70" t="s">
        <v>62</v>
      </c>
      <c r="M250" s="70" t="s">
        <v>32</v>
      </c>
      <c r="N250" s="70" t="s">
        <v>56</v>
      </c>
      <c r="O250" s="71" t="s">
        <v>32</v>
      </c>
      <c r="P250" s="70" t="s">
        <v>56</v>
      </c>
      <c r="Q250" s="70" t="s">
        <v>62</v>
      </c>
      <c r="R250" s="71" t="s">
        <v>54</v>
      </c>
      <c r="S250" s="70" t="s">
        <v>32</v>
      </c>
      <c r="T250" s="70" t="s">
        <v>74</v>
      </c>
      <c r="U250" s="71" t="s">
        <v>32</v>
      </c>
      <c r="V250" s="70" t="s">
        <v>36</v>
      </c>
      <c r="W250" s="70" t="s">
        <v>32</v>
      </c>
      <c r="X250" s="70" t="s">
        <v>22</v>
      </c>
      <c r="Y250" s="71" t="s">
        <v>32</v>
      </c>
      <c r="Z250" s="70" t="s">
        <v>56</v>
      </c>
      <c r="AA250" s="70" t="s">
        <v>36</v>
      </c>
      <c r="AB250" s="70" t="s">
        <v>62</v>
      </c>
      <c r="AC250" s="71" t="s">
        <v>32</v>
      </c>
      <c r="AD250" s="70" t="s">
        <v>32</v>
      </c>
      <c r="AE250" s="70" t="s">
        <v>22</v>
      </c>
      <c r="AF250" s="71" t="s">
        <v>32</v>
      </c>
      <c r="AG250" s="70"/>
      <c r="AH250" s="137"/>
      <c r="AI250" s="137"/>
      <c r="AJ250" s="137"/>
      <c r="AK250" s="139"/>
    </row>
    <row r="251" spans="1:37" x14ac:dyDescent="0.25">
      <c r="A251" s="3">
        <v>16120</v>
      </c>
      <c r="B251" s="119" t="s">
        <v>20</v>
      </c>
      <c r="C251" s="69" t="s">
        <v>90</v>
      </c>
      <c r="D251" s="69" t="s">
        <v>23</v>
      </c>
      <c r="E251" s="106" t="s">
        <v>99</v>
      </c>
      <c r="F251" s="69" t="s">
        <v>65</v>
      </c>
      <c r="G251" s="69" t="s">
        <v>65</v>
      </c>
      <c r="H251" s="106" t="s">
        <v>52</v>
      </c>
      <c r="I251" s="69" t="s">
        <v>90</v>
      </c>
      <c r="J251" s="69" t="s">
        <v>23</v>
      </c>
      <c r="K251" s="106" t="s">
        <v>99</v>
      </c>
      <c r="L251" s="69" t="s">
        <v>65</v>
      </c>
      <c r="M251" s="69" t="s">
        <v>52</v>
      </c>
      <c r="N251" s="69" t="s">
        <v>61</v>
      </c>
      <c r="O251" s="106" t="s">
        <v>79</v>
      </c>
      <c r="P251" s="69" t="s">
        <v>37</v>
      </c>
      <c r="Q251" s="69" t="s">
        <v>27</v>
      </c>
      <c r="R251" s="106" t="s">
        <v>69</v>
      </c>
      <c r="S251" s="69" t="s">
        <v>60</v>
      </c>
      <c r="T251" s="69" t="s">
        <v>30</v>
      </c>
      <c r="U251" s="106" t="s">
        <v>85</v>
      </c>
      <c r="V251" s="69" t="s">
        <v>37</v>
      </c>
      <c r="W251" s="69" t="s">
        <v>60</v>
      </c>
      <c r="X251" s="69" t="s">
        <v>61</v>
      </c>
      <c r="Y251" s="106" t="s">
        <v>63</v>
      </c>
      <c r="Z251" s="69" t="s">
        <v>37</v>
      </c>
      <c r="AA251" s="69" t="s">
        <v>80</v>
      </c>
      <c r="AB251" s="69" t="s">
        <v>39</v>
      </c>
      <c r="AC251" s="106" t="s">
        <v>79</v>
      </c>
      <c r="AD251" s="69" t="s">
        <v>59</v>
      </c>
      <c r="AE251" s="69" t="s">
        <v>33</v>
      </c>
      <c r="AF251" s="106" t="s">
        <v>44</v>
      </c>
      <c r="AG251" s="69" t="s">
        <v>569</v>
      </c>
      <c r="AH251" s="136">
        <v>8.14</v>
      </c>
      <c r="AI251" s="136" t="s">
        <v>36</v>
      </c>
      <c r="AJ251" s="136">
        <v>5.71</v>
      </c>
      <c r="AK251" s="138"/>
    </row>
    <row r="252" spans="1:37" ht="15" customHeight="1" thickBot="1" x14ac:dyDescent="0.3">
      <c r="A252" s="105" t="s">
        <v>387</v>
      </c>
      <c r="B252" s="70" t="s">
        <v>21</v>
      </c>
      <c r="C252" s="70" t="s">
        <v>22</v>
      </c>
      <c r="D252" s="70" t="s">
        <v>62</v>
      </c>
      <c r="E252" s="71" t="s">
        <v>56</v>
      </c>
      <c r="F252" s="70" t="s">
        <v>62</v>
      </c>
      <c r="G252" s="70" t="s">
        <v>62</v>
      </c>
      <c r="H252" s="71" t="s">
        <v>62</v>
      </c>
      <c r="I252" s="70" t="s">
        <v>22</v>
      </c>
      <c r="J252" s="70" t="s">
        <v>62</v>
      </c>
      <c r="K252" s="71" t="s">
        <v>56</v>
      </c>
      <c r="L252" s="70" t="s">
        <v>62</v>
      </c>
      <c r="M252" s="70" t="s">
        <v>32</v>
      </c>
      <c r="N252" s="70" t="s">
        <v>62</v>
      </c>
      <c r="O252" s="71" t="s">
        <v>22</v>
      </c>
      <c r="P252" s="70" t="s">
        <v>54</v>
      </c>
      <c r="Q252" s="70" t="s">
        <v>62</v>
      </c>
      <c r="R252" s="71" t="s">
        <v>62</v>
      </c>
      <c r="S252" s="70" t="s">
        <v>54</v>
      </c>
      <c r="T252" s="70" t="s">
        <v>32</v>
      </c>
      <c r="U252" s="71" t="s">
        <v>56</v>
      </c>
      <c r="V252" s="70" t="s">
        <v>54</v>
      </c>
      <c r="W252" s="70" t="s">
        <v>54</v>
      </c>
      <c r="X252" s="70" t="s">
        <v>62</v>
      </c>
      <c r="Y252" s="71" t="s">
        <v>54</v>
      </c>
      <c r="Z252" s="70" t="s">
        <v>54</v>
      </c>
      <c r="AA252" s="70" t="s">
        <v>32</v>
      </c>
      <c r="AB252" s="70" t="s">
        <v>62</v>
      </c>
      <c r="AC252" s="71" t="s">
        <v>22</v>
      </c>
      <c r="AD252" s="70" t="s">
        <v>22</v>
      </c>
      <c r="AE252" s="70" t="s">
        <v>56</v>
      </c>
      <c r="AF252" s="71" t="s">
        <v>22</v>
      </c>
      <c r="AG252" s="70"/>
      <c r="AH252" s="137"/>
      <c r="AI252" s="137"/>
      <c r="AJ252" s="137"/>
      <c r="AK252" s="139"/>
    </row>
    <row r="253" spans="1:37" x14ac:dyDescent="0.25">
      <c r="A253" s="3">
        <v>16121</v>
      </c>
      <c r="B253" s="119" t="s">
        <v>20</v>
      </c>
      <c r="C253" s="69" t="s">
        <v>53</v>
      </c>
      <c r="D253" s="69" t="s">
        <v>39</v>
      </c>
      <c r="E253" s="106" t="s">
        <v>144</v>
      </c>
      <c r="F253" s="69" t="s">
        <v>72</v>
      </c>
      <c r="G253" s="69" t="s">
        <v>104</v>
      </c>
      <c r="H253" s="106" t="s">
        <v>52</v>
      </c>
      <c r="I253" s="69" t="s">
        <v>90</v>
      </c>
      <c r="J253" s="69" t="s">
        <v>33</v>
      </c>
      <c r="K253" s="106" t="s">
        <v>85</v>
      </c>
      <c r="L253" s="69" t="s">
        <v>72</v>
      </c>
      <c r="M253" s="69" t="s">
        <v>111</v>
      </c>
      <c r="N253" s="69" t="s">
        <v>33</v>
      </c>
      <c r="O253" s="106" t="s">
        <v>131</v>
      </c>
      <c r="P253" s="69" t="s">
        <v>33</v>
      </c>
      <c r="Q253" s="69" t="s">
        <v>23</v>
      </c>
      <c r="R253" s="106" t="s">
        <v>76</v>
      </c>
      <c r="S253" s="69" t="s">
        <v>166</v>
      </c>
      <c r="T253" s="69" t="s">
        <v>61</v>
      </c>
      <c r="U253" s="106" t="s">
        <v>169</v>
      </c>
      <c r="V253" s="69" t="s">
        <v>65</v>
      </c>
      <c r="W253" s="69" t="s">
        <v>48</v>
      </c>
      <c r="X253" s="69" t="s">
        <v>37</v>
      </c>
      <c r="Y253" s="106" t="s">
        <v>78</v>
      </c>
      <c r="Z253" s="69" t="s">
        <v>65</v>
      </c>
      <c r="AA253" s="69" t="s">
        <v>106</v>
      </c>
      <c r="AB253" s="69" t="s">
        <v>33</v>
      </c>
      <c r="AC253" s="106" t="s">
        <v>60</v>
      </c>
      <c r="AD253" s="69" t="s">
        <v>27</v>
      </c>
      <c r="AE253" s="69" t="s">
        <v>65</v>
      </c>
      <c r="AF253" s="106" t="s">
        <v>129</v>
      </c>
      <c r="AG253" s="69" t="s">
        <v>570</v>
      </c>
      <c r="AH253" s="136">
        <v>8.61</v>
      </c>
      <c r="AI253" s="136" t="s">
        <v>36</v>
      </c>
      <c r="AJ253" s="136">
        <v>8.36</v>
      </c>
      <c r="AK253" s="138"/>
    </row>
    <row r="254" spans="1:37" ht="15" customHeight="1" thickBot="1" x14ac:dyDescent="0.3">
      <c r="A254" s="105" t="s">
        <v>388</v>
      </c>
      <c r="B254" s="70" t="s">
        <v>21</v>
      </c>
      <c r="C254" s="70" t="s">
        <v>54</v>
      </c>
      <c r="D254" s="70" t="s">
        <v>62</v>
      </c>
      <c r="E254" s="71" t="s">
        <v>62</v>
      </c>
      <c r="F254" s="70" t="s">
        <v>62</v>
      </c>
      <c r="G254" s="70" t="s">
        <v>62</v>
      </c>
      <c r="H254" s="71" t="s">
        <v>62</v>
      </c>
      <c r="I254" s="70" t="s">
        <v>22</v>
      </c>
      <c r="J254" s="70" t="s">
        <v>62</v>
      </c>
      <c r="K254" s="71" t="s">
        <v>56</v>
      </c>
      <c r="L254" s="70" t="s">
        <v>62</v>
      </c>
      <c r="M254" s="70" t="s">
        <v>74</v>
      </c>
      <c r="N254" s="70" t="s">
        <v>62</v>
      </c>
      <c r="O254" s="71" t="s">
        <v>32</v>
      </c>
      <c r="P254" s="70" t="s">
        <v>56</v>
      </c>
      <c r="Q254" s="70" t="s">
        <v>22</v>
      </c>
      <c r="R254" s="71" t="s">
        <v>56</v>
      </c>
      <c r="S254" s="70" t="s">
        <v>62</v>
      </c>
      <c r="T254" s="70" t="s">
        <v>62</v>
      </c>
      <c r="U254" s="71" t="s">
        <v>62</v>
      </c>
      <c r="V254" s="70" t="s">
        <v>62</v>
      </c>
      <c r="W254" s="70" t="s">
        <v>56</v>
      </c>
      <c r="X254" s="70" t="s">
        <v>62</v>
      </c>
      <c r="Y254" s="71" t="s">
        <v>54</v>
      </c>
      <c r="Z254" s="70" t="s">
        <v>62</v>
      </c>
      <c r="AA254" s="70" t="s">
        <v>32</v>
      </c>
      <c r="AB254" s="70" t="s">
        <v>62</v>
      </c>
      <c r="AC254" s="71" t="s">
        <v>22</v>
      </c>
      <c r="AD254" s="70" t="s">
        <v>62</v>
      </c>
      <c r="AE254" s="70" t="s">
        <v>62</v>
      </c>
      <c r="AF254" s="71" t="s">
        <v>62</v>
      </c>
      <c r="AG254" s="70"/>
      <c r="AH254" s="137"/>
      <c r="AI254" s="137"/>
      <c r="AJ254" s="137"/>
      <c r="AK254" s="139"/>
    </row>
    <row r="255" spans="1:37" x14ac:dyDescent="0.25">
      <c r="A255" s="3">
        <v>16122</v>
      </c>
      <c r="B255" s="119" t="s">
        <v>20</v>
      </c>
      <c r="C255" s="69" t="s">
        <v>121</v>
      </c>
      <c r="D255" s="69" t="s">
        <v>127</v>
      </c>
      <c r="E255" s="106" t="s">
        <v>96</v>
      </c>
      <c r="F255" s="69" t="s">
        <v>94</v>
      </c>
      <c r="G255" s="69" t="s">
        <v>165</v>
      </c>
      <c r="H255" s="106" t="s">
        <v>111</v>
      </c>
      <c r="I255" s="69" t="s">
        <v>100</v>
      </c>
      <c r="J255" s="69" t="s">
        <v>35</v>
      </c>
      <c r="K255" s="106" t="s">
        <v>69</v>
      </c>
      <c r="L255" s="69" t="s">
        <v>108</v>
      </c>
      <c r="M255" s="69" t="s">
        <v>107</v>
      </c>
      <c r="N255" s="69" t="s">
        <v>135</v>
      </c>
      <c r="O255" s="106" t="s">
        <v>70</v>
      </c>
      <c r="P255" s="69" t="s">
        <v>94</v>
      </c>
      <c r="Q255" s="69" t="s">
        <v>105</v>
      </c>
      <c r="R255" s="106" t="s">
        <v>84</v>
      </c>
      <c r="S255" s="69" t="s">
        <v>180</v>
      </c>
      <c r="T255" s="69" t="s">
        <v>152</v>
      </c>
      <c r="U255" s="106" t="s">
        <v>111</v>
      </c>
      <c r="V255" s="69" t="s">
        <v>88</v>
      </c>
      <c r="W255" s="69" t="s">
        <v>156</v>
      </c>
      <c r="X255" s="69" t="s">
        <v>88</v>
      </c>
      <c r="Y255" s="106" t="s">
        <v>96</v>
      </c>
      <c r="Z255" s="69" t="s">
        <v>92</v>
      </c>
      <c r="AA255" s="69" t="s">
        <v>40</v>
      </c>
      <c r="AB255" s="69" t="s">
        <v>124</v>
      </c>
      <c r="AC255" s="106" t="s">
        <v>76</v>
      </c>
      <c r="AD255" s="69" t="s">
        <v>119</v>
      </c>
      <c r="AE255" s="69" t="s">
        <v>92</v>
      </c>
      <c r="AF255" s="106" t="s">
        <v>89</v>
      </c>
      <c r="AG255" s="69" t="s">
        <v>176</v>
      </c>
      <c r="AH255" s="136">
        <v>4.43</v>
      </c>
      <c r="AI255" s="136" t="s">
        <v>24</v>
      </c>
      <c r="AJ255" s="136">
        <v>2.48</v>
      </c>
      <c r="AK255" s="138"/>
    </row>
    <row r="256" spans="1:37" ht="15" customHeight="1" thickBot="1" x14ac:dyDescent="0.3">
      <c r="A256" s="105" t="s">
        <v>422</v>
      </c>
      <c r="B256" s="70" t="s">
        <v>21</v>
      </c>
      <c r="C256" s="70" t="s">
        <v>32</v>
      </c>
      <c r="D256" s="70" t="s">
        <v>56</v>
      </c>
      <c r="E256" s="71" t="s">
        <v>32</v>
      </c>
      <c r="F256" s="70" t="s">
        <v>62</v>
      </c>
      <c r="G256" s="70" t="s">
        <v>54</v>
      </c>
      <c r="H256" s="71" t="s">
        <v>54</v>
      </c>
      <c r="I256" s="70" t="s">
        <v>36</v>
      </c>
      <c r="J256" s="70" t="s">
        <v>36</v>
      </c>
      <c r="K256" s="71" t="s">
        <v>36</v>
      </c>
      <c r="L256" s="70" t="s">
        <v>62</v>
      </c>
      <c r="M256" s="70" t="s">
        <v>74</v>
      </c>
      <c r="N256" s="70" t="s">
        <v>74</v>
      </c>
      <c r="O256" s="71" t="s">
        <v>74</v>
      </c>
      <c r="P256" s="70" t="s">
        <v>62</v>
      </c>
      <c r="Q256" s="70" t="s">
        <v>56</v>
      </c>
      <c r="R256" s="71" t="s">
        <v>54</v>
      </c>
      <c r="S256" s="70" t="s">
        <v>36</v>
      </c>
      <c r="T256" s="70" t="s">
        <v>24</v>
      </c>
      <c r="U256" s="71" t="s">
        <v>24</v>
      </c>
      <c r="V256" s="70" t="s">
        <v>74</v>
      </c>
      <c r="W256" s="70" t="s">
        <v>32</v>
      </c>
      <c r="X256" s="70" t="s">
        <v>22</v>
      </c>
      <c r="Y256" s="71" t="s">
        <v>32</v>
      </c>
      <c r="Z256" s="70" t="s">
        <v>22</v>
      </c>
      <c r="AA256" s="70" t="s">
        <v>24</v>
      </c>
      <c r="AB256" s="70" t="s">
        <v>54</v>
      </c>
      <c r="AC256" s="71" t="s">
        <v>24</v>
      </c>
      <c r="AD256" s="70" t="s">
        <v>32</v>
      </c>
      <c r="AE256" s="70" t="s">
        <v>22</v>
      </c>
      <c r="AF256" s="71" t="s">
        <v>32</v>
      </c>
      <c r="AG256" s="70"/>
      <c r="AH256" s="137"/>
      <c r="AI256" s="137"/>
      <c r="AJ256" s="137"/>
      <c r="AK256" s="139"/>
    </row>
    <row r="257" spans="1:37" x14ac:dyDescent="0.25">
      <c r="A257" s="3">
        <v>16123</v>
      </c>
      <c r="B257" s="119" t="s">
        <v>20</v>
      </c>
      <c r="C257" s="69" t="s">
        <v>53</v>
      </c>
      <c r="D257" s="69" t="s">
        <v>39</v>
      </c>
      <c r="E257" s="106" t="s">
        <v>144</v>
      </c>
      <c r="F257" s="69" t="s">
        <v>65</v>
      </c>
      <c r="G257" s="69" t="s">
        <v>65</v>
      </c>
      <c r="H257" s="106" t="s">
        <v>52</v>
      </c>
      <c r="I257" s="69" t="s">
        <v>46</v>
      </c>
      <c r="J257" s="69" t="s">
        <v>23</v>
      </c>
      <c r="K257" s="106" t="s">
        <v>78</v>
      </c>
      <c r="L257" s="69" t="s">
        <v>72</v>
      </c>
      <c r="M257" s="69" t="s">
        <v>145</v>
      </c>
      <c r="N257" s="69" t="s">
        <v>23</v>
      </c>
      <c r="O257" s="106" t="s">
        <v>93</v>
      </c>
      <c r="P257" s="69" t="s">
        <v>37</v>
      </c>
      <c r="Q257" s="69" t="s">
        <v>37</v>
      </c>
      <c r="R257" s="106" t="s">
        <v>84</v>
      </c>
      <c r="S257" s="69" t="s">
        <v>96</v>
      </c>
      <c r="T257" s="69" t="s">
        <v>33</v>
      </c>
      <c r="U257" s="106" t="s">
        <v>128</v>
      </c>
      <c r="V257" s="69" t="s">
        <v>65</v>
      </c>
      <c r="W257" s="69" t="s">
        <v>77</v>
      </c>
      <c r="X257" s="69" t="s">
        <v>33</v>
      </c>
      <c r="Y257" s="106" t="s">
        <v>167</v>
      </c>
      <c r="Z257" s="69" t="s">
        <v>39</v>
      </c>
      <c r="AA257" s="69" t="s">
        <v>111</v>
      </c>
      <c r="AB257" s="69" t="s">
        <v>37</v>
      </c>
      <c r="AC257" s="106" t="s">
        <v>46</v>
      </c>
      <c r="AD257" s="69" t="s">
        <v>39</v>
      </c>
      <c r="AE257" s="69" t="s">
        <v>104</v>
      </c>
      <c r="AF257" s="106" t="s">
        <v>80</v>
      </c>
      <c r="AG257" s="69" t="s">
        <v>533</v>
      </c>
      <c r="AH257" s="136">
        <v>8.68</v>
      </c>
      <c r="AI257" s="136" t="s">
        <v>36</v>
      </c>
      <c r="AJ257" s="136">
        <v>6.42</v>
      </c>
      <c r="AK257" s="138"/>
    </row>
    <row r="258" spans="1:37" ht="15" customHeight="1" thickBot="1" x14ac:dyDescent="0.3">
      <c r="A258" s="105" t="s">
        <v>389</v>
      </c>
      <c r="B258" s="70" t="s">
        <v>21</v>
      </c>
      <c r="C258" s="70" t="s">
        <v>54</v>
      </c>
      <c r="D258" s="70" t="s">
        <v>62</v>
      </c>
      <c r="E258" s="71" t="s">
        <v>62</v>
      </c>
      <c r="F258" s="70" t="s">
        <v>62</v>
      </c>
      <c r="G258" s="70" t="s">
        <v>62</v>
      </c>
      <c r="H258" s="71" t="s">
        <v>62</v>
      </c>
      <c r="I258" s="70" t="s">
        <v>56</v>
      </c>
      <c r="J258" s="70" t="s">
        <v>62</v>
      </c>
      <c r="K258" s="71" t="s">
        <v>54</v>
      </c>
      <c r="L258" s="70" t="s">
        <v>62</v>
      </c>
      <c r="M258" s="70" t="s">
        <v>22</v>
      </c>
      <c r="N258" s="70" t="s">
        <v>62</v>
      </c>
      <c r="O258" s="71" t="s">
        <v>22</v>
      </c>
      <c r="P258" s="70" t="s">
        <v>54</v>
      </c>
      <c r="Q258" s="70" t="s">
        <v>54</v>
      </c>
      <c r="R258" s="71" t="s">
        <v>54</v>
      </c>
      <c r="S258" s="70" t="s">
        <v>22</v>
      </c>
      <c r="T258" s="70" t="s">
        <v>62</v>
      </c>
      <c r="U258" s="71" t="s">
        <v>56</v>
      </c>
      <c r="V258" s="70" t="s">
        <v>62</v>
      </c>
      <c r="W258" s="70" t="s">
        <v>62</v>
      </c>
      <c r="X258" s="70" t="s">
        <v>62</v>
      </c>
      <c r="Y258" s="71" t="s">
        <v>62</v>
      </c>
      <c r="Z258" s="70" t="s">
        <v>62</v>
      </c>
      <c r="AA258" s="70" t="s">
        <v>74</v>
      </c>
      <c r="AB258" s="70" t="s">
        <v>62</v>
      </c>
      <c r="AC258" s="71" t="s">
        <v>32</v>
      </c>
      <c r="AD258" s="70" t="s">
        <v>62</v>
      </c>
      <c r="AE258" s="70" t="s">
        <v>62</v>
      </c>
      <c r="AF258" s="71" t="s">
        <v>62</v>
      </c>
      <c r="AG258" s="70"/>
      <c r="AH258" s="137"/>
      <c r="AI258" s="137"/>
      <c r="AJ258" s="137"/>
      <c r="AK258" s="139"/>
    </row>
    <row r="259" spans="1:37" x14ac:dyDescent="0.25">
      <c r="A259" s="3">
        <v>16124</v>
      </c>
      <c r="B259" s="119" t="s">
        <v>20</v>
      </c>
      <c r="C259" s="69" t="s">
        <v>48</v>
      </c>
      <c r="D259" s="69" t="s">
        <v>37</v>
      </c>
      <c r="E259" s="106" t="s">
        <v>78</v>
      </c>
      <c r="F259" s="69" t="s">
        <v>72</v>
      </c>
      <c r="G259" s="69" t="s">
        <v>27</v>
      </c>
      <c r="H259" s="106" t="s">
        <v>70</v>
      </c>
      <c r="I259" s="69" t="s">
        <v>101</v>
      </c>
      <c r="J259" s="69" t="s">
        <v>59</v>
      </c>
      <c r="K259" s="106" t="s">
        <v>57</v>
      </c>
      <c r="L259" s="69" t="s">
        <v>72</v>
      </c>
      <c r="M259" s="69" t="s">
        <v>52</v>
      </c>
      <c r="N259" s="69" t="s">
        <v>61</v>
      </c>
      <c r="O259" s="106" t="s">
        <v>79</v>
      </c>
      <c r="P259" s="69" t="s">
        <v>23</v>
      </c>
      <c r="Q259" s="69" t="s">
        <v>61</v>
      </c>
      <c r="R259" s="106" t="s">
        <v>44</v>
      </c>
      <c r="S259" s="69" t="s">
        <v>46</v>
      </c>
      <c r="T259" s="69" t="s">
        <v>23</v>
      </c>
      <c r="U259" s="106" t="s">
        <v>78</v>
      </c>
      <c r="V259" s="69" t="s">
        <v>39</v>
      </c>
      <c r="W259" s="69" t="s">
        <v>53</v>
      </c>
      <c r="X259" s="69" t="s">
        <v>61</v>
      </c>
      <c r="Y259" s="106" t="s">
        <v>83</v>
      </c>
      <c r="Z259" s="69" t="s">
        <v>39</v>
      </c>
      <c r="AA259" s="69" t="s">
        <v>67</v>
      </c>
      <c r="AB259" s="69" t="s">
        <v>37</v>
      </c>
      <c r="AC259" s="106" t="s">
        <v>112</v>
      </c>
      <c r="AD259" s="69" t="s">
        <v>49</v>
      </c>
      <c r="AE259" s="69" t="s">
        <v>55</v>
      </c>
      <c r="AF259" s="106" t="s">
        <v>139</v>
      </c>
      <c r="AG259" s="69" t="s">
        <v>571</v>
      </c>
      <c r="AH259" s="136">
        <v>8.32</v>
      </c>
      <c r="AI259" s="136" t="s">
        <v>36</v>
      </c>
      <c r="AJ259" s="136">
        <v>6.4</v>
      </c>
      <c r="AK259" s="138"/>
    </row>
    <row r="260" spans="1:37" ht="15" customHeight="1" thickBot="1" x14ac:dyDescent="0.3">
      <c r="A260" s="105" t="s">
        <v>390</v>
      </c>
      <c r="B260" s="70" t="s">
        <v>21</v>
      </c>
      <c r="C260" s="70" t="s">
        <v>56</v>
      </c>
      <c r="D260" s="70" t="s">
        <v>62</v>
      </c>
      <c r="E260" s="71" t="s">
        <v>54</v>
      </c>
      <c r="F260" s="70" t="s">
        <v>62</v>
      </c>
      <c r="G260" s="70" t="s">
        <v>62</v>
      </c>
      <c r="H260" s="71" t="s">
        <v>62</v>
      </c>
      <c r="I260" s="70" t="s">
        <v>56</v>
      </c>
      <c r="J260" s="70" t="s">
        <v>54</v>
      </c>
      <c r="K260" s="71" t="s">
        <v>56</v>
      </c>
      <c r="L260" s="70" t="s">
        <v>62</v>
      </c>
      <c r="M260" s="70" t="s">
        <v>32</v>
      </c>
      <c r="N260" s="70" t="s">
        <v>62</v>
      </c>
      <c r="O260" s="71" t="s">
        <v>22</v>
      </c>
      <c r="P260" s="70" t="s">
        <v>22</v>
      </c>
      <c r="Q260" s="70" t="s">
        <v>22</v>
      </c>
      <c r="R260" s="71" t="s">
        <v>22</v>
      </c>
      <c r="S260" s="70" t="s">
        <v>56</v>
      </c>
      <c r="T260" s="70" t="s">
        <v>62</v>
      </c>
      <c r="U260" s="71" t="s">
        <v>54</v>
      </c>
      <c r="V260" s="70" t="s">
        <v>62</v>
      </c>
      <c r="W260" s="70" t="s">
        <v>54</v>
      </c>
      <c r="X260" s="70" t="s">
        <v>62</v>
      </c>
      <c r="Y260" s="71" t="s">
        <v>54</v>
      </c>
      <c r="Z260" s="70" t="s">
        <v>62</v>
      </c>
      <c r="AA260" s="70" t="s">
        <v>22</v>
      </c>
      <c r="AB260" s="70" t="s">
        <v>62</v>
      </c>
      <c r="AC260" s="71" t="s">
        <v>22</v>
      </c>
      <c r="AD260" s="70" t="s">
        <v>74</v>
      </c>
      <c r="AE260" s="70" t="s">
        <v>32</v>
      </c>
      <c r="AF260" s="71" t="s">
        <v>32</v>
      </c>
      <c r="AG260" s="70"/>
      <c r="AH260" s="137"/>
      <c r="AI260" s="137"/>
      <c r="AJ260" s="137"/>
      <c r="AK260" s="139"/>
    </row>
    <row r="261" spans="1:37" x14ac:dyDescent="0.25">
      <c r="A261" s="3">
        <v>16125</v>
      </c>
      <c r="B261" s="119" t="s">
        <v>20</v>
      </c>
      <c r="C261" s="69" t="s">
        <v>131</v>
      </c>
      <c r="D261" s="69" t="s">
        <v>39</v>
      </c>
      <c r="E261" s="106" t="s">
        <v>63</v>
      </c>
      <c r="F261" s="69" t="s">
        <v>72</v>
      </c>
      <c r="G261" s="69" t="s">
        <v>27</v>
      </c>
      <c r="H261" s="106" t="s">
        <v>70</v>
      </c>
      <c r="I261" s="69" t="s">
        <v>96</v>
      </c>
      <c r="J261" s="69" t="s">
        <v>23</v>
      </c>
      <c r="K261" s="106" t="s">
        <v>85</v>
      </c>
      <c r="L261" s="69" t="s">
        <v>72</v>
      </c>
      <c r="M261" s="69" t="s">
        <v>70</v>
      </c>
      <c r="N261" s="69" t="s">
        <v>59</v>
      </c>
      <c r="O261" s="106" t="s">
        <v>53</v>
      </c>
      <c r="P261" s="69" t="s">
        <v>104</v>
      </c>
      <c r="Q261" s="69" t="s">
        <v>39</v>
      </c>
      <c r="R261" s="106" t="s">
        <v>80</v>
      </c>
      <c r="S261" s="69" t="s">
        <v>116</v>
      </c>
      <c r="T261" s="69" t="s">
        <v>59</v>
      </c>
      <c r="U261" s="106" t="s">
        <v>110</v>
      </c>
      <c r="V261" s="69" t="s">
        <v>27</v>
      </c>
      <c r="W261" s="69" t="s">
        <v>82</v>
      </c>
      <c r="X261" s="69" t="s">
        <v>55</v>
      </c>
      <c r="Y261" s="106" t="s">
        <v>93</v>
      </c>
      <c r="Z261" s="69" t="s">
        <v>59</v>
      </c>
      <c r="AA261" s="69" t="s">
        <v>44</v>
      </c>
      <c r="AB261" s="69" t="s">
        <v>39</v>
      </c>
      <c r="AC261" s="106" t="s">
        <v>90</v>
      </c>
      <c r="AD261" s="69" t="s">
        <v>49</v>
      </c>
      <c r="AE261" s="69" t="s">
        <v>55</v>
      </c>
      <c r="AF261" s="106" t="s">
        <v>139</v>
      </c>
      <c r="AG261" s="69" t="s">
        <v>572</v>
      </c>
      <c r="AH261" s="136">
        <v>7.36</v>
      </c>
      <c r="AI261" s="136" t="s">
        <v>36</v>
      </c>
      <c r="AJ261" s="136">
        <v>6.09</v>
      </c>
      <c r="AK261" s="138"/>
    </row>
    <row r="262" spans="1:37" ht="15" customHeight="1" thickBot="1" x14ac:dyDescent="0.3">
      <c r="A262" s="105" t="s">
        <v>391</v>
      </c>
      <c r="B262" s="70" t="s">
        <v>21</v>
      </c>
      <c r="C262" s="70" t="s">
        <v>56</v>
      </c>
      <c r="D262" s="70" t="s">
        <v>62</v>
      </c>
      <c r="E262" s="71" t="s">
        <v>54</v>
      </c>
      <c r="F262" s="70" t="s">
        <v>62</v>
      </c>
      <c r="G262" s="70" t="s">
        <v>62</v>
      </c>
      <c r="H262" s="71" t="s">
        <v>62</v>
      </c>
      <c r="I262" s="70" t="s">
        <v>22</v>
      </c>
      <c r="J262" s="70" t="s">
        <v>62</v>
      </c>
      <c r="K262" s="71" t="s">
        <v>56</v>
      </c>
      <c r="L262" s="70" t="s">
        <v>62</v>
      </c>
      <c r="M262" s="70" t="s">
        <v>32</v>
      </c>
      <c r="N262" s="70" t="s">
        <v>54</v>
      </c>
      <c r="O262" s="71" t="s">
        <v>22</v>
      </c>
      <c r="P262" s="70" t="s">
        <v>62</v>
      </c>
      <c r="Q262" s="70" t="s">
        <v>62</v>
      </c>
      <c r="R262" s="71" t="s">
        <v>62</v>
      </c>
      <c r="S262" s="70" t="s">
        <v>36</v>
      </c>
      <c r="T262" s="70" t="s">
        <v>54</v>
      </c>
      <c r="U262" s="71" t="s">
        <v>74</v>
      </c>
      <c r="V262" s="70" t="s">
        <v>62</v>
      </c>
      <c r="W262" s="70" t="s">
        <v>22</v>
      </c>
      <c r="X262" s="70" t="s">
        <v>56</v>
      </c>
      <c r="Y262" s="71" t="s">
        <v>22</v>
      </c>
      <c r="Z262" s="70" t="s">
        <v>22</v>
      </c>
      <c r="AA262" s="70" t="s">
        <v>36</v>
      </c>
      <c r="AB262" s="70" t="s">
        <v>62</v>
      </c>
      <c r="AC262" s="71" t="s">
        <v>32</v>
      </c>
      <c r="AD262" s="70" t="s">
        <v>74</v>
      </c>
      <c r="AE262" s="70" t="s">
        <v>32</v>
      </c>
      <c r="AF262" s="71" t="s">
        <v>32</v>
      </c>
      <c r="AG262" s="70"/>
      <c r="AH262" s="137"/>
      <c r="AI262" s="137"/>
      <c r="AJ262" s="137"/>
      <c r="AK262" s="139"/>
    </row>
    <row r="263" spans="1:37" x14ac:dyDescent="0.25">
      <c r="A263" s="3">
        <v>16126</v>
      </c>
      <c r="B263" s="119" t="s">
        <v>20</v>
      </c>
      <c r="C263" s="69" t="s">
        <v>145</v>
      </c>
      <c r="D263" s="69" t="s">
        <v>37</v>
      </c>
      <c r="E263" s="106" t="s">
        <v>85</v>
      </c>
      <c r="F263" s="69" t="s">
        <v>104</v>
      </c>
      <c r="G263" s="69" t="s">
        <v>65</v>
      </c>
      <c r="H263" s="106" t="s">
        <v>70</v>
      </c>
      <c r="I263" s="69" t="s">
        <v>101</v>
      </c>
      <c r="J263" s="69" t="s">
        <v>23</v>
      </c>
      <c r="K263" s="106" t="s">
        <v>83</v>
      </c>
      <c r="L263" s="69" t="s">
        <v>72</v>
      </c>
      <c r="M263" s="69" t="s">
        <v>145</v>
      </c>
      <c r="N263" s="69" t="s">
        <v>33</v>
      </c>
      <c r="O263" s="106" t="s">
        <v>99</v>
      </c>
      <c r="P263" s="69" t="s">
        <v>27</v>
      </c>
      <c r="Q263" s="69" t="s">
        <v>104</v>
      </c>
      <c r="R263" s="106" t="s">
        <v>106</v>
      </c>
      <c r="S263" s="69" t="s">
        <v>82</v>
      </c>
      <c r="T263" s="69" t="s">
        <v>33</v>
      </c>
      <c r="U263" s="106" t="s">
        <v>146</v>
      </c>
      <c r="V263" s="69" t="s">
        <v>27</v>
      </c>
      <c r="W263" s="69" t="s">
        <v>48</v>
      </c>
      <c r="X263" s="69" t="s">
        <v>23</v>
      </c>
      <c r="Y263" s="106" t="s">
        <v>146</v>
      </c>
      <c r="Z263" s="69" t="s">
        <v>33</v>
      </c>
      <c r="AA263" s="69" t="s">
        <v>80</v>
      </c>
      <c r="AB263" s="69" t="s">
        <v>37</v>
      </c>
      <c r="AC263" s="106" t="s">
        <v>60</v>
      </c>
      <c r="AD263" s="69" t="s">
        <v>61</v>
      </c>
      <c r="AE263" s="69" t="s">
        <v>39</v>
      </c>
      <c r="AF263" s="106" t="s">
        <v>64</v>
      </c>
      <c r="AG263" s="69" t="s">
        <v>573</v>
      </c>
      <c r="AH263" s="136">
        <v>8.32</v>
      </c>
      <c r="AI263" s="136" t="s">
        <v>36</v>
      </c>
      <c r="AJ263" s="136">
        <v>6.62</v>
      </c>
      <c r="AK263" s="138"/>
    </row>
    <row r="264" spans="1:37" ht="15" customHeight="1" thickBot="1" x14ac:dyDescent="0.3">
      <c r="A264" s="105" t="s">
        <v>393</v>
      </c>
      <c r="B264" s="70" t="s">
        <v>21</v>
      </c>
      <c r="C264" s="70" t="s">
        <v>22</v>
      </c>
      <c r="D264" s="70" t="s">
        <v>62</v>
      </c>
      <c r="E264" s="71" t="s">
        <v>56</v>
      </c>
      <c r="F264" s="70" t="s">
        <v>62</v>
      </c>
      <c r="G264" s="70" t="s">
        <v>62</v>
      </c>
      <c r="H264" s="71" t="s">
        <v>62</v>
      </c>
      <c r="I264" s="70" t="s">
        <v>56</v>
      </c>
      <c r="J264" s="70" t="s">
        <v>62</v>
      </c>
      <c r="K264" s="71" t="s">
        <v>54</v>
      </c>
      <c r="L264" s="70" t="s">
        <v>62</v>
      </c>
      <c r="M264" s="70" t="s">
        <v>22</v>
      </c>
      <c r="N264" s="70" t="s">
        <v>62</v>
      </c>
      <c r="O264" s="71" t="s">
        <v>56</v>
      </c>
      <c r="P264" s="70" t="s">
        <v>62</v>
      </c>
      <c r="Q264" s="70" t="s">
        <v>62</v>
      </c>
      <c r="R264" s="71" t="s">
        <v>62</v>
      </c>
      <c r="S264" s="70" t="s">
        <v>22</v>
      </c>
      <c r="T264" s="70" t="s">
        <v>62</v>
      </c>
      <c r="U264" s="71" t="s">
        <v>56</v>
      </c>
      <c r="V264" s="70" t="s">
        <v>62</v>
      </c>
      <c r="W264" s="70" t="s">
        <v>56</v>
      </c>
      <c r="X264" s="70" t="s">
        <v>62</v>
      </c>
      <c r="Y264" s="71" t="s">
        <v>56</v>
      </c>
      <c r="Z264" s="70" t="s">
        <v>56</v>
      </c>
      <c r="AA264" s="70" t="s">
        <v>32</v>
      </c>
      <c r="AB264" s="70" t="s">
        <v>62</v>
      </c>
      <c r="AC264" s="71" t="s">
        <v>22</v>
      </c>
      <c r="AD264" s="70" t="s">
        <v>22</v>
      </c>
      <c r="AE264" s="70" t="s">
        <v>62</v>
      </c>
      <c r="AF264" s="71" t="s">
        <v>56</v>
      </c>
      <c r="AG264" s="70"/>
      <c r="AH264" s="137"/>
      <c r="AI264" s="137"/>
      <c r="AJ264" s="137"/>
      <c r="AK264" s="139"/>
    </row>
    <row r="265" spans="1:37" x14ac:dyDescent="0.25">
      <c r="A265" s="3">
        <v>16127</v>
      </c>
      <c r="B265" s="119" t="s">
        <v>20</v>
      </c>
      <c r="C265" s="69" t="s">
        <v>90</v>
      </c>
      <c r="D265" s="69" t="s">
        <v>39</v>
      </c>
      <c r="E265" s="106" t="s">
        <v>146</v>
      </c>
      <c r="F265" s="69" t="s">
        <v>65</v>
      </c>
      <c r="G265" s="69" t="s">
        <v>27</v>
      </c>
      <c r="H265" s="106" t="s">
        <v>129</v>
      </c>
      <c r="I265" s="69" t="s">
        <v>168</v>
      </c>
      <c r="J265" s="69" t="s">
        <v>33</v>
      </c>
      <c r="K265" s="106" t="s">
        <v>93</v>
      </c>
      <c r="L265" s="69" t="s">
        <v>72</v>
      </c>
      <c r="M265" s="69" t="s">
        <v>111</v>
      </c>
      <c r="N265" s="69" t="s">
        <v>33</v>
      </c>
      <c r="O265" s="106" t="s">
        <v>131</v>
      </c>
      <c r="P265" s="69" t="s">
        <v>65</v>
      </c>
      <c r="Q265" s="69" t="s">
        <v>104</v>
      </c>
      <c r="R265" s="106" t="s">
        <v>70</v>
      </c>
      <c r="S265" s="69" t="s">
        <v>79</v>
      </c>
      <c r="T265" s="69" t="s">
        <v>59</v>
      </c>
      <c r="U265" s="106" t="s">
        <v>63</v>
      </c>
      <c r="V265" s="69" t="s">
        <v>104</v>
      </c>
      <c r="W265" s="69" t="s">
        <v>136</v>
      </c>
      <c r="X265" s="69" t="s">
        <v>23</v>
      </c>
      <c r="Y265" s="106" t="s">
        <v>71</v>
      </c>
      <c r="Z265" s="69" t="s">
        <v>39</v>
      </c>
      <c r="AA265" s="69" t="s">
        <v>80</v>
      </c>
      <c r="AB265" s="69" t="s">
        <v>37</v>
      </c>
      <c r="AC265" s="106" t="s">
        <v>60</v>
      </c>
      <c r="AD265" s="69" t="s">
        <v>33</v>
      </c>
      <c r="AE265" s="69" t="s">
        <v>27</v>
      </c>
      <c r="AF265" s="106" t="s">
        <v>111</v>
      </c>
      <c r="AG265" s="69" t="s">
        <v>574</v>
      </c>
      <c r="AH265" s="136">
        <v>8.2899999999999991</v>
      </c>
      <c r="AI265" s="136" t="s">
        <v>36</v>
      </c>
      <c r="AJ265" s="136">
        <v>6.64</v>
      </c>
      <c r="AK265" s="138"/>
    </row>
    <row r="266" spans="1:37" ht="15" customHeight="1" thickBot="1" x14ac:dyDescent="0.3">
      <c r="A266" s="105" t="s">
        <v>394</v>
      </c>
      <c r="B266" s="70" t="s">
        <v>21</v>
      </c>
      <c r="C266" s="70" t="s">
        <v>22</v>
      </c>
      <c r="D266" s="70" t="s">
        <v>62</v>
      </c>
      <c r="E266" s="71" t="s">
        <v>56</v>
      </c>
      <c r="F266" s="70" t="s">
        <v>62</v>
      </c>
      <c r="G266" s="70" t="s">
        <v>62</v>
      </c>
      <c r="H266" s="71" t="s">
        <v>62</v>
      </c>
      <c r="I266" s="70" t="s">
        <v>22</v>
      </c>
      <c r="J266" s="70" t="s">
        <v>62</v>
      </c>
      <c r="K266" s="71" t="s">
        <v>22</v>
      </c>
      <c r="L266" s="70" t="s">
        <v>62</v>
      </c>
      <c r="M266" s="70" t="s">
        <v>74</v>
      </c>
      <c r="N266" s="70" t="s">
        <v>62</v>
      </c>
      <c r="O266" s="71" t="s">
        <v>32</v>
      </c>
      <c r="P266" s="70" t="s">
        <v>62</v>
      </c>
      <c r="Q266" s="70" t="s">
        <v>62</v>
      </c>
      <c r="R266" s="71" t="s">
        <v>62</v>
      </c>
      <c r="S266" s="70" t="s">
        <v>54</v>
      </c>
      <c r="T266" s="70" t="s">
        <v>54</v>
      </c>
      <c r="U266" s="71" t="s">
        <v>54</v>
      </c>
      <c r="V266" s="70" t="s">
        <v>62</v>
      </c>
      <c r="W266" s="70" t="s">
        <v>62</v>
      </c>
      <c r="X266" s="70" t="s">
        <v>62</v>
      </c>
      <c r="Y266" s="71" t="s">
        <v>62</v>
      </c>
      <c r="Z266" s="70" t="s">
        <v>62</v>
      </c>
      <c r="AA266" s="70" t="s">
        <v>32</v>
      </c>
      <c r="AB266" s="70" t="s">
        <v>62</v>
      </c>
      <c r="AC266" s="71" t="s">
        <v>22</v>
      </c>
      <c r="AD266" s="70" t="s">
        <v>56</v>
      </c>
      <c r="AE266" s="70" t="s">
        <v>62</v>
      </c>
      <c r="AF266" s="71" t="s">
        <v>54</v>
      </c>
      <c r="AG266" s="70"/>
      <c r="AH266" s="137"/>
      <c r="AI266" s="137"/>
      <c r="AJ266" s="137"/>
      <c r="AK266" s="139"/>
    </row>
    <row r="267" spans="1:37" x14ac:dyDescent="0.25">
      <c r="A267" s="3">
        <v>16128</v>
      </c>
      <c r="B267" s="119" t="s">
        <v>20</v>
      </c>
      <c r="C267" s="69" t="s">
        <v>96</v>
      </c>
      <c r="D267" s="69" t="s">
        <v>39</v>
      </c>
      <c r="E267" s="106" t="s">
        <v>57</v>
      </c>
      <c r="F267" s="69" t="s">
        <v>72</v>
      </c>
      <c r="G267" s="69" t="s">
        <v>27</v>
      </c>
      <c r="H267" s="106" t="s">
        <v>70</v>
      </c>
      <c r="I267" s="69" t="s">
        <v>96</v>
      </c>
      <c r="J267" s="69" t="s">
        <v>33</v>
      </c>
      <c r="K267" s="106" t="s">
        <v>128</v>
      </c>
      <c r="L267" s="69" t="s">
        <v>72</v>
      </c>
      <c r="M267" s="69" t="s">
        <v>75</v>
      </c>
      <c r="N267" s="69" t="s">
        <v>61</v>
      </c>
      <c r="O267" s="106" t="s">
        <v>131</v>
      </c>
      <c r="P267" s="69" t="s">
        <v>37</v>
      </c>
      <c r="Q267" s="69" t="s">
        <v>33</v>
      </c>
      <c r="R267" s="106" t="s">
        <v>97</v>
      </c>
      <c r="S267" s="69" t="s">
        <v>109</v>
      </c>
      <c r="T267" s="69" t="s">
        <v>55</v>
      </c>
      <c r="U267" s="106" t="s">
        <v>143</v>
      </c>
      <c r="V267" s="69" t="s">
        <v>61</v>
      </c>
      <c r="W267" s="69" t="s">
        <v>60</v>
      </c>
      <c r="X267" s="69" t="s">
        <v>61</v>
      </c>
      <c r="Y267" s="106" t="s">
        <v>63</v>
      </c>
      <c r="Z267" s="69" t="s">
        <v>39</v>
      </c>
      <c r="AA267" s="69" t="s">
        <v>109</v>
      </c>
      <c r="AB267" s="69" t="s">
        <v>33</v>
      </c>
      <c r="AC267" s="106" t="s">
        <v>136</v>
      </c>
      <c r="AD267" s="69" t="s">
        <v>23</v>
      </c>
      <c r="AE267" s="69" t="s">
        <v>37</v>
      </c>
      <c r="AF267" s="106" t="s">
        <v>64</v>
      </c>
      <c r="AG267" s="69" t="s">
        <v>575</v>
      </c>
      <c r="AH267" s="136">
        <v>7.79</v>
      </c>
      <c r="AI267" s="136" t="s">
        <v>36</v>
      </c>
      <c r="AJ267" s="136">
        <v>6.16</v>
      </c>
      <c r="AK267" s="138"/>
    </row>
    <row r="268" spans="1:37" ht="15" customHeight="1" thickBot="1" x14ac:dyDescent="0.3">
      <c r="A268" s="105" t="s">
        <v>395</v>
      </c>
      <c r="B268" s="70" t="s">
        <v>21</v>
      </c>
      <c r="C268" s="70" t="s">
        <v>22</v>
      </c>
      <c r="D268" s="70" t="s">
        <v>62</v>
      </c>
      <c r="E268" s="71" t="s">
        <v>56</v>
      </c>
      <c r="F268" s="70" t="s">
        <v>62</v>
      </c>
      <c r="G268" s="70" t="s">
        <v>62</v>
      </c>
      <c r="H268" s="71" t="s">
        <v>62</v>
      </c>
      <c r="I268" s="70" t="s">
        <v>22</v>
      </c>
      <c r="J268" s="70" t="s">
        <v>62</v>
      </c>
      <c r="K268" s="71" t="s">
        <v>56</v>
      </c>
      <c r="L268" s="70" t="s">
        <v>62</v>
      </c>
      <c r="M268" s="70" t="s">
        <v>32</v>
      </c>
      <c r="N268" s="70" t="s">
        <v>62</v>
      </c>
      <c r="O268" s="71" t="s">
        <v>32</v>
      </c>
      <c r="P268" s="70" t="s">
        <v>54</v>
      </c>
      <c r="Q268" s="70" t="s">
        <v>56</v>
      </c>
      <c r="R268" s="71" t="s">
        <v>56</v>
      </c>
      <c r="S268" s="70" t="s">
        <v>22</v>
      </c>
      <c r="T268" s="70" t="s">
        <v>56</v>
      </c>
      <c r="U268" s="71" t="s">
        <v>22</v>
      </c>
      <c r="V268" s="70" t="s">
        <v>22</v>
      </c>
      <c r="W268" s="70" t="s">
        <v>54</v>
      </c>
      <c r="X268" s="70" t="s">
        <v>62</v>
      </c>
      <c r="Y268" s="71" t="s">
        <v>54</v>
      </c>
      <c r="Z268" s="70" t="s">
        <v>62</v>
      </c>
      <c r="AA268" s="70" t="s">
        <v>22</v>
      </c>
      <c r="AB268" s="70" t="s">
        <v>62</v>
      </c>
      <c r="AC268" s="71" t="s">
        <v>22</v>
      </c>
      <c r="AD268" s="70" t="s">
        <v>22</v>
      </c>
      <c r="AE268" s="70" t="s">
        <v>54</v>
      </c>
      <c r="AF268" s="71" t="s">
        <v>56</v>
      </c>
      <c r="AG268" s="70"/>
      <c r="AH268" s="137"/>
      <c r="AI268" s="137"/>
      <c r="AJ268" s="137"/>
      <c r="AK268" s="139"/>
    </row>
    <row r="269" spans="1:37" x14ac:dyDescent="0.25">
      <c r="A269" s="3">
        <v>16129</v>
      </c>
      <c r="B269" s="119" t="s">
        <v>20</v>
      </c>
      <c r="C269" s="69" t="s">
        <v>102</v>
      </c>
      <c r="D269" s="69" t="s">
        <v>87</v>
      </c>
      <c r="E269" s="106" t="s">
        <v>79</v>
      </c>
      <c r="F269" s="69" t="s">
        <v>94</v>
      </c>
      <c r="G269" s="69" t="s">
        <v>105</v>
      </c>
      <c r="H269" s="106" t="s">
        <v>84</v>
      </c>
      <c r="I269" s="69" t="s">
        <v>130</v>
      </c>
      <c r="J269" s="69" t="s">
        <v>135</v>
      </c>
      <c r="K269" s="106" t="s">
        <v>90</v>
      </c>
      <c r="L269" s="69" t="s">
        <v>159</v>
      </c>
      <c r="M269" s="69" t="s">
        <v>130</v>
      </c>
      <c r="N269" s="69" t="s">
        <v>38</v>
      </c>
      <c r="O269" s="106" t="s">
        <v>82</v>
      </c>
      <c r="P269" s="69" t="s">
        <v>92</v>
      </c>
      <c r="Q269" s="69" t="s">
        <v>87</v>
      </c>
      <c r="R269" s="106" t="s">
        <v>44</v>
      </c>
      <c r="S269" s="69" t="s">
        <v>107</v>
      </c>
      <c r="T269" s="69" t="s">
        <v>119</v>
      </c>
      <c r="U269" s="106" t="s">
        <v>110</v>
      </c>
      <c r="V269" s="69" t="s">
        <v>31</v>
      </c>
      <c r="W269" s="69" t="s">
        <v>173</v>
      </c>
      <c r="X269" s="69" t="s">
        <v>127</v>
      </c>
      <c r="Y269" s="106" t="s">
        <v>79</v>
      </c>
      <c r="Z269" s="69" t="s">
        <v>127</v>
      </c>
      <c r="AA269" s="69" t="s">
        <v>149</v>
      </c>
      <c r="AB269" s="69" t="s">
        <v>165</v>
      </c>
      <c r="AC269" s="106" t="s">
        <v>76</v>
      </c>
      <c r="AD269" s="69" t="s">
        <v>92</v>
      </c>
      <c r="AE269" s="69" t="s">
        <v>105</v>
      </c>
      <c r="AF269" s="106" t="s">
        <v>116</v>
      </c>
      <c r="AG269" s="69" t="s">
        <v>301</v>
      </c>
      <c r="AH269" s="136">
        <v>5.71</v>
      </c>
      <c r="AI269" s="136" t="s">
        <v>24</v>
      </c>
      <c r="AJ269" s="136">
        <v>4.5599999999999996</v>
      </c>
      <c r="AK269" s="138"/>
    </row>
    <row r="270" spans="1:37" ht="15" customHeight="1" thickBot="1" x14ac:dyDescent="0.3">
      <c r="A270" s="105" t="s">
        <v>396</v>
      </c>
      <c r="B270" s="70" t="s">
        <v>21</v>
      </c>
      <c r="C270" s="70" t="s">
        <v>32</v>
      </c>
      <c r="D270" s="70" t="s">
        <v>62</v>
      </c>
      <c r="E270" s="71" t="s">
        <v>22</v>
      </c>
      <c r="F270" s="70" t="s">
        <v>62</v>
      </c>
      <c r="G270" s="70" t="s">
        <v>56</v>
      </c>
      <c r="H270" s="71" t="s">
        <v>54</v>
      </c>
      <c r="I270" s="70" t="s">
        <v>32</v>
      </c>
      <c r="J270" s="70" t="s">
        <v>74</v>
      </c>
      <c r="K270" s="71" t="s">
        <v>32</v>
      </c>
      <c r="L270" s="70" t="s">
        <v>62</v>
      </c>
      <c r="M270" s="70" t="s">
        <v>32</v>
      </c>
      <c r="N270" s="70" t="s">
        <v>32</v>
      </c>
      <c r="O270" s="71" t="s">
        <v>32</v>
      </c>
      <c r="P270" s="70" t="s">
        <v>22</v>
      </c>
      <c r="Q270" s="70" t="s">
        <v>22</v>
      </c>
      <c r="R270" s="71" t="s">
        <v>22</v>
      </c>
      <c r="S270" s="70" t="s">
        <v>74</v>
      </c>
      <c r="T270" s="70" t="s">
        <v>22</v>
      </c>
      <c r="U270" s="71" t="s">
        <v>74</v>
      </c>
      <c r="V270" s="70" t="s">
        <v>36</v>
      </c>
      <c r="W270" s="70" t="s">
        <v>22</v>
      </c>
      <c r="X270" s="70" t="s">
        <v>56</v>
      </c>
      <c r="Y270" s="71" t="s">
        <v>22</v>
      </c>
      <c r="Z270" s="70" t="s">
        <v>32</v>
      </c>
      <c r="AA270" s="70" t="s">
        <v>24</v>
      </c>
      <c r="AB270" s="70" t="s">
        <v>62</v>
      </c>
      <c r="AC270" s="71" t="s">
        <v>24</v>
      </c>
      <c r="AD270" s="70" t="s">
        <v>22</v>
      </c>
      <c r="AE270" s="70" t="s">
        <v>56</v>
      </c>
      <c r="AF270" s="71" t="s">
        <v>22</v>
      </c>
      <c r="AG270" s="70"/>
      <c r="AH270" s="137"/>
      <c r="AI270" s="137"/>
      <c r="AJ270" s="137"/>
      <c r="AK270" s="139"/>
    </row>
    <row r="271" spans="1:37" x14ac:dyDescent="0.25">
      <c r="A271" s="3">
        <v>16130</v>
      </c>
      <c r="B271" s="119" t="s">
        <v>20</v>
      </c>
      <c r="C271" s="69" t="s">
        <v>177</v>
      </c>
      <c r="D271" s="69" t="s">
        <v>105</v>
      </c>
      <c r="E271" s="106" t="s">
        <v>136</v>
      </c>
      <c r="F271" s="69" t="s">
        <v>159</v>
      </c>
      <c r="G271" s="69" t="s">
        <v>141</v>
      </c>
      <c r="H271" s="106" t="s">
        <v>70</v>
      </c>
      <c r="I271" s="69" t="s">
        <v>120</v>
      </c>
      <c r="J271" s="69" t="s">
        <v>88</v>
      </c>
      <c r="K271" s="106" t="s">
        <v>109</v>
      </c>
      <c r="L271" s="69" t="s">
        <v>159</v>
      </c>
      <c r="M271" s="69" t="s">
        <v>180</v>
      </c>
      <c r="N271" s="69" t="s">
        <v>38</v>
      </c>
      <c r="O271" s="106" t="s">
        <v>70</v>
      </c>
      <c r="P271" s="69" t="s">
        <v>105</v>
      </c>
      <c r="Q271" s="69" t="s">
        <v>92</v>
      </c>
      <c r="R271" s="106" t="s">
        <v>116</v>
      </c>
      <c r="S271" s="69" t="s">
        <v>100</v>
      </c>
      <c r="T271" s="69" t="s">
        <v>119</v>
      </c>
      <c r="U271" s="106" t="s">
        <v>70</v>
      </c>
      <c r="V271" s="69" t="s">
        <v>94</v>
      </c>
      <c r="W271" s="69" t="s">
        <v>91</v>
      </c>
      <c r="X271" s="69" t="s">
        <v>124</v>
      </c>
      <c r="Y271" s="106" t="s">
        <v>136</v>
      </c>
      <c r="Z271" s="69" t="s">
        <v>105</v>
      </c>
      <c r="AA271" s="69" t="s">
        <v>40</v>
      </c>
      <c r="AB271" s="69" t="s">
        <v>92</v>
      </c>
      <c r="AC271" s="106" t="s">
        <v>64</v>
      </c>
      <c r="AD271" s="69" t="s">
        <v>94</v>
      </c>
      <c r="AE271" s="69" t="s">
        <v>117</v>
      </c>
      <c r="AF271" s="106" t="s">
        <v>80</v>
      </c>
      <c r="AG271" s="69" t="s">
        <v>288</v>
      </c>
      <c r="AH271" s="136">
        <v>6</v>
      </c>
      <c r="AI271" s="136" t="s">
        <v>24</v>
      </c>
      <c r="AJ271" s="136">
        <v>4.83</v>
      </c>
      <c r="AK271" s="138"/>
    </row>
    <row r="272" spans="1:37" ht="15.75" thickBot="1" x14ac:dyDescent="0.3">
      <c r="A272" s="105" t="s">
        <v>397</v>
      </c>
      <c r="B272" s="70" t="s">
        <v>21</v>
      </c>
      <c r="C272" s="70" t="s">
        <v>22</v>
      </c>
      <c r="D272" s="70" t="s">
        <v>62</v>
      </c>
      <c r="E272" s="71" t="s">
        <v>22</v>
      </c>
      <c r="F272" s="70" t="s">
        <v>62</v>
      </c>
      <c r="G272" s="70" t="s">
        <v>62</v>
      </c>
      <c r="H272" s="71" t="s">
        <v>62</v>
      </c>
      <c r="I272" s="70" t="s">
        <v>74</v>
      </c>
      <c r="J272" s="70" t="s">
        <v>22</v>
      </c>
      <c r="K272" s="71" t="s">
        <v>32</v>
      </c>
      <c r="L272" s="70" t="s">
        <v>62</v>
      </c>
      <c r="M272" s="70" t="s">
        <v>36</v>
      </c>
      <c r="N272" s="70" t="s">
        <v>32</v>
      </c>
      <c r="O272" s="71" t="s">
        <v>74</v>
      </c>
      <c r="P272" s="70" t="s">
        <v>56</v>
      </c>
      <c r="Q272" s="70" t="s">
        <v>22</v>
      </c>
      <c r="R272" s="71" t="s">
        <v>22</v>
      </c>
      <c r="S272" s="70" t="s">
        <v>36</v>
      </c>
      <c r="T272" s="70" t="s">
        <v>22</v>
      </c>
      <c r="U272" s="71" t="s">
        <v>74</v>
      </c>
      <c r="V272" s="70" t="s">
        <v>62</v>
      </c>
      <c r="W272" s="70" t="s">
        <v>22</v>
      </c>
      <c r="X272" s="70" t="s">
        <v>54</v>
      </c>
      <c r="Y272" s="71" t="s">
        <v>22</v>
      </c>
      <c r="Z272" s="70" t="s">
        <v>56</v>
      </c>
      <c r="AA272" s="70" t="s">
        <v>24</v>
      </c>
      <c r="AB272" s="70" t="s">
        <v>62</v>
      </c>
      <c r="AC272" s="71" t="s">
        <v>24</v>
      </c>
      <c r="AD272" s="70" t="s">
        <v>62</v>
      </c>
      <c r="AE272" s="70" t="s">
        <v>62</v>
      </c>
      <c r="AF272" s="71" t="s">
        <v>62</v>
      </c>
      <c r="AG272" s="70"/>
      <c r="AH272" s="137"/>
      <c r="AI272" s="137"/>
      <c r="AJ272" s="137"/>
      <c r="AK272" s="139"/>
    </row>
    <row r="273" spans="1:37" x14ac:dyDescent="0.25">
      <c r="A273" s="3">
        <v>16131</v>
      </c>
      <c r="B273" s="119" t="s">
        <v>20</v>
      </c>
      <c r="C273" s="69" t="s">
        <v>90</v>
      </c>
      <c r="D273" s="69" t="s">
        <v>37</v>
      </c>
      <c r="E273" s="106" t="s">
        <v>128</v>
      </c>
      <c r="F273" s="69" t="s">
        <v>27</v>
      </c>
      <c r="G273" s="69" t="s">
        <v>39</v>
      </c>
      <c r="H273" s="106" t="s">
        <v>75</v>
      </c>
      <c r="I273" s="69" t="s">
        <v>96</v>
      </c>
      <c r="J273" s="69" t="s">
        <v>49</v>
      </c>
      <c r="K273" s="106" t="s">
        <v>77</v>
      </c>
      <c r="L273" s="69" t="s">
        <v>72</v>
      </c>
      <c r="M273" s="69" t="s">
        <v>84</v>
      </c>
      <c r="N273" s="69" t="s">
        <v>55</v>
      </c>
      <c r="O273" s="106" t="s">
        <v>145</v>
      </c>
      <c r="P273" s="69" t="s">
        <v>37</v>
      </c>
      <c r="Q273" s="69" t="s">
        <v>33</v>
      </c>
      <c r="R273" s="106" t="s">
        <v>97</v>
      </c>
      <c r="S273" s="69" t="s">
        <v>44</v>
      </c>
      <c r="T273" s="69" t="s">
        <v>55</v>
      </c>
      <c r="U273" s="106" t="s">
        <v>81</v>
      </c>
      <c r="V273" s="69" t="s">
        <v>33</v>
      </c>
      <c r="W273" s="69" t="s">
        <v>96</v>
      </c>
      <c r="X273" s="69" t="s">
        <v>61</v>
      </c>
      <c r="Y273" s="106" t="s">
        <v>99</v>
      </c>
      <c r="Z273" s="69" t="s">
        <v>104</v>
      </c>
      <c r="AA273" s="69" t="s">
        <v>64</v>
      </c>
      <c r="AB273" s="69" t="s">
        <v>39</v>
      </c>
      <c r="AC273" s="106" t="s">
        <v>48</v>
      </c>
      <c r="AD273" s="69" t="s">
        <v>33</v>
      </c>
      <c r="AE273" s="69" t="s">
        <v>39</v>
      </c>
      <c r="AF273" s="106" t="s">
        <v>84</v>
      </c>
      <c r="AG273" s="69" t="s">
        <v>298</v>
      </c>
      <c r="AH273" s="136">
        <v>7.18</v>
      </c>
      <c r="AI273" s="136" t="s">
        <v>36</v>
      </c>
      <c r="AJ273" s="136">
        <v>5.29</v>
      </c>
      <c r="AK273" s="138"/>
    </row>
    <row r="274" spans="1:37" ht="15" customHeight="1" thickBot="1" x14ac:dyDescent="0.3">
      <c r="A274" s="105" t="s">
        <v>398</v>
      </c>
      <c r="B274" s="70" t="s">
        <v>21</v>
      </c>
      <c r="C274" s="70" t="s">
        <v>22</v>
      </c>
      <c r="D274" s="70" t="s">
        <v>62</v>
      </c>
      <c r="E274" s="71" t="s">
        <v>56</v>
      </c>
      <c r="F274" s="70" t="s">
        <v>62</v>
      </c>
      <c r="G274" s="70" t="s">
        <v>62</v>
      </c>
      <c r="H274" s="71" t="s">
        <v>62</v>
      </c>
      <c r="I274" s="70" t="s">
        <v>22</v>
      </c>
      <c r="J274" s="70" t="s">
        <v>22</v>
      </c>
      <c r="K274" s="71" t="s">
        <v>22</v>
      </c>
      <c r="L274" s="70" t="s">
        <v>62</v>
      </c>
      <c r="M274" s="70" t="s">
        <v>74</v>
      </c>
      <c r="N274" s="70" t="s">
        <v>56</v>
      </c>
      <c r="O274" s="71" t="s">
        <v>32</v>
      </c>
      <c r="P274" s="70" t="s">
        <v>54</v>
      </c>
      <c r="Q274" s="70" t="s">
        <v>56</v>
      </c>
      <c r="R274" s="71" t="s">
        <v>56</v>
      </c>
      <c r="S274" s="70" t="s">
        <v>36</v>
      </c>
      <c r="T274" s="70" t="s">
        <v>56</v>
      </c>
      <c r="U274" s="71" t="s">
        <v>74</v>
      </c>
      <c r="V274" s="70" t="s">
        <v>56</v>
      </c>
      <c r="W274" s="70" t="s">
        <v>22</v>
      </c>
      <c r="X274" s="70" t="s">
        <v>62</v>
      </c>
      <c r="Y274" s="71" t="s">
        <v>56</v>
      </c>
      <c r="Z274" s="70" t="s">
        <v>62</v>
      </c>
      <c r="AA274" s="70" t="s">
        <v>74</v>
      </c>
      <c r="AB274" s="70" t="s">
        <v>62</v>
      </c>
      <c r="AC274" s="71" t="s">
        <v>32</v>
      </c>
      <c r="AD274" s="70" t="s">
        <v>56</v>
      </c>
      <c r="AE274" s="70" t="s">
        <v>62</v>
      </c>
      <c r="AF274" s="71" t="s">
        <v>54</v>
      </c>
      <c r="AG274" s="70"/>
      <c r="AH274" s="137"/>
      <c r="AI274" s="137"/>
      <c r="AJ274" s="137"/>
      <c r="AK274" s="139"/>
    </row>
    <row r="275" spans="1:37" x14ac:dyDescent="0.25">
      <c r="A275" s="3">
        <v>16132</v>
      </c>
      <c r="B275" s="119" t="s">
        <v>20</v>
      </c>
      <c r="C275" s="69" t="s">
        <v>131</v>
      </c>
      <c r="D275" s="69" t="s">
        <v>37</v>
      </c>
      <c r="E275" s="106" t="s">
        <v>83</v>
      </c>
      <c r="F275" s="69" t="s">
        <v>65</v>
      </c>
      <c r="G275" s="69" t="s">
        <v>39</v>
      </c>
      <c r="H275" s="106" t="s">
        <v>106</v>
      </c>
      <c r="I275" s="69" t="s">
        <v>75</v>
      </c>
      <c r="J275" s="69" t="s">
        <v>34</v>
      </c>
      <c r="K275" s="106" t="s">
        <v>145</v>
      </c>
      <c r="L275" s="69" t="s">
        <v>72</v>
      </c>
      <c r="M275" s="69" t="s">
        <v>52</v>
      </c>
      <c r="N275" s="69" t="s">
        <v>55</v>
      </c>
      <c r="O275" s="106" t="s">
        <v>53</v>
      </c>
      <c r="P275" s="69" t="s">
        <v>39</v>
      </c>
      <c r="Q275" s="69" t="s">
        <v>27</v>
      </c>
      <c r="R275" s="106" t="s">
        <v>75</v>
      </c>
      <c r="S275" s="69" t="s">
        <v>52</v>
      </c>
      <c r="T275" s="69" t="s">
        <v>34</v>
      </c>
      <c r="U275" s="106" t="s">
        <v>131</v>
      </c>
      <c r="V275" s="69" t="s">
        <v>39</v>
      </c>
      <c r="W275" s="69" t="s">
        <v>110</v>
      </c>
      <c r="X275" s="69" t="s">
        <v>33</v>
      </c>
      <c r="Y275" s="106" t="s">
        <v>112</v>
      </c>
      <c r="Z275" s="69" t="s">
        <v>27</v>
      </c>
      <c r="AA275" s="69" t="s">
        <v>64</v>
      </c>
      <c r="AB275" s="69" t="s">
        <v>23</v>
      </c>
      <c r="AC275" s="106" t="s">
        <v>90</v>
      </c>
      <c r="AD275" s="69" t="s">
        <v>23</v>
      </c>
      <c r="AE275" s="69" t="s">
        <v>37</v>
      </c>
      <c r="AF275" s="106" t="s">
        <v>64</v>
      </c>
      <c r="AG275" s="69" t="s">
        <v>514</v>
      </c>
      <c r="AH275" s="136">
        <v>7.39</v>
      </c>
      <c r="AI275" s="136" t="s">
        <v>36</v>
      </c>
      <c r="AJ275" s="136">
        <v>6.95</v>
      </c>
      <c r="AK275" s="138"/>
    </row>
    <row r="276" spans="1:37" ht="15" customHeight="1" thickBot="1" x14ac:dyDescent="0.3">
      <c r="A276" s="105" t="s">
        <v>399</v>
      </c>
      <c r="B276" s="70" t="s">
        <v>21</v>
      </c>
      <c r="C276" s="70" t="s">
        <v>56</v>
      </c>
      <c r="D276" s="70" t="s">
        <v>62</v>
      </c>
      <c r="E276" s="71" t="s">
        <v>54</v>
      </c>
      <c r="F276" s="70" t="s">
        <v>62</v>
      </c>
      <c r="G276" s="70" t="s">
        <v>62</v>
      </c>
      <c r="H276" s="71" t="s">
        <v>62</v>
      </c>
      <c r="I276" s="70" t="s">
        <v>32</v>
      </c>
      <c r="J276" s="70" t="s">
        <v>32</v>
      </c>
      <c r="K276" s="71" t="s">
        <v>32</v>
      </c>
      <c r="L276" s="70" t="s">
        <v>62</v>
      </c>
      <c r="M276" s="70" t="s">
        <v>32</v>
      </c>
      <c r="N276" s="70" t="s">
        <v>56</v>
      </c>
      <c r="O276" s="71" t="s">
        <v>22</v>
      </c>
      <c r="P276" s="70" t="s">
        <v>62</v>
      </c>
      <c r="Q276" s="70" t="s">
        <v>62</v>
      </c>
      <c r="R276" s="71" t="s">
        <v>62</v>
      </c>
      <c r="S276" s="70" t="s">
        <v>32</v>
      </c>
      <c r="T276" s="70" t="s">
        <v>32</v>
      </c>
      <c r="U276" s="71" t="s">
        <v>32</v>
      </c>
      <c r="V276" s="70" t="s">
        <v>62</v>
      </c>
      <c r="W276" s="70" t="s">
        <v>22</v>
      </c>
      <c r="X276" s="70" t="s">
        <v>62</v>
      </c>
      <c r="Y276" s="71" t="s">
        <v>22</v>
      </c>
      <c r="Z276" s="70" t="s">
        <v>62</v>
      </c>
      <c r="AA276" s="70" t="s">
        <v>74</v>
      </c>
      <c r="AB276" s="70" t="s">
        <v>62</v>
      </c>
      <c r="AC276" s="71" t="s">
        <v>32</v>
      </c>
      <c r="AD276" s="70" t="s">
        <v>22</v>
      </c>
      <c r="AE276" s="70" t="s">
        <v>54</v>
      </c>
      <c r="AF276" s="71" t="s">
        <v>56</v>
      </c>
      <c r="AG276" s="70"/>
      <c r="AH276" s="137"/>
      <c r="AI276" s="137"/>
      <c r="AJ276" s="137"/>
      <c r="AK276" s="139"/>
    </row>
    <row r="277" spans="1:37" x14ac:dyDescent="0.25">
      <c r="A277" s="3">
        <v>16133</v>
      </c>
      <c r="B277" s="119" t="s">
        <v>20</v>
      </c>
      <c r="C277" s="69" t="s">
        <v>91</v>
      </c>
      <c r="D277" s="69" t="s">
        <v>124</v>
      </c>
      <c r="E277" s="106" t="s">
        <v>136</v>
      </c>
      <c r="F277" s="69" t="s">
        <v>117</v>
      </c>
      <c r="G277" s="69" t="s">
        <v>141</v>
      </c>
      <c r="H277" s="106" t="s">
        <v>106</v>
      </c>
      <c r="I277" s="69" t="s">
        <v>45</v>
      </c>
      <c r="J277" s="69" t="s">
        <v>38</v>
      </c>
      <c r="K277" s="106" t="s">
        <v>129</v>
      </c>
      <c r="L277" s="69" t="s">
        <v>108</v>
      </c>
      <c r="M277" s="69" t="s">
        <v>120</v>
      </c>
      <c r="N277" s="69" t="s">
        <v>119</v>
      </c>
      <c r="O277" s="106" t="s">
        <v>168</v>
      </c>
      <c r="P277" s="69" t="s">
        <v>165</v>
      </c>
      <c r="Q277" s="69" t="s">
        <v>105</v>
      </c>
      <c r="R277" s="106" t="s">
        <v>97</v>
      </c>
      <c r="S277" s="69" t="s">
        <v>156</v>
      </c>
      <c r="T277" s="69" t="s">
        <v>119</v>
      </c>
      <c r="U277" s="106" t="s">
        <v>82</v>
      </c>
      <c r="V277" s="69" t="s">
        <v>94</v>
      </c>
      <c r="W277" s="69" t="s">
        <v>45</v>
      </c>
      <c r="X277" s="69" t="s">
        <v>119</v>
      </c>
      <c r="Y277" s="106" t="s">
        <v>52</v>
      </c>
      <c r="Z277" s="69" t="s">
        <v>92</v>
      </c>
      <c r="AA277" s="69" t="s">
        <v>138</v>
      </c>
      <c r="AB277" s="69" t="s">
        <v>124</v>
      </c>
      <c r="AC277" s="106" t="s">
        <v>116</v>
      </c>
      <c r="AD277" s="69" t="s">
        <v>165</v>
      </c>
      <c r="AE277" s="69" t="s">
        <v>141</v>
      </c>
      <c r="AF277" s="106" t="s">
        <v>69</v>
      </c>
      <c r="AG277" s="69" t="s">
        <v>564</v>
      </c>
      <c r="AH277" s="136">
        <v>5.71</v>
      </c>
      <c r="AI277" s="136" t="s">
        <v>24</v>
      </c>
      <c r="AJ277" s="136">
        <v>3.35</v>
      </c>
      <c r="AK277" s="138"/>
    </row>
    <row r="278" spans="1:37" ht="15" customHeight="1" thickBot="1" x14ac:dyDescent="0.3">
      <c r="A278" s="105" t="s">
        <v>400</v>
      </c>
      <c r="B278" s="70" t="s">
        <v>21</v>
      </c>
      <c r="C278" s="70" t="s">
        <v>22</v>
      </c>
      <c r="D278" s="70" t="s">
        <v>54</v>
      </c>
      <c r="E278" s="71" t="s">
        <v>22</v>
      </c>
      <c r="F278" s="70" t="s">
        <v>62</v>
      </c>
      <c r="G278" s="70" t="s">
        <v>62</v>
      </c>
      <c r="H278" s="71" t="s">
        <v>62</v>
      </c>
      <c r="I278" s="70" t="s">
        <v>36</v>
      </c>
      <c r="J278" s="70" t="s">
        <v>32</v>
      </c>
      <c r="K278" s="71" t="s">
        <v>36</v>
      </c>
      <c r="L278" s="70" t="s">
        <v>62</v>
      </c>
      <c r="M278" s="70" t="s">
        <v>74</v>
      </c>
      <c r="N278" s="70" t="s">
        <v>22</v>
      </c>
      <c r="O278" s="71" t="s">
        <v>32</v>
      </c>
      <c r="P278" s="70" t="s">
        <v>54</v>
      </c>
      <c r="Q278" s="70" t="s">
        <v>56</v>
      </c>
      <c r="R278" s="71" t="s">
        <v>56</v>
      </c>
      <c r="S278" s="70" t="s">
        <v>32</v>
      </c>
      <c r="T278" s="70" t="s">
        <v>22</v>
      </c>
      <c r="U278" s="71" t="s">
        <v>32</v>
      </c>
      <c r="V278" s="70" t="s">
        <v>62</v>
      </c>
      <c r="W278" s="70" t="s">
        <v>36</v>
      </c>
      <c r="X278" s="70" t="s">
        <v>22</v>
      </c>
      <c r="Y278" s="71" t="s">
        <v>74</v>
      </c>
      <c r="Z278" s="70" t="s">
        <v>22</v>
      </c>
      <c r="AA278" s="70" t="s">
        <v>24</v>
      </c>
      <c r="AB278" s="70" t="s">
        <v>54</v>
      </c>
      <c r="AC278" s="71" t="s">
        <v>24</v>
      </c>
      <c r="AD278" s="70" t="s">
        <v>54</v>
      </c>
      <c r="AE278" s="70" t="s">
        <v>62</v>
      </c>
      <c r="AF278" s="71" t="s">
        <v>62</v>
      </c>
      <c r="AG278" s="70"/>
      <c r="AH278" s="137"/>
      <c r="AI278" s="137"/>
      <c r="AJ278" s="137"/>
      <c r="AK278" s="139"/>
    </row>
    <row r="279" spans="1:37" x14ac:dyDescent="0.25">
      <c r="A279" s="3">
        <v>16134</v>
      </c>
      <c r="B279" s="119" t="s">
        <v>20</v>
      </c>
      <c r="C279" s="69" t="s">
        <v>96</v>
      </c>
      <c r="D279" s="69" t="s">
        <v>33</v>
      </c>
      <c r="E279" s="106" t="s">
        <v>128</v>
      </c>
      <c r="F279" s="69" t="s">
        <v>104</v>
      </c>
      <c r="G279" s="69" t="s">
        <v>37</v>
      </c>
      <c r="H279" s="106" t="s">
        <v>75</v>
      </c>
      <c r="I279" s="69" t="s">
        <v>67</v>
      </c>
      <c r="J279" s="69" t="s">
        <v>118</v>
      </c>
      <c r="K279" s="106" t="s">
        <v>60</v>
      </c>
      <c r="L279" s="69" t="s">
        <v>72</v>
      </c>
      <c r="M279" s="69" t="s">
        <v>52</v>
      </c>
      <c r="N279" s="69" t="s">
        <v>55</v>
      </c>
      <c r="O279" s="106" t="s">
        <v>53</v>
      </c>
      <c r="P279" s="69" t="s">
        <v>33</v>
      </c>
      <c r="Q279" s="69" t="s">
        <v>23</v>
      </c>
      <c r="R279" s="106" t="s">
        <v>76</v>
      </c>
      <c r="S279" s="69" t="s">
        <v>81</v>
      </c>
      <c r="T279" s="69" t="s">
        <v>59</v>
      </c>
      <c r="U279" s="106" t="s">
        <v>79</v>
      </c>
      <c r="V279" s="69" t="s">
        <v>65</v>
      </c>
      <c r="W279" s="69" t="s">
        <v>168</v>
      </c>
      <c r="X279" s="69" t="s">
        <v>55</v>
      </c>
      <c r="Y279" s="106" t="s">
        <v>166</v>
      </c>
      <c r="Z279" s="69" t="s">
        <v>33</v>
      </c>
      <c r="AA279" s="69" t="s">
        <v>76</v>
      </c>
      <c r="AB279" s="69" t="s">
        <v>37</v>
      </c>
      <c r="AC279" s="106" t="s">
        <v>96</v>
      </c>
      <c r="AD279" s="69" t="s">
        <v>104</v>
      </c>
      <c r="AE279" s="69" t="s">
        <v>65</v>
      </c>
      <c r="AF279" s="106" t="s">
        <v>70</v>
      </c>
      <c r="AG279" s="69" t="s">
        <v>576</v>
      </c>
      <c r="AH279" s="136">
        <v>7.5</v>
      </c>
      <c r="AI279" s="136" t="s">
        <v>36</v>
      </c>
      <c r="AJ279" s="136">
        <v>5.76</v>
      </c>
      <c r="AK279" s="138"/>
    </row>
    <row r="280" spans="1:37" ht="15" customHeight="1" thickBot="1" x14ac:dyDescent="0.3">
      <c r="A280" s="105" t="s">
        <v>402</v>
      </c>
      <c r="B280" s="70" t="s">
        <v>21</v>
      </c>
      <c r="C280" s="70" t="s">
        <v>22</v>
      </c>
      <c r="D280" s="70" t="s">
        <v>62</v>
      </c>
      <c r="E280" s="71" t="s">
        <v>56</v>
      </c>
      <c r="F280" s="70" t="s">
        <v>62</v>
      </c>
      <c r="G280" s="70" t="s">
        <v>54</v>
      </c>
      <c r="H280" s="71" t="s">
        <v>62</v>
      </c>
      <c r="I280" s="70" t="s">
        <v>22</v>
      </c>
      <c r="J280" s="70" t="s">
        <v>22</v>
      </c>
      <c r="K280" s="71" t="s">
        <v>22</v>
      </c>
      <c r="L280" s="70" t="s">
        <v>62</v>
      </c>
      <c r="M280" s="70" t="s">
        <v>32</v>
      </c>
      <c r="N280" s="70" t="s">
        <v>56</v>
      </c>
      <c r="O280" s="71" t="s">
        <v>22</v>
      </c>
      <c r="P280" s="70" t="s">
        <v>56</v>
      </c>
      <c r="Q280" s="70" t="s">
        <v>22</v>
      </c>
      <c r="R280" s="71" t="s">
        <v>56</v>
      </c>
      <c r="S280" s="70" t="s">
        <v>32</v>
      </c>
      <c r="T280" s="70" t="s">
        <v>54</v>
      </c>
      <c r="U280" s="71" t="s">
        <v>22</v>
      </c>
      <c r="V280" s="70" t="s">
        <v>62</v>
      </c>
      <c r="W280" s="70" t="s">
        <v>22</v>
      </c>
      <c r="X280" s="70" t="s">
        <v>56</v>
      </c>
      <c r="Y280" s="71" t="s">
        <v>22</v>
      </c>
      <c r="Z280" s="70" t="s">
        <v>56</v>
      </c>
      <c r="AA280" s="70" t="s">
        <v>36</v>
      </c>
      <c r="AB280" s="70" t="s">
        <v>62</v>
      </c>
      <c r="AC280" s="71" t="s">
        <v>32</v>
      </c>
      <c r="AD280" s="70" t="s">
        <v>62</v>
      </c>
      <c r="AE280" s="70" t="s">
        <v>62</v>
      </c>
      <c r="AF280" s="71" t="s">
        <v>62</v>
      </c>
      <c r="AG280" s="70"/>
      <c r="AH280" s="137"/>
      <c r="AI280" s="137"/>
      <c r="AJ280" s="137"/>
      <c r="AK280" s="139"/>
    </row>
    <row r="281" spans="1:37" x14ac:dyDescent="0.25">
      <c r="A281" s="3">
        <v>16135</v>
      </c>
      <c r="B281" s="119" t="s">
        <v>20</v>
      </c>
      <c r="C281" s="69" t="s">
        <v>70</v>
      </c>
      <c r="D281" s="69" t="s">
        <v>55</v>
      </c>
      <c r="E281" s="106" t="s">
        <v>101</v>
      </c>
      <c r="F281" s="69" t="s">
        <v>65</v>
      </c>
      <c r="G281" s="69" t="s">
        <v>27</v>
      </c>
      <c r="H281" s="106" t="s">
        <v>129</v>
      </c>
      <c r="I281" s="69" t="s">
        <v>58</v>
      </c>
      <c r="J281" s="69" t="s">
        <v>73</v>
      </c>
      <c r="K281" s="106" t="s">
        <v>75</v>
      </c>
      <c r="L281" s="69" t="s">
        <v>72</v>
      </c>
      <c r="M281" s="69" t="s">
        <v>58</v>
      </c>
      <c r="N281" s="69" t="s">
        <v>61</v>
      </c>
      <c r="O281" s="106" t="s">
        <v>67</v>
      </c>
      <c r="P281" s="69" t="s">
        <v>37</v>
      </c>
      <c r="Q281" s="69" t="s">
        <v>23</v>
      </c>
      <c r="R281" s="106" t="s">
        <v>64</v>
      </c>
      <c r="S281" s="69" t="s">
        <v>58</v>
      </c>
      <c r="T281" s="69" t="s">
        <v>73</v>
      </c>
      <c r="U281" s="106" t="s">
        <v>75</v>
      </c>
      <c r="V281" s="69" t="s">
        <v>59</v>
      </c>
      <c r="W281" s="69" t="s">
        <v>64</v>
      </c>
      <c r="X281" s="69" t="s">
        <v>49</v>
      </c>
      <c r="Y281" s="106" t="s">
        <v>67</v>
      </c>
      <c r="Z281" s="69" t="s">
        <v>61</v>
      </c>
      <c r="AA281" s="69" t="s">
        <v>58</v>
      </c>
      <c r="AB281" s="69" t="s">
        <v>49</v>
      </c>
      <c r="AC281" s="106" t="s">
        <v>129</v>
      </c>
      <c r="AD281" s="69" t="s">
        <v>33</v>
      </c>
      <c r="AE281" s="69" t="s">
        <v>27</v>
      </c>
      <c r="AF281" s="106" t="s">
        <v>111</v>
      </c>
      <c r="AG281" s="69" t="s">
        <v>291</v>
      </c>
      <c r="AH281" s="136">
        <v>5.46</v>
      </c>
      <c r="AI281" s="136" t="s">
        <v>36</v>
      </c>
      <c r="AJ281" s="136">
        <v>4.07</v>
      </c>
      <c r="AK281" s="138"/>
    </row>
    <row r="282" spans="1:37" ht="15" customHeight="1" thickBot="1" x14ac:dyDescent="0.3">
      <c r="A282" s="105" t="s">
        <v>403</v>
      </c>
      <c r="B282" s="70" t="s">
        <v>21</v>
      </c>
      <c r="C282" s="70" t="s">
        <v>32</v>
      </c>
      <c r="D282" s="70" t="s">
        <v>56</v>
      </c>
      <c r="E282" s="71" t="s">
        <v>32</v>
      </c>
      <c r="F282" s="70" t="s">
        <v>62</v>
      </c>
      <c r="G282" s="70" t="s">
        <v>62</v>
      </c>
      <c r="H282" s="71" t="s">
        <v>62</v>
      </c>
      <c r="I282" s="70" t="s">
        <v>36</v>
      </c>
      <c r="J282" s="70" t="s">
        <v>74</v>
      </c>
      <c r="K282" s="71" t="s">
        <v>36</v>
      </c>
      <c r="L282" s="70" t="s">
        <v>62</v>
      </c>
      <c r="M282" s="70" t="s">
        <v>36</v>
      </c>
      <c r="N282" s="70" t="s">
        <v>62</v>
      </c>
      <c r="O282" s="71" t="s">
        <v>74</v>
      </c>
      <c r="P282" s="70" t="s">
        <v>54</v>
      </c>
      <c r="Q282" s="70" t="s">
        <v>22</v>
      </c>
      <c r="R282" s="71" t="s">
        <v>56</v>
      </c>
      <c r="S282" s="70" t="s">
        <v>36</v>
      </c>
      <c r="T282" s="70" t="s">
        <v>74</v>
      </c>
      <c r="U282" s="71" t="s">
        <v>36</v>
      </c>
      <c r="V282" s="70" t="s">
        <v>22</v>
      </c>
      <c r="W282" s="70" t="s">
        <v>74</v>
      </c>
      <c r="X282" s="70" t="s">
        <v>22</v>
      </c>
      <c r="Y282" s="71" t="s">
        <v>74</v>
      </c>
      <c r="Z282" s="70" t="s">
        <v>22</v>
      </c>
      <c r="AA282" s="70" t="s">
        <v>36</v>
      </c>
      <c r="AB282" s="70" t="s">
        <v>22</v>
      </c>
      <c r="AC282" s="71" t="s">
        <v>36</v>
      </c>
      <c r="AD282" s="70" t="s">
        <v>56</v>
      </c>
      <c r="AE282" s="70" t="s">
        <v>62</v>
      </c>
      <c r="AF282" s="71" t="s">
        <v>54</v>
      </c>
      <c r="AG282" s="70"/>
      <c r="AH282" s="137"/>
      <c r="AI282" s="137"/>
      <c r="AJ282" s="137"/>
      <c r="AK282" s="139"/>
    </row>
    <row r="283" spans="1:37" x14ac:dyDescent="0.25">
      <c r="A283" s="3">
        <v>16136</v>
      </c>
      <c r="B283" s="119" t="s">
        <v>20</v>
      </c>
      <c r="C283" s="69" t="s">
        <v>90</v>
      </c>
      <c r="D283" s="69" t="s">
        <v>23</v>
      </c>
      <c r="E283" s="106" t="s">
        <v>99</v>
      </c>
      <c r="F283" s="69" t="s">
        <v>27</v>
      </c>
      <c r="G283" s="69" t="s">
        <v>39</v>
      </c>
      <c r="H283" s="106" t="s">
        <v>75</v>
      </c>
      <c r="I283" s="69" t="s">
        <v>97</v>
      </c>
      <c r="J283" s="69" t="s">
        <v>49</v>
      </c>
      <c r="K283" s="106" t="s">
        <v>110</v>
      </c>
      <c r="L283" s="69" t="s">
        <v>72</v>
      </c>
      <c r="M283" s="69" t="s">
        <v>110</v>
      </c>
      <c r="N283" s="69" t="s">
        <v>61</v>
      </c>
      <c r="O283" s="106" t="s">
        <v>166</v>
      </c>
      <c r="P283" s="69" t="s">
        <v>33</v>
      </c>
      <c r="Q283" s="69" t="s">
        <v>37</v>
      </c>
      <c r="R283" s="106" t="s">
        <v>97</v>
      </c>
      <c r="S283" s="69" t="s">
        <v>80</v>
      </c>
      <c r="T283" s="69" t="s">
        <v>55</v>
      </c>
      <c r="U283" s="106" t="s">
        <v>48</v>
      </c>
      <c r="V283" s="69" t="s">
        <v>33</v>
      </c>
      <c r="W283" s="69" t="s">
        <v>70</v>
      </c>
      <c r="X283" s="69" t="s">
        <v>55</v>
      </c>
      <c r="Y283" s="106" t="s">
        <v>101</v>
      </c>
      <c r="Z283" s="69" t="s">
        <v>59</v>
      </c>
      <c r="AA283" s="69" t="s">
        <v>110</v>
      </c>
      <c r="AB283" s="69" t="s">
        <v>39</v>
      </c>
      <c r="AC283" s="106" t="s">
        <v>93</v>
      </c>
      <c r="AD283" s="69" t="s">
        <v>33</v>
      </c>
      <c r="AE283" s="69" t="s">
        <v>39</v>
      </c>
      <c r="AF283" s="106" t="s">
        <v>84</v>
      </c>
      <c r="AG283" s="69" t="s">
        <v>496</v>
      </c>
      <c r="AH283" s="136">
        <v>6.89</v>
      </c>
      <c r="AI283" s="136" t="s">
        <v>36</v>
      </c>
      <c r="AJ283" s="136">
        <v>5.27</v>
      </c>
      <c r="AK283" s="138"/>
    </row>
    <row r="284" spans="1:37" ht="15" customHeight="1" thickBot="1" x14ac:dyDescent="0.3">
      <c r="A284" s="105" t="s">
        <v>404</v>
      </c>
      <c r="B284" s="70" t="s">
        <v>21</v>
      </c>
      <c r="C284" s="70" t="s">
        <v>22</v>
      </c>
      <c r="D284" s="70" t="s">
        <v>62</v>
      </c>
      <c r="E284" s="71" t="s">
        <v>56</v>
      </c>
      <c r="F284" s="70" t="s">
        <v>62</v>
      </c>
      <c r="G284" s="70" t="s">
        <v>62</v>
      </c>
      <c r="H284" s="71" t="s">
        <v>62</v>
      </c>
      <c r="I284" s="70" t="s">
        <v>74</v>
      </c>
      <c r="J284" s="70" t="s">
        <v>22</v>
      </c>
      <c r="K284" s="71" t="s">
        <v>74</v>
      </c>
      <c r="L284" s="70" t="s">
        <v>62</v>
      </c>
      <c r="M284" s="70" t="s">
        <v>22</v>
      </c>
      <c r="N284" s="70" t="s">
        <v>62</v>
      </c>
      <c r="O284" s="71" t="s">
        <v>22</v>
      </c>
      <c r="P284" s="70" t="s">
        <v>56</v>
      </c>
      <c r="Q284" s="70" t="s">
        <v>54</v>
      </c>
      <c r="R284" s="71" t="s">
        <v>56</v>
      </c>
      <c r="S284" s="70" t="s">
        <v>32</v>
      </c>
      <c r="T284" s="70" t="s">
        <v>56</v>
      </c>
      <c r="U284" s="71" t="s">
        <v>32</v>
      </c>
      <c r="V284" s="70" t="s">
        <v>56</v>
      </c>
      <c r="W284" s="70" t="s">
        <v>32</v>
      </c>
      <c r="X284" s="70" t="s">
        <v>56</v>
      </c>
      <c r="Y284" s="71" t="s">
        <v>32</v>
      </c>
      <c r="Z284" s="70" t="s">
        <v>22</v>
      </c>
      <c r="AA284" s="70" t="s">
        <v>22</v>
      </c>
      <c r="AB284" s="70" t="s">
        <v>62</v>
      </c>
      <c r="AC284" s="71" t="s">
        <v>22</v>
      </c>
      <c r="AD284" s="70" t="s">
        <v>56</v>
      </c>
      <c r="AE284" s="70" t="s">
        <v>62</v>
      </c>
      <c r="AF284" s="71" t="s">
        <v>54</v>
      </c>
      <c r="AG284" s="70"/>
      <c r="AH284" s="137"/>
      <c r="AI284" s="137"/>
      <c r="AJ284" s="137"/>
      <c r="AK284" s="139"/>
    </row>
    <row r="285" spans="1:37" x14ac:dyDescent="0.25">
      <c r="A285" s="3">
        <v>16137</v>
      </c>
      <c r="B285" s="119" t="s">
        <v>20</v>
      </c>
      <c r="C285" s="69" t="s">
        <v>79</v>
      </c>
      <c r="D285" s="69" t="s">
        <v>39</v>
      </c>
      <c r="E285" s="106" t="s">
        <v>182</v>
      </c>
      <c r="F285" s="69" t="s">
        <v>43</v>
      </c>
      <c r="G285" s="69" t="s">
        <v>104</v>
      </c>
      <c r="H285" s="106" t="s">
        <v>81</v>
      </c>
      <c r="I285" s="69" t="s">
        <v>46</v>
      </c>
      <c r="J285" s="69" t="s">
        <v>33</v>
      </c>
      <c r="K285" s="106" t="s">
        <v>83</v>
      </c>
      <c r="L285" s="69" t="s">
        <v>72</v>
      </c>
      <c r="M285" s="69" t="s">
        <v>48</v>
      </c>
      <c r="N285" s="69" t="s">
        <v>37</v>
      </c>
      <c r="O285" s="106" t="s">
        <v>78</v>
      </c>
      <c r="P285" s="69" t="s">
        <v>27</v>
      </c>
      <c r="Q285" s="69" t="s">
        <v>104</v>
      </c>
      <c r="R285" s="106" t="s">
        <v>106</v>
      </c>
      <c r="S285" s="69" t="s">
        <v>143</v>
      </c>
      <c r="T285" s="69" t="s">
        <v>37</v>
      </c>
      <c r="U285" s="106" t="s">
        <v>174</v>
      </c>
      <c r="V285" s="69" t="s">
        <v>37</v>
      </c>
      <c r="W285" s="69" t="s">
        <v>112</v>
      </c>
      <c r="X285" s="69" t="s">
        <v>37</v>
      </c>
      <c r="Y285" s="106" t="s">
        <v>122</v>
      </c>
      <c r="Z285" s="69" t="s">
        <v>65</v>
      </c>
      <c r="AA285" s="69" t="s">
        <v>166</v>
      </c>
      <c r="AB285" s="69" t="s">
        <v>39</v>
      </c>
      <c r="AC285" s="106" t="s">
        <v>71</v>
      </c>
      <c r="AD285" s="69" t="s">
        <v>33</v>
      </c>
      <c r="AE285" s="69" t="s">
        <v>27</v>
      </c>
      <c r="AF285" s="106" t="s">
        <v>111</v>
      </c>
      <c r="AG285" s="69" t="s">
        <v>577</v>
      </c>
      <c r="AH285" s="136">
        <v>9.64</v>
      </c>
      <c r="AI285" s="136" t="s">
        <v>36</v>
      </c>
      <c r="AJ285" s="136">
        <v>7.41</v>
      </c>
      <c r="AK285" s="138"/>
    </row>
    <row r="286" spans="1:37" ht="15" customHeight="1" thickBot="1" x14ac:dyDescent="0.3">
      <c r="A286" s="105" t="s">
        <v>405</v>
      </c>
      <c r="B286" s="70" t="s">
        <v>21</v>
      </c>
      <c r="C286" s="70" t="s">
        <v>54</v>
      </c>
      <c r="D286" s="70" t="s">
        <v>62</v>
      </c>
      <c r="E286" s="71" t="s">
        <v>62</v>
      </c>
      <c r="F286" s="70" t="s">
        <v>62</v>
      </c>
      <c r="G286" s="70" t="s">
        <v>62</v>
      </c>
      <c r="H286" s="71" t="s">
        <v>62</v>
      </c>
      <c r="I286" s="70" t="s">
        <v>56</v>
      </c>
      <c r="J286" s="70" t="s">
        <v>62</v>
      </c>
      <c r="K286" s="71" t="s">
        <v>54</v>
      </c>
      <c r="L286" s="70" t="s">
        <v>62</v>
      </c>
      <c r="M286" s="70" t="s">
        <v>56</v>
      </c>
      <c r="N286" s="70" t="s">
        <v>62</v>
      </c>
      <c r="O286" s="71" t="s">
        <v>54</v>
      </c>
      <c r="P286" s="70" t="s">
        <v>62</v>
      </c>
      <c r="Q286" s="70" t="s">
        <v>62</v>
      </c>
      <c r="R286" s="71" t="s">
        <v>62</v>
      </c>
      <c r="S286" s="70" t="s">
        <v>62</v>
      </c>
      <c r="T286" s="70" t="s">
        <v>62</v>
      </c>
      <c r="U286" s="71" t="s">
        <v>62</v>
      </c>
      <c r="V286" s="70" t="s">
        <v>54</v>
      </c>
      <c r="W286" s="70" t="s">
        <v>62</v>
      </c>
      <c r="X286" s="70" t="s">
        <v>62</v>
      </c>
      <c r="Y286" s="71" t="s">
        <v>62</v>
      </c>
      <c r="Z286" s="70" t="s">
        <v>62</v>
      </c>
      <c r="AA286" s="70" t="s">
        <v>62</v>
      </c>
      <c r="AB286" s="70" t="s">
        <v>62</v>
      </c>
      <c r="AC286" s="71" t="s">
        <v>62</v>
      </c>
      <c r="AD286" s="70" t="s">
        <v>56</v>
      </c>
      <c r="AE286" s="70" t="s">
        <v>62</v>
      </c>
      <c r="AF286" s="71" t="s">
        <v>54</v>
      </c>
      <c r="AG286" s="70"/>
      <c r="AH286" s="137"/>
      <c r="AI286" s="137"/>
      <c r="AJ286" s="137"/>
      <c r="AK286" s="139"/>
    </row>
    <row r="287" spans="1:37" x14ac:dyDescent="0.25">
      <c r="A287" s="3">
        <v>16138</v>
      </c>
      <c r="B287" s="119" t="s">
        <v>20</v>
      </c>
      <c r="C287" s="69" t="s">
        <v>96</v>
      </c>
      <c r="D287" s="69" t="s">
        <v>61</v>
      </c>
      <c r="E287" s="106" t="s">
        <v>99</v>
      </c>
      <c r="F287" s="69" t="s">
        <v>104</v>
      </c>
      <c r="G287" s="69" t="s">
        <v>39</v>
      </c>
      <c r="H287" s="106" t="s">
        <v>80</v>
      </c>
      <c r="I287" s="69" t="s">
        <v>69</v>
      </c>
      <c r="J287" s="69" t="s">
        <v>118</v>
      </c>
      <c r="K287" s="106" t="s">
        <v>90</v>
      </c>
      <c r="L287" s="69" t="s">
        <v>72</v>
      </c>
      <c r="M287" s="69" t="s">
        <v>76</v>
      </c>
      <c r="N287" s="69" t="s">
        <v>61</v>
      </c>
      <c r="O287" s="106" t="s">
        <v>168</v>
      </c>
      <c r="P287" s="69" t="s">
        <v>27</v>
      </c>
      <c r="Q287" s="69" t="s">
        <v>65</v>
      </c>
      <c r="R287" s="106" t="s">
        <v>129</v>
      </c>
      <c r="S287" s="69" t="s">
        <v>90</v>
      </c>
      <c r="T287" s="69" t="s">
        <v>30</v>
      </c>
      <c r="U287" s="106" t="s">
        <v>142</v>
      </c>
      <c r="V287" s="69" t="s">
        <v>39</v>
      </c>
      <c r="W287" s="69" t="s">
        <v>52</v>
      </c>
      <c r="X287" s="69" t="s">
        <v>23</v>
      </c>
      <c r="Y287" s="106" t="s">
        <v>142</v>
      </c>
      <c r="Z287" s="69" t="s">
        <v>104</v>
      </c>
      <c r="AA287" s="69" t="s">
        <v>58</v>
      </c>
      <c r="AB287" s="69" t="s">
        <v>33</v>
      </c>
      <c r="AC287" s="106" t="s">
        <v>109</v>
      </c>
      <c r="AD287" s="69" t="s">
        <v>33</v>
      </c>
      <c r="AE287" s="69" t="s">
        <v>27</v>
      </c>
      <c r="AF287" s="106" t="s">
        <v>111</v>
      </c>
      <c r="AG287" s="69" t="s">
        <v>496</v>
      </c>
      <c r="AH287" s="136">
        <v>7.32</v>
      </c>
      <c r="AI287" s="136" t="s">
        <v>36</v>
      </c>
      <c r="AJ287" s="136">
        <v>5.29</v>
      </c>
      <c r="AK287" s="138"/>
    </row>
    <row r="288" spans="1:37" ht="15" customHeight="1" thickBot="1" x14ac:dyDescent="0.3">
      <c r="A288" s="105" t="s">
        <v>406</v>
      </c>
      <c r="B288" s="70" t="s">
        <v>21</v>
      </c>
      <c r="C288" s="70" t="s">
        <v>22</v>
      </c>
      <c r="D288" s="70" t="s">
        <v>62</v>
      </c>
      <c r="E288" s="71" t="s">
        <v>56</v>
      </c>
      <c r="F288" s="70" t="s">
        <v>62</v>
      </c>
      <c r="G288" s="70" t="s">
        <v>62</v>
      </c>
      <c r="H288" s="71" t="s">
        <v>62</v>
      </c>
      <c r="I288" s="70" t="s">
        <v>32</v>
      </c>
      <c r="J288" s="70" t="s">
        <v>22</v>
      </c>
      <c r="K288" s="71" t="s">
        <v>32</v>
      </c>
      <c r="L288" s="70" t="s">
        <v>62</v>
      </c>
      <c r="M288" s="70" t="s">
        <v>36</v>
      </c>
      <c r="N288" s="70" t="s">
        <v>62</v>
      </c>
      <c r="O288" s="71" t="s">
        <v>32</v>
      </c>
      <c r="P288" s="70" t="s">
        <v>62</v>
      </c>
      <c r="Q288" s="70" t="s">
        <v>62</v>
      </c>
      <c r="R288" s="71" t="s">
        <v>62</v>
      </c>
      <c r="S288" s="70" t="s">
        <v>22</v>
      </c>
      <c r="T288" s="70" t="s">
        <v>32</v>
      </c>
      <c r="U288" s="71" t="s">
        <v>22</v>
      </c>
      <c r="V288" s="70" t="s">
        <v>62</v>
      </c>
      <c r="W288" s="70" t="s">
        <v>32</v>
      </c>
      <c r="X288" s="70" t="s">
        <v>62</v>
      </c>
      <c r="Y288" s="71" t="s">
        <v>22</v>
      </c>
      <c r="Z288" s="70" t="s">
        <v>62</v>
      </c>
      <c r="AA288" s="70" t="s">
        <v>36</v>
      </c>
      <c r="AB288" s="70" t="s">
        <v>62</v>
      </c>
      <c r="AC288" s="71" t="s">
        <v>32</v>
      </c>
      <c r="AD288" s="70" t="s">
        <v>56</v>
      </c>
      <c r="AE288" s="70" t="s">
        <v>62</v>
      </c>
      <c r="AF288" s="71" t="s">
        <v>54</v>
      </c>
      <c r="AG288" s="70"/>
      <c r="AH288" s="137"/>
      <c r="AI288" s="137"/>
      <c r="AJ288" s="137"/>
      <c r="AK288" s="139"/>
    </row>
    <row r="289" spans="1:37" x14ac:dyDescent="0.25">
      <c r="A289" s="3">
        <v>16139</v>
      </c>
      <c r="B289" s="119" t="s">
        <v>20</v>
      </c>
      <c r="C289" s="69" t="s">
        <v>96</v>
      </c>
      <c r="D289" s="69" t="s">
        <v>37</v>
      </c>
      <c r="E289" s="106" t="s">
        <v>146</v>
      </c>
      <c r="F289" s="69" t="s">
        <v>72</v>
      </c>
      <c r="G289" s="69" t="s">
        <v>27</v>
      </c>
      <c r="H289" s="106" t="s">
        <v>70</v>
      </c>
      <c r="I289" s="69" t="s">
        <v>111</v>
      </c>
      <c r="J289" s="69" t="s">
        <v>59</v>
      </c>
      <c r="K289" s="106" t="s">
        <v>96</v>
      </c>
      <c r="L289" s="69" t="s">
        <v>72</v>
      </c>
      <c r="M289" s="69" t="s">
        <v>145</v>
      </c>
      <c r="N289" s="69" t="s">
        <v>55</v>
      </c>
      <c r="O289" s="106" t="s">
        <v>77</v>
      </c>
      <c r="P289" s="69" t="s">
        <v>23</v>
      </c>
      <c r="Q289" s="69" t="s">
        <v>33</v>
      </c>
      <c r="R289" s="106" t="s">
        <v>76</v>
      </c>
      <c r="S289" s="69" t="s">
        <v>52</v>
      </c>
      <c r="T289" s="69" t="s">
        <v>118</v>
      </c>
      <c r="U289" s="106" t="s">
        <v>101</v>
      </c>
      <c r="V289" s="69" t="s">
        <v>39</v>
      </c>
      <c r="W289" s="69" t="s">
        <v>106</v>
      </c>
      <c r="X289" s="69" t="s">
        <v>23</v>
      </c>
      <c r="Y289" s="106" t="s">
        <v>53</v>
      </c>
      <c r="Z289" s="69" t="s">
        <v>61</v>
      </c>
      <c r="AA289" s="69" t="s">
        <v>75</v>
      </c>
      <c r="AB289" s="69" t="s">
        <v>39</v>
      </c>
      <c r="AC289" s="106" t="s">
        <v>60</v>
      </c>
      <c r="AD289" s="69" t="s">
        <v>23</v>
      </c>
      <c r="AE289" s="69" t="s">
        <v>39</v>
      </c>
      <c r="AF289" s="106" t="s">
        <v>97</v>
      </c>
      <c r="AG289" s="69" t="s">
        <v>514</v>
      </c>
      <c r="AH289" s="136">
        <v>7.21</v>
      </c>
      <c r="AI289" s="136" t="s">
        <v>36</v>
      </c>
      <c r="AJ289" s="136">
        <v>5.55</v>
      </c>
      <c r="AK289" s="138"/>
    </row>
    <row r="290" spans="1:37" ht="15" customHeight="1" thickBot="1" x14ac:dyDescent="0.3">
      <c r="A290" s="105" t="s">
        <v>407</v>
      </c>
      <c r="B290" s="70" t="s">
        <v>21</v>
      </c>
      <c r="C290" s="70" t="s">
        <v>22</v>
      </c>
      <c r="D290" s="70" t="s">
        <v>62</v>
      </c>
      <c r="E290" s="71" t="s">
        <v>56</v>
      </c>
      <c r="F290" s="70" t="s">
        <v>62</v>
      </c>
      <c r="G290" s="70" t="s">
        <v>62</v>
      </c>
      <c r="H290" s="71" t="s">
        <v>62</v>
      </c>
      <c r="I290" s="70" t="s">
        <v>74</v>
      </c>
      <c r="J290" s="70" t="s">
        <v>54</v>
      </c>
      <c r="K290" s="71" t="s">
        <v>32</v>
      </c>
      <c r="L290" s="70" t="s">
        <v>62</v>
      </c>
      <c r="M290" s="70" t="s">
        <v>22</v>
      </c>
      <c r="N290" s="70" t="s">
        <v>56</v>
      </c>
      <c r="O290" s="71" t="s">
        <v>22</v>
      </c>
      <c r="P290" s="70" t="s">
        <v>22</v>
      </c>
      <c r="Q290" s="70" t="s">
        <v>56</v>
      </c>
      <c r="R290" s="71" t="s">
        <v>56</v>
      </c>
      <c r="S290" s="70" t="s">
        <v>32</v>
      </c>
      <c r="T290" s="70" t="s">
        <v>22</v>
      </c>
      <c r="U290" s="71" t="s">
        <v>32</v>
      </c>
      <c r="V290" s="70" t="s">
        <v>62</v>
      </c>
      <c r="W290" s="70" t="s">
        <v>32</v>
      </c>
      <c r="X290" s="70" t="s">
        <v>62</v>
      </c>
      <c r="Y290" s="71" t="s">
        <v>22</v>
      </c>
      <c r="Z290" s="70" t="s">
        <v>22</v>
      </c>
      <c r="AA290" s="70" t="s">
        <v>32</v>
      </c>
      <c r="AB290" s="70" t="s">
        <v>62</v>
      </c>
      <c r="AC290" s="71" t="s">
        <v>22</v>
      </c>
      <c r="AD290" s="70" t="s">
        <v>22</v>
      </c>
      <c r="AE290" s="70" t="s">
        <v>62</v>
      </c>
      <c r="AF290" s="71" t="s">
        <v>56</v>
      </c>
      <c r="AG290" s="70"/>
      <c r="AH290" s="137"/>
      <c r="AI290" s="137"/>
      <c r="AJ290" s="137"/>
      <c r="AK290" s="139"/>
    </row>
    <row r="291" spans="1:37" x14ac:dyDescent="0.25">
      <c r="A291" s="3">
        <v>16140</v>
      </c>
      <c r="B291" s="119" t="s">
        <v>20</v>
      </c>
      <c r="C291" s="69" t="s">
        <v>96</v>
      </c>
      <c r="D291" s="69" t="s">
        <v>37</v>
      </c>
      <c r="E291" s="106" t="s">
        <v>146</v>
      </c>
      <c r="F291" s="69" t="s">
        <v>104</v>
      </c>
      <c r="G291" s="69" t="s">
        <v>104</v>
      </c>
      <c r="H291" s="106" t="s">
        <v>129</v>
      </c>
      <c r="I291" s="69" t="s">
        <v>166</v>
      </c>
      <c r="J291" s="69" t="s">
        <v>59</v>
      </c>
      <c r="K291" s="106" t="s">
        <v>144</v>
      </c>
      <c r="L291" s="69" t="s">
        <v>27</v>
      </c>
      <c r="M291" s="69" t="s">
        <v>90</v>
      </c>
      <c r="N291" s="69" t="s">
        <v>61</v>
      </c>
      <c r="O291" s="106" t="s">
        <v>93</v>
      </c>
      <c r="P291" s="69" t="s">
        <v>33</v>
      </c>
      <c r="Q291" s="69" t="s">
        <v>37</v>
      </c>
      <c r="R291" s="106" t="s">
        <v>97</v>
      </c>
      <c r="S291" s="69" t="s">
        <v>80</v>
      </c>
      <c r="T291" s="69" t="s">
        <v>118</v>
      </c>
      <c r="U291" s="106" t="s">
        <v>82</v>
      </c>
      <c r="V291" s="69" t="s">
        <v>27</v>
      </c>
      <c r="W291" s="69" t="s">
        <v>79</v>
      </c>
      <c r="X291" s="69" t="s">
        <v>37</v>
      </c>
      <c r="Y291" s="106" t="s">
        <v>169</v>
      </c>
      <c r="Z291" s="69" t="s">
        <v>27</v>
      </c>
      <c r="AA291" s="69" t="s">
        <v>80</v>
      </c>
      <c r="AB291" s="69" t="s">
        <v>39</v>
      </c>
      <c r="AC291" s="106" t="s">
        <v>79</v>
      </c>
      <c r="AD291" s="69" t="s">
        <v>37</v>
      </c>
      <c r="AE291" s="69" t="s">
        <v>104</v>
      </c>
      <c r="AF291" s="106" t="s">
        <v>75</v>
      </c>
      <c r="AG291" s="69" t="s">
        <v>578</v>
      </c>
      <c r="AH291" s="136">
        <v>8.39</v>
      </c>
      <c r="AI291" s="136" t="s">
        <v>36</v>
      </c>
      <c r="AJ291" s="136">
        <v>6.11</v>
      </c>
      <c r="AK291" s="138"/>
    </row>
    <row r="292" spans="1:37" ht="15" customHeight="1" thickBot="1" x14ac:dyDescent="0.3">
      <c r="A292" s="105" t="s">
        <v>408</v>
      </c>
      <c r="B292" s="70" t="s">
        <v>21</v>
      </c>
      <c r="C292" s="70" t="s">
        <v>22</v>
      </c>
      <c r="D292" s="70" t="s">
        <v>62</v>
      </c>
      <c r="E292" s="71" t="s">
        <v>56</v>
      </c>
      <c r="F292" s="70" t="s">
        <v>62</v>
      </c>
      <c r="G292" s="70" t="s">
        <v>62</v>
      </c>
      <c r="H292" s="71" t="s">
        <v>62</v>
      </c>
      <c r="I292" s="70" t="s">
        <v>62</v>
      </c>
      <c r="J292" s="70" t="s">
        <v>54</v>
      </c>
      <c r="K292" s="71" t="s">
        <v>62</v>
      </c>
      <c r="L292" s="70" t="s">
        <v>62</v>
      </c>
      <c r="M292" s="70" t="s">
        <v>22</v>
      </c>
      <c r="N292" s="70" t="s">
        <v>62</v>
      </c>
      <c r="O292" s="71" t="s">
        <v>22</v>
      </c>
      <c r="P292" s="70" t="s">
        <v>56</v>
      </c>
      <c r="Q292" s="70" t="s">
        <v>54</v>
      </c>
      <c r="R292" s="71" t="s">
        <v>56</v>
      </c>
      <c r="S292" s="70" t="s">
        <v>32</v>
      </c>
      <c r="T292" s="70" t="s">
        <v>22</v>
      </c>
      <c r="U292" s="71" t="s">
        <v>32</v>
      </c>
      <c r="V292" s="70" t="s">
        <v>62</v>
      </c>
      <c r="W292" s="70" t="s">
        <v>54</v>
      </c>
      <c r="X292" s="70" t="s">
        <v>62</v>
      </c>
      <c r="Y292" s="71" t="s">
        <v>62</v>
      </c>
      <c r="Z292" s="70" t="s">
        <v>62</v>
      </c>
      <c r="AA292" s="70" t="s">
        <v>32</v>
      </c>
      <c r="AB292" s="70" t="s">
        <v>62</v>
      </c>
      <c r="AC292" s="71" t="s">
        <v>22</v>
      </c>
      <c r="AD292" s="70" t="s">
        <v>54</v>
      </c>
      <c r="AE292" s="70" t="s">
        <v>62</v>
      </c>
      <c r="AF292" s="71" t="s">
        <v>62</v>
      </c>
      <c r="AG292" s="70"/>
      <c r="AH292" s="137"/>
      <c r="AI292" s="137"/>
      <c r="AJ292" s="137"/>
      <c r="AK292" s="139"/>
    </row>
    <row r="293" spans="1:37" x14ac:dyDescent="0.25">
      <c r="A293" s="3">
        <v>16141</v>
      </c>
      <c r="B293" s="119" t="s">
        <v>20</v>
      </c>
      <c r="C293" s="69" t="s">
        <v>46</v>
      </c>
      <c r="D293" s="69" t="s">
        <v>55</v>
      </c>
      <c r="E293" s="106" t="s">
        <v>128</v>
      </c>
      <c r="F293" s="69" t="s">
        <v>27</v>
      </c>
      <c r="G293" s="69" t="s">
        <v>33</v>
      </c>
      <c r="H293" s="106" t="s">
        <v>111</v>
      </c>
      <c r="I293" s="69" t="s">
        <v>84</v>
      </c>
      <c r="J293" s="69" t="s">
        <v>30</v>
      </c>
      <c r="K293" s="106" t="s">
        <v>67</v>
      </c>
      <c r="L293" s="69" t="s">
        <v>65</v>
      </c>
      <c r="M293" s="69" t="s">
        <v>84</v>
      </c>
      <c r="N293" s="69" t="s">
        <v>49</v>
      </c>
      <c r="O293" s="106" t="s">
        <v>109</v>
      </c>
      <c r="P293" s="69" t="s">
        <v>37</v>
      </c>
      <c r="Q293" s="69" t="s">
        <v>33</v>
      </c>
      <c r="R293" s="106" t="s">
        <v>97</v>
      </c>
      <c r="S293" s="69" t="s">
        <v>58</v>
      </c>
      <c r="T293" s="69" t="s">
        <v>28</v>
      </c>
      <c r="U293" s="106" t="s">
        <v>69</v>
      </c>
      <c r="V293" s="69" t="s">
        <v>49</v>
      </c>
      <c r="W293" s="69" t="s">
        <v>82</v>
      </c>
      <c r="X293" s="69" t="s">
        <v>61</v>
      </c>
      <c r="Y293" s="106" t="s">
        <v>85</v>
      </c>
      <c r="Z293" s="69" t="s">
        <v>23</v>
      </c>
      <c r="AA293" s="69" t="s">
        <v>58</v>
      </c>
      <c r="AB293" s="69" t="s">
        <v>39</v>
      </c>
      <c r="AC293" s="106" t="s">
        <v>145</v>
      </c>
      <c r="AD293" s="69" t="s">
        <v>59</v>
      </c>
      <c r="AE293" s="69" t="s">
        <v>23</v>
      </c>
      <c r="AF293" s="106" t="s">
        <v>58</v>
      </c>
      <c r="AG293" s="69" t="s">
        <v>401</v>
      </c>
      <c r="AH293" s="136">
        <v>6.43</v>
      </c>
      <c r="AI293" s="136" t="s">
        <v>36</v>
      </c>
      <c r="AJ293" s="136">
        <v>4.3499999999999996</v>
      </c>
      <c r="AK293" s="138"/>
    </row>
    <row r="294" spans="1:37" ht="15" customHeight="1" thickBot="1" x14ac:dyDescent="0.3">
      <c r="A294" s="105" t="s">
        <v>409</v>
      </c>
      <c r="B294" s="70" t="s">
        <v>21</v>
      </c>
      <c r="C294" s="70" t="s">
        <v>56</v>
      </c>
      <c r="D294" s="70" t="s">
        <v>56</v>
      </c>
      <c r="E294" s="71" t="s">
        <v>56</v>
      </c>
      <c r="F294" s="70" t="s">
        <v>62</v>
      </c>
      <c r="G294" s="70" t="s">
        <v>56</v>
      </c>
      <c r="H294" s="71" t="s">
        <v>54</v>
      </c>
      <c r="I294" s="70" t="s">
        <v>74</v>
      </c>
      <c r="J294" s="70" t="s">
        <v>32</v>
      </c>
      <c r="K294" s="71" t="s">
        <v>74</v>
      </c>
      <c r="L294" s="70" t="s">
        <v>62</v>
      </c>
      <c r="M294" s="70" t="s">
        <v>74</v>
      </c>
      <c r="N294" s="70" t="s">
        <v>22</v>
      </c>
      <c r="O294" s="71" t="s">
        <v>32</v>
      </c>
      <c r="P294" s="70" t="s">
        <v>54</v>
      </c>
      <c r="Q294" s="70" t="s">
        <v>56</v>
      </c>
      <c r="R294" s="71" t="s">
        <v>56</v>
      </c>
      <c r="S294" s="70" t="s">
        <v>36</v>
      </c>
      <c r="T294" s="70" t="s">
        <v>36</v>
      </c>
      <c r="U294" s="71" t="s">
        <v>36</v>
      </c>
      <c r="V294" s="70" t="s">
        <v>74</v>
      </c>
      <c r="W294" s="70" t="s">
        <v>22</v>
      </c>
      <c r="X294" s="70" t="s">
        <v>62</v>
      </c>
      <c r="Y294" s="71" t="s">
        <v>56</v>
      </c>
      <c r="Z294" s="70" t="s">
        <v>22</v>
      </c>
      <c r="AA294" s="70" t="s">
        <v>36</v>
      </c>
      <c r="AB294" s="70" t="s">
        <v>62</v>
      </c>
      <c r="AC294" s="71" t="s">
        <v>32</v>
      </c>
      <c r="AD294" s="70" t="s">
        <v>22</v>
      </c>
      <c r="AE294" s="70" t="s">
        <v>22</v>
      </c>
      <c r="AF294" s="71" t="s">
        <v>22</v>
      </c>
      <c r="AG294" s="70"/>
      <c r="AH294" s="137"/>
      <c r="AI294" s="137"/>
      <c r="AJ294" s="137"/>
      <c r="AK294" s="139"/>
    </row>
    <row r="295" spans="1:37" x14ac:dyDescent="0.25">
      <c r="A295" s="3">
        <v>16142</v>
      </c>
      <c r="B295" s="119" t="s">
        <v>20</v>
      </c>
      <c r="C295" s="69" t="s">
        <v>129</v>
      </c>
      <c r="D295" s="69" t="s">
        <v>49</v>
      </c>
      <c r="E295" s="106" t="s">
        <v>48</v>
      </c>
      <c r="F295" s="69" t="s">
        <v>37</v>
      </c>
      <c r="G295" s="69" t="s">
        <v>23</v>
      </c>
      <c r="H295" s="106" t="s">
        <v>64</v>
      </c>
      <c r="I295" s="69" t="s">
        <v>75</v>
      </c>
      <c r="J295" s="69" t="s">
        <v>59</v>
      </c>
      <c r="K295" s="106" t="s">
        <v>48</v>
      </c>
      <c r="L295" s="69" t="s">
        <v>27</v>
      </c>
      <c r="M295" s="69" t="s">
        <v>64</v>
      </c>
      <c r="N295" s="69" t="s">
        <v>49</v>
      </c>
      <c r="O295" s="106" t="s">
        <v>67</v>
      </c>
      <c r="P295" s="69" t="s">
        <v>39</v>
      </c>
      <c r="Q295" s="69" t="s">
        <v>37</v>
      </c>
      <c r="R295" s="106" t="s">
        <v>111</v>
      </c>
      <c r="S295" s="69" t="s">
        <v>44</v>
      </c>
      <c r="T295" s="69" t="s">
        <v>73</v>
      </c>
      <c r="U295" s="106" t="s">
        <v>80</v>
      </c>
      <c r="V295" s="69" t="s">
        <v>49</v>
      </c>
      <c r="W295" s="69" t="s">
        <v>131</v>
      </c>
      <c r="X295" s="69" t="s">
        <v>55</v>
      </c>
      <c r="Y295" s="106" t="s">
        <v>85</v>
      </c>
      <c r="Z295" s="69" t="s">
        <v>23</v>
      </c>
      <c r="AA295" s="69" t="s">
        <v>84</v>
      </c>
      <c r="AB295" s="69" t="s">
        <v>39</v>
      </c>
      <c r="AC295" s="106" t="s">
        <v>46</v>
      </c>
      <c r="AD295" s="69" t="s">
        <v>118</v>
      </c>
      <c r="AE295" s="69" t="s">
        <v>33</v>
      </c>
      <c r="AF295" s="106" t="s">
        <v>47</v>
      </c>
      <c r="AG295" s="69" t="s">
        <v>579</v>
      </c>
      <c r="AH295" s="136">
        <v>6.21</v>
      </c>
      <c r="AI295" s="136" t="s">
        <v>36</v>
      </c>
      <c r="AJ295" s="136">
        <v>2.92</v>
      </c>
      <c r="AK295" s="138"/>
    </row>
    <row r="296" spans="1:37" ht="15.75" thickBot="1" x14ac:dyDescent="0.3">
      <c r="A296" s="105" t="s">
        <v>423</v>
      </c>
      <c r="B296" s="70" t="s">
        <v>21</v>
      </c>
      <c r="C296" s="70" t="s">
        <v>32</v>
      </c>
      <c r="D296" s="70" t="s">
        <v>22</v>
      </c>
      <c r="E296" s="71" t="s">
        <v>32</v>
      </c>
      <c r="F296" s="70" t="s">
        <v>54</v>
      </c>
      <c r="G296" s="70" t="s">
        <v>22</v>
      </c>
      <c r="H296" s="71" t="s">
        <v>56</v>
      </c>
      <c r="I296" s="70" t="s">
        <v>32</v>
      </c>
      <c r="J296" s="70" t="s">
        <v>54</v>
      </c>
      <c r="K296" s="71" t="s">
        <v>32</v>
      </c>
      <c r="L296" s="70" t="s">
        <v>62</v>
      </c>
      <c r="M296" s="70" t="s">
        <v>74</v>
      </c>
      <c r="N296" s="70" t="s">
        <v>22</v>
      </c>
      <c r="O296" s="71" t="s">
        <v>74</v>
      </c>
      <c r="P296" s="70" t="s">
        <v>62</v>
      </c>
      <c r="Q296" s="70" t="s">
        <v>54</v>
      </c>
      <c r="R296" s="71" t="s">
        <v>54</v>
      </c>
      <c r="S296" s="70" t="s">
        <v>36</v>
      </c>
      <c r="T296" s="70" t="s">
        <v>74</v>
      </c>
      <c r="U296" s="71" t="s">
        <v>36</v>
      </c>
      <c r="V296" s="70" t="s">
        <v>74</v>
      </c>
      <c r="W296" s="70" t="s">
        <v>56</v>
      </c>
      <c r="X296" s="70" t="s">
        <v>56</v>
      </c>
      <c r="Y296" s="71" t="s">
        <v>56</v>
      </c>
      <c r="Z296" s="70" t="s">
        <v>22</v>
      </c>
      <c r="AA296" s="70" t="s">
        <v>74</v>
      </c>
      <c r="AB296" s="70" t="s">
        <v>62</v>
      </c>
      <c r="AC296" s="71" t="s">
        <v>32</v>
      </c>
      <c r="AD296" s="70" t="s">
        <v>32</v>
      </c>
      <c r="AE296" s="70" t="s">
        <v>56</v>
      </c>
      <c r="AF296" s="71" t="s">
        <v>22</v>
      </c>
      <c r="AG296" s="70"/>
      <c r="AH296" s="137"/>
      <c r="AI296" s="137"/>
      <c r="AJ296" s="137"/>
      <c r="AK296" s="139"/>
    </row>
    <row r="297" spans="1:37" x14ac:dyDescent="0.25">
      <c r="A297" s="3">
        <v>16143</v>
      </c>
      <c r="B297" s="119" t="s">
        <v>20</v>
      </c>
      <c r="C297" s="69" t="s">
        <v>424</v>
      </c>
      <c r="D297" s="69" t="s">
        <v>425</v>
      </c>
      <c r="E297" s="106" t="s">
        <v>81</v>
      </c>
      <c r="F297" s="69" t="s">
        <v>427</v>
      </c>
      <c r="G297" s="69" t="s">
        <v>580</v>
      </c>
      <c r="H297" s="106" t="s">
        <v>97</v>
      </c>
      <c r="I297" s="69" t="s">
        <v>424</v>
      </c>
      <c r="J297" s="69" t="s">
        <v>426</v>
      </c>
      <c r="K297" s="106" t="s">
        <v>69</v>
      </c>
      <c r="L297" s="69" t="s">
        <v>427</v>
      </c>
      <c r="M297" s="69" t="s">
        <v>138</v>
      </c>
      <c r="N297" s="69" t="s">
        <v>427</v>
      </c>
      <c r="O297" s="106" t="s">
        <v>97</v>
      </c>
      <c r="P297" s="69" t="s">
        <v>427</v>
      </c>
      <c r="Q297" s="69" t="s">
        <v>427</v>
      </c>
      <c r="R297" s="106" t="s">
        <v>64</v>
      </c>
      <c r="S297" s="69" t="s">
        <v>424</v>
      </c>
      <c r="T297" s="69" t="s">
        <v>428</v>
      </c>
      <c r="U297" s="106" t="s">
        <v>75</v>
      </c>
      <c r="V297" s="69" t="s">
        <v>439</v>
      </c>
      <c r="W297" s="69" t="s">
        <v>424</v>
      </c>
      <c r="X297" s="69" t="s">
        <v>429</v>
      </c>
      <c r="Y297" s="106" t="s">
        <v>80</v>
      </c>
      <c r="Z297" s="69" t="s">
        <v>448</v>
      </c>
      <c r="AA297" s="69" t="s">
        <v>424</v>
      </c>
      <c r="AB297" s="69" t="s">
        <v>428</v>
      </c>
      <c r="AC297" s="106" t="s">
        <v>75</v>
      </c>
      <c r="AD297" s="69" t="s">
        <v>580</v>
      </c>
      <c r="AE297" s="69" t="s">
        <v>581</v>
      </c>
      <c r="AF297" s="106" t="s">
        <v>75</v>
      </c>
      <c r="AG297" s="69" t="s">
        <v>186</v>
      </c>
      <c r="AH297" s="136">
        <v>4.32</v>
      </c>
      <c r="AI297" s="136" t="s">
        <v>24</v>
      </c>
      <c r="AJ297" s="136">
        <v>2.5</v>
      </c>
      <c r="AK297" s="138"/>
    </row>
    <row r="298" spans="1:37" ht="15" customHeight="1" thickBot="1" x14ac:dyDescent="0.3">
      <c r="A298" s="105" t="s">
        <v>430</v>
      </c>
      <c r="B298" s="70" t="s">
        <v>21</v>
      </c>
      <c r="C298" s="70" t="s">
        <v>36</v>
      </c>
      <c r="D298" s="70" t="s">
        <v>54</v>
      </c>
      <c r="E298" s="71" t="s">
        <v>74</v>
      </c>
      <c r="F298" s="70" t="s">
        <v>56</v>
      </c>
      <c r="G298" s="70" t="s">
        <v>54</v>
      </c>
      <c r="H298" s="71" t="s">
        <v>56</v>
      </c>
      <c r="I298" s="70" t="s">
        <v>36</v>
      </c>
      <c r="J298" s="70" t="s">
        <v>36</v>
      </c>
      <c r="K298" s="71" t="s">
        <v>36</v>
      </c>
      <c r="L298" s="70" t="s">
        <v>56</v>
      </c>
      <c r="M298" s="70" t="s">
        <v>24</v>
      </c>
      <c r="N298" s="70" t="s">
        <v>62</v>
      </c>
      <c r="O298" s="71" t="s">
        <v>24</v>
      </c>
      <c r="P298" s="70" t="s">
        <v>56</v>
      </c>
      <c r="Q298" s="70" t="s">
        <v>56</v>
      </c>
      <c r="R298" s="71" t="s">
        <v>56</v>
      </c>
      <c r="S298" s="70" t="s">
        <v>36</v>
      </c>
      <c r="T298" s="70" t="s">
        <v>74</v>
      </c>
      <c r="U298" s="71" t="s">
        <v>36</v>
      </c>
      <c r="V298" s="70" t="s">
        <v>32</v>
      </c>
      <c r="W298" s="70" t="s">
        <v>36</v>
      </c>
      <c r="X298" s="70" t="s">
        <v>32</v>
      </c>
      <c r="Y298" s="71" t="s">
        <v>36</v>
      </c>
      <c r="Z298" s="70" t="s">
        <v>32</v>
      </c>
      <c r="AA298" s="70" t="s">
        <v>36</v>
      </c>
      <c r="AB298" s="70" t="s">
        <v>74</v>
      </c>
      <c r="AC298" s="71" t="s">
        <v>36</v>
      </c>
      <c r="AD298" s="70" t="s">
        <v>54</v>
      </c>
      <c r="AE298" s="70" t="s">
        <v>62</v>
      </c>
      <c r="AF298" s="71" t="s">
        <v>62</v>
      </c>
      <c r="AG298" s="70"/>
      <c r="AH298" s="137"/>
      <c r="AI298" s="137"/>
      <c r="AJ298" s="137"/>
      <c r="AK298" s="139"/>
    </row>
    <row r="299" spans="1:37" x14ac:dyDescent="0.25">
      <c r="A299" s="3">
        <v>16144</v>
      </c>
      <c r="B299" s="119" t="s">
        <v>20</v>
      </c>
      <c r="C299" s="69" t="s">
        <v>431</v>
      </c>
      <c r="D299" s="69" t="s">
        <v>432</v>
      </c>
      <c r="E299" s="106" t="s">
        <v>96</v>
      </c>
      <c r="F299" s="69" t="s">
        <v>580</v>
      </c>
      <c r="G299" s="69" t="s">
        <v>582</v>
      </c>
      <c r="H299" s="106" t="s">
        <v>69</v>
      </c>
      <c r="I299" s="69" t="s">
        <v>433</v>
      </c>
      <c r="J299" s="69" t="s">
        <v>434</v>
      </c>
      <c r="K299" s="106" t="s">
        <v>109</v>
      </c>
      <c r="L299" s="69" t="s">
        <v>427</v>
      </c>
      <c r="M299" s="69" t="s">
        <v>116</v>
      </c>
      <c r="N299" s="69" t="s">
        <v>427</v>
      </c>
      <c r="O299" s="106" t="s">
        <v>145</v>
      </c>
      <c r="P299" s="69" t="s">
        <v>580</v>
      </c>
      <c r="Q299" s="69" t="s">
        <v>583</v>
      </c>
      <c r="R299" s="106" t="s">
        <v>111</v>
      </c>
      <c r="S299" s="69" t="s">
        <v>435</v>
      </c>
      <c r="T299" s="69" t="s">
        <v>436</v>
      </c>
      <c r="U299" s="106" t="s">
        <v>145</v>
      </c>
      <c r="V299" s="69" t="s">
        <v>580</v>
      </c>
      <c r="W299" s="69" t="s">
        <v>437</v>
      </c>
      <c r="X299" s="69" t="s">
        <v>432</v>
      </c>
      <c r="Y299" s="106" t="s">
        <v>79</v>
      </c>
      <c r="Z299" s="69" t="s">
        <v>584</v>
      </c>
      <c r="AA299" s="69" t="s">
        <v>424</v>
      </c>
      <c r="AB299" s="69" t="s">
        <v>436</v>
      </c>
      <c r="AC299" s="106" t="s">
        <v>67</v>
      </c>
      <c r="AD299" s="69" t="s">
        <v>584</v>
      </c>
      <c r="AE299" s="69" t="s">
        <v>581</v>
      </c>
      <c r="AF299" s="106" t="s">
        <v>111</v>
      </c>
      <c r="AG299" s="69" t="s">
        <v>544</v>
      </c>
      <c r="AH299" s="136">
        <v>6.61</v>
      </c>
      <c r="AI299" s="136" t="s">
        <v>36</v>
      </c>
      <c r="AJ299" s="136">
        <v>6.09</v>
      </c>
      <c r="AK299" s="138"/>
    </row>
    <row r="300" spans="1:37" ht="15.75" thickBot="1" x14ac:dyDescent="0.3">
      <c r="A300" s="105" t="s">
        <v>438</v>
      </c>
      <c r="B300" s="70" t="s">
        <v>21</v>
      </c>
      <c r="C300" s="70" t="s">
        <v>32</v>
      </c>
      <c r="D300" s="70" t="s">
        <v>22</v>
      </c>
      <c r="E300" s="71" t="s">
        <v>32</v>
      </c>
      <c r="F300" s="70" t="s">
        <v>54</v>
      </c>
      <c r="G300" s="70" t="s">
        <v>62</v>
      </c>
      <c r="H300" s="71" t="s">
        <v>62</v>
      </c>
      <c r="I300" s="70" t="s">
        <v>74</v>
      </c>
      <c r="J300" s="70" t="s">
        <v>32</v>
      </c>
      <c r="K300" s="71" t="s">
        <v>32</v>
      </c>
      <c r="L300" s="70" t="s">
        <v>56</v>
      </c>
      <c r="M300" s="70" t="s">
        <v>36</v>
      </c>
      <c r="N300" s="70" t="s">
        <v>62</v>
      </c>
      <c r="O300" s="71" t="s">
        <v>32</v>
      </c>
      <c r="P300" s="70" t="s">
        <v>54</v>
      </c>
      <c r="Q300" s="70" t="s">
        <v>62</v>
      </c>
      <c r="R300" s="71" t="s">
        <v>54</v>
      </c>
      <c r="S300" s="70" t="s">
        <v>74</v>
      </c>
      <c r="T300" s="70" t="s">
        <v>62</v>
      </c>
      <c r="U300" s="71" t="s">
        <v>32</v>
      </c>
      <c r="V300" s="70" t="s">
        <v>54</v>
      </c>
      <c r="W300" s="70" t="s">
        <v>22</v>
      </c>
      <c r="X300" s="70" t="s">
        <v>22</v>
      </c>
      <c r="Y300" s="71" t="s">
        <v>22</v>
      </c>
      <c r="Z300" s="70" t="s">
        <v>22</v>
      </c>
      <c r="AA300" s="70" t="s">
        <v>36</v>
      </c>
      <c r="AB300" s="70" t="s">
        <v>62</v>
      </c>
      <c r="AC300" s="71" t="s">
        <v>74</v>
      </c>
      <c r="AD300" s="70" t="s">
        <v>22</v>
      </c>
      <c r="AE300" s="70" t="s">
        <v>62</v>
      </c>
      <c r="AF300" s="71" t="s">
        <v>54</v>
      </c>
      <c r="AG300" s="70"/>
      <c r="AH300" s="137"/>
      <c r="AI300" s="137"/>
      <c r="AJ300" s="137"/>
      <c r="AK300" s="139"/>
    </row>
    <row r="301" spans="1:37" x14ac:dyDescent="0.25">
      <c r="A301" s="3">
        <v>16145</v>
      </c>
      <c r="B301" s="119" t="s">
        <v>20</v>
      </c>
      <c r="C301" s="69" t="s">
        <v>424</v>
      </c>
      <c r="D301" s="69" t="s">
        <v>434</v>
      </c>
      <c r="E301" s="106" t="s">
        <v>106</v>
      </c>
      <c r="F301" s="69" t="s">
        <v>439</v>
      </c>
      <c r="G301" s="69" t="s">
        <v>425</v>
      </c>
      <c r="H301" s="106" t="s">
        <v>50</v>
      </c>
      <c r="I301" s="69" t="s">
        <v>431</v>
      </c>
      <c r="J301" s="69" t="s">
        <v>428</v>
      </c>
      <c r="K301" s="106" t="s">
        <v>168</v>
      </c>
      <c r="L301" s="69" t="s">
        <v>584</v>
      </c>
      <c r="M301" s="69" t="s">
        <v>69</v>
      </c>
      <c r="N301" s="69" t="s">
        <v>439</v>
      </c>
      <c r="O301" s="106" t="s">
        <v>90</v>
      </c>
      <c r="P301" s="69" t="s">
        <v>432</v>
      </c>
      <c r="Q301" s="69" t="s">
        <v>436</v>
      </c>
      <c r="R301" s="106" t="s">
        <v>50</v>
      </c>
      <c r="S301" s="69" t="s">
        <v>440</v>
      </c>
      <c r="T301" s="69" t="s">
        <v>434</v>
      </c>
      <c r="U301" s="106" t="s">
        <v>70</v>
      </c>
      <c r="V301" s="69" t="s">
        <v>580</v>
      </c>
      <c r="W301" s="69" t="s">
        <v>441</v>
      </c>
      <c r="X301" s="69" t="s">
        <v>439</v>
      </c>
      <c r="Y301" s="106" t="s">
        <v>52</v>
      </c>
      <c r="Z301" s="69" t="s">
        <v>432</v>
      </c>
      <c r="AA301" s="69" t="s">
        <v>424</v>
      </c>
      <c r="AB301" s="69" t="s">
        <v>432</v>
      </c>
      <c r="AC301" s="106" t="s">
        <v>129</v>
      </c>
      <c r="AD301" s="69" t="s">
        <v>448</v>
      </c>
      <c r="AE301" s="69" t="s">
        <v>581</v>
      </c>
      <c r="AF301" s="106" t="s">
        <v>64</v>
      </c>
      <c r="AG301" s="69" t="s">
        <v>585</v>
      </c>
      <c r="AH301" s="136">
        <v>5.46</v>
      </c>
      <c r="AI301" s="136" t="s">
        <v>36</v>
      </c>
      <c r="AJ301" s="136">
        <v>4.17</v>
      </c>
      <c r="AK301" s="138"/>
    </row>
    <row r="302" spans="1:37" ht="15" customHeight="1" thickBot="1" x14ac:dyDescent="0.3">
      <c r="A302" s="105" t="s">
        <v>442</v>
      </c>
      <c r="B302" s="70" t="s">
        <v>21</v>
      </c>
      <c r="C302" s="70" t="s">
        <v>36</v>
      </c>
      <c r="D302" s="70" t="s">
        <v>32</v>
      </c>
      <c r="E302" s="71" t="s">
        <v>36</v>
      </c>
      <c r="F302" s="70" t="s">
        <v>32</v>
      </c>
      <c r="G302" s="70" t="s">
        <v>22</v>
      </c>
      <c r="H302" s="71" t="s">
        <v>32</v>
      </c>
      <c r="I302" s="70" t="s">
        <v>32</v>
      </c>
      <c r="J302" s="70" t="s">
        <v>74</v>
      </c>
      <c r="K302" s="71" t="s">
        <v>32</v>
      </c>
      <c r="L302" s="70" t="s">
        <v>22</v>
      </c>
      <c r="M302" s="70" t="s">
        <v>32</v>
      </c>
      <c r="N302" s="70" t="s">
        <v>22</v>
      </c>
      <c r="O302" s="71" t="s">
        <v>32</v>
      </c>
      <c r="P302" s="70" t="s">
        <v>74</v>
      </c>
      <c r="Q302" s="70" t="s">
        <v>22</v>
      </c>
      <c r="R302" s="71" t="s">
        <v>32</v>
      </c>
      <c r="S302" s="70" t="s">
        <v>36</v>
      </c>
      <c r="T302" s="70" t="s">
        <v>32</v>
      </c>
      <c r="U302" s="71" t="s">
        <v>74</v>
      </c>
      <c r="V302" s="70" t="s">
        <v>54</v>
      </c>
      <c r="W302" s="70" t="s">
        <v>36</v>
      </c>
      <c r="X302" s="70" t="s">
        <v>22</v>
      </c>
      <c r="Y302" s="71" t="s">
        <v>74</v>
      </c>
      <c r="Z302" s="70" t="s">
        <v>74</v>
      </c>
      <c r="AA302" s="70" t="s">
        <v>36</v>
      </c>
      <c r="AB302" s="70" t="s">
        <v>22</v>
      </c>
      <c r="AC302" s="71" t="s">
        <v>36</v>
      </c>
      <c r="AD302" s="70" t="s">
        <v>32</v>
      </c>
      <c r="AE302" s="70" t="s">
        <v>62</v>
      </c>
      <c r="AF302" s="71" t="s">
        <v>56</v>
      </c>
      <c r="AG302" s="70"/>
      <c r="AH302" s="137"/>
      <c r="AI302" s="137"/>
      <c r="AJ302" s="137"/>
      <c r="AK302" s="139"/>
    </row>
    <row r="303" spans="1:37" x14ac:dyDescent="0.25">
      <c r="A303" s="3">
        <v>16146</v>
      </c>
      <c r="B303" s="119" t="s">
        <v>20</v>
      </c>
      <c r="C303" s="69" t="s">
        <v>435</v>
      </c>
      <c r="D303" s="69" t="s">
        <v>439</v>
      </c>
      <c r="E303" s="106" t="s">
        <v>110</v>
      </c>
      <c r="F303" s="69" t="s">
        <v>580</v>
      </c>
      <c r="G303" s="69" t="s">
        <v>580</v>
      </c>
      <c r="H303" s="106" t="s">
        <v>84</v>
      </c>
      <c r="I303" s="69" t="s">
        <v>424</v>
      </c>
      <c r="J303" s="69" t="s">
        <v>426</v>
      </c>
      <c r="K303" s="106" t="s">
        <v>69</v>
      </c>
      <c r="L303" s="69" t="s">
        <v>584</v>
      </c>
      <c r="M303" s="69" t="s">
        <v>100</v>
      </c>
      <c r="N303" s="69" t="s">
        <v>425</v>
      </c>
      <c r="O303" s="106" t="s">
        <v>81</v>
      </c>
      <c r="P303" s="69" t="s">
        <v>425</v>
      </c>
      <c r="Q303" s="69" t="s">
        <v>425</v>
      </c>
      <c r="R303" s="106" t="s">
        <v>66</v>
      </c>
      <c r="S303" s="69" t="s">
        <v>441</v>
      </c>
      <c r="T303" s="69" t="s">
        <v>434</v>
      </c>
      <c r="U303" s="106" t="s">
        <v>129</v>
      </c>
      <c r="V303" s="69" t="s">
        <v>584</v>
      </c>
      <c r="W303" s="69" t="s">
        <v>424</v>
      </c>
      <c r="X303" s="69" t="s">
        <v>432</v>
      </c>
      <c r="Y303" s="106" t="s">
        <v>129</v>
      </c>
      <c r="Z303" s="69" t="s">
        <v>584</v>
      </c>
      <c r="AA303" s="69" t="s">
        <v>185</v>
      </c>
      <c r="AB303" s="69" t="s">
        <v>432</v>
      </c>
      <c r="AC303" s="106" t="s">
        <v>104</v>
      </c>
      <c r="AD303" s="69" t="s">
        <v>448</v>
      </c>
      <c r="AE303" s="69" t="s">
        <v>582</v>
      </c>
      <c r="AF303" s="106" t="s">
        <v>76</v>
      </c>
      <c r="AG303" s="69" t="s">
        <v>586</v>
      </c>
      <c r="AH303" s="136">
        <v>4.57</v>
      </c>
      <c r="AI303" s="136" t="s">
        <v>24</v>
      </c>
      <c r="AJ303" s="136">
        <v>2.56</v>
      </c>
      <c r="AK303" s="138"/>
    </row>
    <row r="304" spans="1:37" ht="15.75" thickBot="1" x14ac:dyDescent="0.3">
      <c r="A304" s="105" t="s">
        <v>443</v>
      </c>
      <c r="B304" s="70" t="s">
        <v>21</v>
      </c>
      <c r="C304" s="70" t="s">
        <v>74</v>
      </c>
      <c r="D304" s="70" t="s">
        <v>22</v>
      </c>
      <c r="E304" s="71" t="s">
        <v>74</v>
      </c>
      <c r="F304" s="70" t="s">
        <v>54</v>
      </c>
      <c r="G304" s="70" t="s">
        <v>54</v>
      </c>
      <c r="H304" s="71" t="s">
        <v>54</v>
      </c>
      <c r="I304" s="70" t="s">
        <v>36</v>
      </c>
      <c r="J304" s="70" t="s">
        <v>36</v>
      </c>
      <c r="K304" s="71" t="s">
        <v>36</v>
      </c>
      <c r="L304" s="70" t="s">
        <v>22</v>
      </c>
      <c r="M304" s="70" t="s">
        <v>36</v>
      </c>
      <c r="N304" s="70" t="s">
        <v>54</v>
      </c>
      <c r="O304" s="71" t="s">
        <v>74</v>
      </c>
      <c r="P304" s="70" t="s">
        <v>22</v>
      </c>
      <c r="Q304" s="70" t="s">
        <v>22</v>
      </c>
      <c r="R304" s="71" t="s">
        <v>22</v>
      </c>
      <c r="S304" s="70" t="s">
        <v>36</v>
      </c>
      <c r="T304" s="70" t="s">
        <v>32</v>
      </c>
      <c r="U304" s="71" t="s">
        <v>36</v>
      </c>
      <c r="V304" s="70" t="s">
        <v>22</v>
      </c>
      <c r="W304" s="70" t="s">
        <v>36</v>
      </c>
      <c r="X304" s="70" t="s">
        <v>22</v>
      </c>
      <c r="Y304" s="71" t="s">
        <v>36</v>
      </c>
      <c r="Z304" s="70" t="s">
        <v>22</v>
      </c>
      <c r="AA304" s="70" t="s">
        <v>24</v>
      </c>
      <c r="AB304" s="70" t="s">
        <v>22</v>
      </c>
      <c r="AC304" s="71" t="s">
        <v>24</v>
      </c>
      <c r="AD304" s="70" t="s">
        <v>32</v>
      </c>
      <c r="AE304" s="70" t="s">
        <v>62</v>
      </c>
      <c r="AF304" s="71" t="s">
        <v>56</v>
      </c>
      <c r="AG304" s="70"/>
      <c r="AH304" s="137"/>
      <c r="AI304" s="137"/>
      <c r="AJ304" s="137"/>
      <c r="AK304" s="139"/>
    </row>
    <row r="305" spans="1:37" x14ac:dyDescent="0.25">
      <c r="A305" s="3">
        <v>16147</v>
      </c>
      <c r="B305" s="119" t="s">
        <v>20</v>
      </c>
      <c r="C305" s="69" t="s">
        <v>444</v>
      </c>
      <c r="D305" s="69" t="s">
        <v>425</v>
      </c>
      <c r="E305" s="106" t="s">
        <v>145</v>
      </c>
      <c r="F305" s="69" t="s">
        <v>436</v>
      </c>
      <c r="G305" s="69" t="s">
        <v>436</v>
      </c>
      <c r="H305" s="106" t="s">
        <v>58</v>
      </c>
      <c r="I305" s="69" t="s">
        <v>137</v>
      </c>
      <c r="J305" s="69" t="s">
        <v>439</v>
      </c>
      <c r="K305" s="106" t="s">
        <v>42</v>
      </c>
      <c r="L305" s="69" t="s">
        <v>436</v>
      </c>
      <c r="M305" s="69" t="s">
        <v>113</v>
      </c>
      <c r="N305" s="69" t="s">
        <v>436</v>
      </c>
      <c r="O305" s="106" t="s">
        <v>61</v>
      </c>
      <c r="P305" s="69" t="s">
        <v>584</v>
      </c>
      <c r="Q305" s="69" t="s">
        <v>425</v>
      </c>
      <c r="R305" s="106" t="s">
        <v>58</v>
      </c>
      <c r="S305" s="69" t="s">
        <v>424</v>
      </c>
      <c r="T305" s="69" t="s">
        <v>425</v>
      </c>
      <c r="U305" s="106" t="s">
        <v>81</v>
      </c>
      <c r="V305" s="69" t="s">
        <v>434</v>
      </c>
      <c r="W305" s="69" t="s">
        <v>431</v>
      </c>
      <c r="X305" s="69" t="s">
        <v>426</v>
      </c>
      <c r="Y305" s="106" t="s">
        <v>109</v>
      </c>
      <c r="Z305" s="69" t="s">
        <v>439</v>
      </c>
      <c r="AA305" s="69" t="s">
        <v>424</v>
      </c>
      <c r="AB305" s="69" t="s">
        <v>428</v>
      </c>
      <c r="AC305" s="106" t="s">
        <v>75</v>
      </c>
      <c r="AD305" s="69" t="s">
        <v>448</v>
      </c>
      <c r="AE305" s="69" t="s">
        <v>581</v>
      </c>
      <c r="AF305" s="106" t="s">
        <v>64</v>
      </c>
      <c r="AG305" s="69" t="s">
        <v>587</v>
      </c>
      <c r="AH305" s="136">
        <v>4.04</v>
      </c>
      <c r="AI305" s="136" t="s">
        <v>24</v>
      </c>
      <c r="AJ305" s="136">
        <v>2.35</v>
      </c>
      <c r="AK305" s="138"/>
    </row>
    <row r="306" spans="1:37" ht="15.75" thickBot="1" x14ac:dyDescent="0.3">
      <c r="A306" s="105" t="s">
        <v>445</v>
      </c>
      <c r="B306" s="70" t="s">
        <v>21</v>
      </c>
      <c r="C306" s="70" t="s">
        <v>74</v>
      </c>
      <c r="D306" s="70" t="s">
        <v>54</v>
      </c>
      <c r="E306" s="71" t="s">
        <v>32</v>
      </c>
      <c r="F306" s="70" t="s">
        <v>22</v>
      </c>
      <c r="G306" s="70" t="s">
        <v>22</v>
      </c>
      <c r="H306" s="71" t="s">
        <v>22</v>
      </c>
      <c r="I306" s="70" t="s">
        <v>24</v>
      </c>
      <c r="J306" s="70" t="s">
        <v>22</v>
      </c>
      <c r="K306" s="71" t="s">
        <v>24</v>
      </c>
      <c r="L306" s="70" t="s">
        <v>22</v>
      </c>
      <c r="M306" s="70" t="s">
        <v>24</v>
      </c>
      <c r="N306" s="70" t="s">
        <v>62</v>
      </c>
      <c r="O306" s="71" t="s">
        <v>24</v>
      </c>
      <c r="P306" s="70" t="s">
        <v>22</v>
      </c>
      <c r="Q306" s="70" t="s">
        <v>22</v>
      </c>
      <c r="R306" s="71" t="s">
        <v>22</v>
      </c>
      <c r="S306" s="70" t="s">
        <v>36</v>
      </c>
      <c r="T306" s="70" t="s">
        <v>54</v>
      </c>
      <c r="U306" s="71" t="s">
        <v>74</v>
      </c>
      <c r="V306" s="70" t="s">
        <v>36</v>
      </c>
      <c r="W306" s="70" t="s">
        <v>32</v>
      </c>
      <c r="X306" s="70" t="s">
        <v>36</v>
      </c>
      <c r="Y306" s="71" t="s">
        <v>32</v>
      </c>
      <c r="Z306" s="70" t="s">
        <v>32</v>
      </c>
      <c r="AA306" s="70" t="s">
        <v>36</v>
      </c>
      <c r="AB306" s="70" t="s">
        <v>74</v>
      </c>
      <c r="AC306" s="71" t="s">
        <v>36</v>
      </c>
      <c r="AD306" s="70" t="s">
        <v>32</v>
      </c>
      <c r="AE306" s="70" t="s">
        <v>62</v>
      </c>
      <c r="AF306" s="71" t="s">
        <v>56</v>
      </c>
      <c r="AG306" s="70"/>
      <c r="AH306" s="137"/>
      <c r="AI306" s="137"/>
      <c r="AJ306" s="137"/>
      <c r="AK306" s="139"/>
    </row>
    <row r="307" spans="1:37" x14ac:dyDescent="0.25">
      <c r="A307" s="3">
        <v>16148</v>
      </c>
      <c r="B307" s="119" t="s">
        <v>20</v>
      </c>
      <c r="C307" s="69" t="s">
        <v>424</v>
      </c>
      <c r="D307" s="69" t="s">
        <v>135</v>
      </c>
      <c r="E307" s="106" t="s">
        <v>75</v>
      </c>
      <c r="F307" s="69" t="s">
        <v>434</v>
      </c>
      <c r="G307" s="69" t="s">
        <v>434</v>
      </c>
      <c r="H307" s="106" t="s">
        <v>104</v>
      </c>
      <c r="I307" s="69" t="s">
        <v>158</v>
      </c>
      <c r="J307" s="69" t="s">
        <v>38</v>
      </c>
      <c r="K307" s="106" t="s">
        <v>97</v>
      </c>
      <c r="L307" s="69" t="s">
        <v>584</v>
      </c>
      <c r="M307" s="69" t="s">
        <v>26</v>
      </c>
      <c r="N307" s="69" t="s">
        <v>428</v>
      </c>
      <c r="O307" s="106" t="s">
        <v>118</v>
      </c>
      <c r="P307" s="69" t="s">
        <v>448</v>
      </c>
      <c r="Q307" s="69" t="s">
        <v>425</v>
      </c>
      <c r="R307" s="106" t="s">
        <v>89</v>
      </c>
      <c r="S307" s="69" t="s">
        <v>113</v>
      </c>
      <c r="T307" s="69" t="s">
        <v>124</v>
      </c>
      <c r="U307" s="106" t="s">
        <v>59</v>
      </c>
      <c r="V307" s="69" t="s">
        <v>429</v>
      </c>
      <c r="W307" s="69" t="s">
        <v>147</v>
      </c>
      <c r="X307" s="69" t="s">
        <v>184</v>
      </c>
      <c r="Y307" s="106" t="s">
        <v>72</v>
      </c>
      <c r="Z307" s="69" t="s">
        <v>429</v>
      </c>
      <c r="AA307" s="69" t="s">
        <v>424</v>
      </c>
      <c r="AB307" s="69" t="s">
        <v>439</v>
      </c>
      <c r="AC307" s="106" t="s">
        <v>70</v>
      </c>
      <c r="AD307" s="69" t="s">
        <v>425</v>
      </c>
      <c r="AE307" s="69" t="s">
        <v>583</v>
      </c>
      <c r="AF307" s="106" t="s">
        <v>76</v>
      </c>
      <c r="AG307" s="69" t="s">
        <v>588</v>
      </c>
      <c r="AH307" s="136">
        <v>2.14</v>
      </c>
      <c r="AI307" s="136" t="s">
        <v>24</v>
      </c>
      <c r="AJ307" s="136">
        <v>3.05</v>
      </c>
      <c r="AK307" s="138"/>
    </row>
    <row r="308" spans="1:37" ht="15" customHeight="1" thickBot="1" x14ac:dyDescent="0.3">
      <c r="A308" s="105" t="s">
        <v>446</v>
      </c>
      <c r="B308" s="70" t="s">
        <v>21</v>
      </c>
      <c r="C308" s="70" t="s">
        <v>36</v>
      </c>
      <c r="D308" s="70" t="s">
        <v>74</v>
      </c>
      <c r="E308" s="71" t="s">
        <v>36</v>
      </c>
      <c r="F308" s="70" t="s">
        <v>36</v>
      </c>
      <c r="G308" s="70" t="s">
        <v>36</v>
      </c>
      <c r="H308" s="71" t="s">
        <v>36</v>
      </c>
      <c r="I308" s="70" t="s">
        <v>24</v>
      </c>
      <c r="J308" s="70" t="s">
        <v>32</v>
      </c>
      <c r="K308" s="71" t="s">
        <v>24</v>
      </c>
      <c r="L308" s="70" t="s">
        <v>22</v>
      </c>
      <c r="M308" s="70" t="s">
        <v>24</v>
      </c>
      <c r="N308" s="70" t="s">
        <v>74</v>
      </c>
      <c r="O308" s="71" t="s">
        <v>24</v>
      </c>
      <c r="P308" s="70" t="s">
        <v>32</v>
      </c>
      <c r="Q308" s="70" t="s">
        <v>22</v>
      </c>
      <c r="R308" s="71" t="s">
        <v>32</v>
      </c>
      <c r="S308" s="70" t="s">
        <v>24</v>
      </c>
      <c r="T308" s="70" t="s">
        <v>54</v>
      </c>
      <c r="U308" s="71" t="s">
        <v>24</v>
      </c>
      <c r="V308" s="70" t="s">
        <v>36</v>
      </c>
      <c r="W308" s="70" t="s">
        <v>24</v>
      </c>
      <c r="X308" s="70" t="s">
        <v>24</v>
      </c>
      <c r="Y308" s="71" t="s">
        <v>24</v>
      </c>
      <c r="Z308" s="70" t="s">
        <v>36</v>
      </c>
      <c r="AA308" s="70" t="s">
        <v>36</v>
      </c>
      <c r="AB308" s="70" t="s">
        <v>22</v>
      </c>
      <c r="AC308" s="71" t="s">
        <v>74</v>
      </c>
      <c r="AD308" s="70" t="s">
        <v>22</v>
      </c>
      <c r="AE308" s="70" t="s">
        <v>62</v>
      </c>
      <c r="AF308" s="71" t="s">
        <v>56</v>
      </c>
      <c r="AG308" s="70"/>
      <c r="AH308" s="137"/>
      <c r="AI308" s="137"/>
      <c r="AJ308" s="137"/>
      <c r="AK308" s="139"/>
    </row>
    <row r="309" spans="1:37" x14ac:dyDescent="0.25">
      <c r="A309" s="3">
        <v>16149</v>
      </c>
      <c r="B309" s="119" t="s">
        <v>20</v>
      </c>
      <c r="C309" s="69" t="s">
        <v>447</v>
      </c>
      <c r="D309" s="69" t="s">
        <v>432</v>
      </c>
      <c r="E309" s="106" t="s">
        <v>109</v>
      </c>
      <c r="F309" s="69" t="s">
        <v>436</v>
      </c>
      <c r="G309" s="69" t="s">
        <v>584</v>
      </c>
      <c r="H309" s="106" t="s">
        <v>44</v>
      </c>
      <c r="I309" s="69" t="s">
        <v>424</v>
      </c>
      <c r="J309" s="69" t="s">
        <v>428</v>
      </c>
      <c r="K309" s="106" t="s">
        <v>75</v>
      </c>
      <c r="L309" s="69" t="s">
        <v>580</v>
      </c>
      <c r="M309" s="69" t="s">
        <v>115</v>
      </c>
      <c r="N309" s="69" t="s">
        <v>439</v>
      </c>
      <c r="O309" s="106" t="s">
        <v>64</v>
      </c>
      <c r="P309" s="69" t="s">
        <v>432</v>
      </c>
      <c r="Q309" s="69" t="s">
        <v>583</v>
      </c>
      <c r="R309" s="106" t="s">
        <v>58</v>
      </c>
      <c r="S309" s="69" t="s">
        <v>431</v>
      </c>
      <c r="T309" s="69" t="s">
        <v>432</v>
      </c>
      <c r="U309" s="106" t="s">
        <v>96</v>
      </c>
      <c r="V309" s="69" t="s">
        <v>583</v>
      </c>
      <c r="W309" s="69" t="s">
        <v>441</v>
      </c>
      <c r="X309" s="69" t="s">
        <v>428</v>
      </c>
      <c r="Y309" s="106" t="s">
        <v>80</v>
      </c>
      <c r="Z309" s="69" t="s">
        <v>427</v>
      </c>
      <c r="AA309" s="69" t="s">
        <v>435</v>
      </c>
      <c r="AB309" s="69" t="s">
        <v>448</v>
      </c>
      <c r="AC309" s="106" t="s">
        <v>109</v>
      </c>
      <c r="AD309" s="69" t="s">
        <v>425</v>
      </c>
      <c r="AE309" s="69" t="s">
        <v>581</v>
      </c>
      <c r="AF309" s="106" t="s">
        <v>97</v>
      </c>
      <c r="AG309" s="69" t="s">
        <v>589</v>
      </c>
      <c r="AH309" s="136">
        <v>5.04</v>
      </c>
      <c r="AI309" s="136" t="s">
        <v>24</v>
      </c>
      <c r="AJ309" s="136">
        <v>4.3499999999999996</v>
      </c>
      <c r="AK309" s="138"/>
    </row>
    <row r="310" spans="1:37" ht="15" customHeight="1" thickBot="1" x14ac:dyDescent="0.3">
      <c r="A310" s="105" t="s">
        <v>449</v>
      </c>
      <c r="B310" s="70" t="s">
        <v>21</v>
      </c>
      <c r="C310" s="70" t="s">
        <v>74</v>
      </c>
      <c r="D310" s="70" t="s">
        <v>22</v>
      </c>
      <c r="E310" s="71" t="s">
        <v>32</v>
      </c>
      <c r="F310" s="70" t="s">
        <v>22</v>
      </c>
      <c r="G310" s="70" t="s">
        <v>22</v>
      </c>
      <c r="H310" s="71" t="s">
        <v>22</v>
      </c>
      <c r="I310" s="70" t="s">
        <v>36</v>
      </c>
      <c r="J310" s="70" t="s">
        <v>74</v>
      </c>
      <c r="K310" s="71" t="s">
        <v>36</v>
      </c>
      <c r="L310" s="70" t="s">
        <v>54</v>
      </c>
      <c r="M310" s="70" t="s">
        <v>24</v>
      </c>
      <c r="N310" s="70" t="s">
        <v>22</v>
      </c>
      <c r="O310" s="71" t="s">
        <v>24</v>
      </c>
      <c r="P310" s="70" t="s">
        <v>74</v>
      </c>
      <c r="Q310" s="70" t="s">
        <v>62</v>
      </c>
      <c r="R310" s="71" t="s">
        <v>22</v>
      </c>
      <c r="S310" s="70" t="s">
        <v>32</v>
      </c>
      <c r="T310" s="70" t="s">
        <v>22</v>
      </c>
      <c r="U310" s="71" t="s">
        <v>32</v>
      </c>
      <c r="V310" s="70" t="s">
        <v>62</v>
      </c>
      <c r="W310" s="70" t="s">
        <v>36</v>
      </c>
      <c r="X310" s="70" t="s">
        <v>74</v>
      </c>
      <c r="Y310" s="71" t="s">
        <v>36</v>
      </c>
      <c r="Z310" s="70" t="s">
        <v>56</v>
      </c>
      <c r="AA310" s="70" t="s">
        <v>74</v>
      </c>
      <c r="AB310" s="70" t="s">
        <v>56</v>
      </c>
      <c r="AC310" s="71" t="s">
        <v>32</v>
      </c>
      <c r="AD310" s="70" t="s">
        <v>22</v>
      </c>
      <c r="AE310" s="70" t="s">
        <v>62</v>
      </c>
      <c r="AF310" s="71" t="s">
        <v>56</v>
      </c>
      <c r="AG310" s="70"/>
      <c r="AH310" s="137"/>
      <c r="AI310" s="137"/>
      <c r="AJ310" s="137"/>
      <c r="AK310" s="139"/>
    </row>
    <row r="311" spans="1:37" x14ac:dyDescent="0.25">
      <c r="A311" s="3">
        <v>16150</v>
      </c>
      <c r="B311" s="119" t="s">
        <v>20</v>
      </c>
      <c r="C311" s="69" t="s">
        <v>450</v>
      </c>
      <c r="D311" s="69" t="s">
        <v>436</v>
      </c>
      <c r="E311" s="106" t="s">
        <v>166</v>
      </c>
      <c r="F311" s="69" t="s">
        <v>427</v>
      </c>
      <c r="G311" s="69" t="s">
        <v>581</v>
      </c>
      <c r="H311" s="106" t="s">
        <v>69</v>
      </c>
      <c r="I311" s="69" t="s">
        <v>444</v>
      </c>
      <c r="J311" s="69" t="s">
        <v>429</v>
      </c>
      <c r="K311" s="106" t="s">
        <v>81</v>
      </c>
      <c r="L311" s="69" t="s">
        <v>580</v>
      </c>
      <c r="M311" s="69" t="s">
        <v>44</v>
      </c>
      <c r="N311" s="69" t="s">
        <v>425</v>
      </c>
      <c r="O311" s="106" t="s">
        <v>67</v>
      </c>
      <c r="P311" s="69" t="s">
        <v>439</v>
      </c>
      <c r="Q311" s="69" t="s">
        <v>583</v>
      </c>
      <c r="R311" s="106" t="s">
        <v>44</v>
      </c>
      <c r="S311" s="69" t="s">
        <v>450</v>
      </c>
      <c r="T311" s="69" t="s">
        <v>429</v>
      </c>
      <c r="U311" s="106" t="s">
        <v>101</v>
      </c>
      <c r="V311" s="69" t="s">
        <v>580</v>
      </c>
      <c r="W311" s="69" t="s">
        <v>433</v>
      </c>
      <c r="X311" s="69" t="s">
        <v>448</v>
      </c>
      <c r="Y311" s="106" t="s">
        <v>90</v>
      </c>
      <c r="Z311" s="69" t="s">
        <v>583</v>
      </c>
      <c r="AA311" s="69" t="s">
        <v>424</v>
      </c>
      <c r="AB311" s="69" t="s">
        <v>439</v>
      </c>
      <c r="AC311" s="106" t="s">
        <v>70</v>
      </c>
      <c r="AD311" s="69" t="s">
        <v>425</v>
      </c>
      <c r="AE311" s="69" t="s">
        <v>581</v>
      </c>
      <c r="AF311" s="106" t="s">
        <v>97</v>
      </c>
      <c r="AG311" s="69" t="s">
        <v>590</v>
      </c>
      <c r="AH311" s="136">
        <v>6.32</v>
      </c>
      <c r="AI311" s="136" t="s">
        <v>36</v>
      </c>
      <c r="AJ311" s="136">
        <v>4.5</v>
      </c>
      <c r="AK311" s="138"/>
    </row>
    <row r="312" spans="1:37" ht="15" customHeight="1" thickBot="1" x14ac:dyDescent="0.3">
      <c r="A312" s="105" t="s">
        <v>451</v>
      </c>
      <c r="B312" s="70" t="s">
        <v>21</v>
      </c>
      <c r="C312" s="70" t="s">
        <v>22</v>
      </c>
      <c r="D312" s="70" t="s">
        <v>62</v>
      </c>
      <c r="E312" s="71" t="s">
        <v>22</v>
      </c>
      <c r="F312" s="70" t="s">
        <v>56</v>
      </c>
      <c r="G312" s="70" t="s">
        <v>62</v>
      </c>
      <c r="H312" s="71" t="s">
        <v>62</v>
      </c>
      <c r="I312" s="70" t="s">
        <v>74</v>
      </c>
      <c r="J312" s="70" t="s">
        <v>32</v>
      </c>
      <c r="K312" s="71" t="s">
        <v>74</v>
      </c>
      <c r="L312" s="70" t="s">
        <v>54</v>
      </c>
      <c r="M312" s="70" t="s">
        <v>36</v>
      </c>
      <c r="N312" s="70" t="s">
        <v>54</v>
      </c>
      <c r="O312" s="71" t="s">
        <v>74</v>
      </c>
      <c r="P312" s="70" t="s">
        <v>32</v>
      </c>
      <c r="Q312" s="70" t="s">
        <v>62</v>
      </c>
      <c r="R312" s="71" t="s">
        <v>22</v>
      </c>
      <c r="S312" s="70" t="s">
        <v>22</v>
      </c>
      <c r="T312" s="70" t="s">
        <v>32</v>
      </c>
      <c r="U312" s="71" t="s">
        <v>32</v>
      </c>
      <c r="V312" s="70" t="s">
        <v>54</v>
      </c>
      <c r="W312" s="70" t="s">
        <v>74</v>
      </c>
      <c r="X312" s="70" t="s">
        <v>56</v>
      </c>
      <c r="Y312" s="71" t="s">
        <v>32</v>
      </c>
      <c r="Z312" s="70" t="s">
        <v>62</v>
      </c>
      <c r="AA312" s="70" t="s">
        <v>36</v>
      </c>
      <c r="AB312" s="70" t="s">
        <v>22</v>
      </c>
      <c r="AC312" s="71" t="s">
        <v>74</v>
      </c>
      <c r="AD312" s="70" t="s">
        <v>22</v>
      </c>
      <c r="AE312" s="70" t="s">
        <v>62</v>
      </c>
      <c r="AF312" s="71" t="s">
        <v>56</v>
      </c>
      <c r="AG312" s="70"/>
      <c r="AH312" s="137"/>
      <c r="AI312" s="137"/>
      <c r="AJ312" s="137"/>
      <c r="AK312" s="139"/>
    </row>
    <row r="313" spans="1:37" x14ac:dyDescent="0.25">
      <c r="A313" s="3">
        <v>16151</v>
      </c>
      <c r="B313" s="119" t="s">
        <v>20</v>
      </c>
      <c r="C313" s="69" t="s">
        <v>452</v>
      </c>
      <c r="D313" s="69" t="s">
        <v>432</v>
      </c>
      <c r="E313" s="106" t="s">
        <v>131</v>
      </c>
      <c r="F313" s="69" t="s">
        <v>427</v>
      </c>
      <c r="G313" s="69" t="s">
        <v>580</v>
      </c>
      <c r="H313" s="106" t="s">
        <v>97</v>
      </c>
      <c r="I313" s="69" t="s">
        <v>433</v>
      </c>
      <c r="J313" s="69" t="s">
        <v>428</v>
      </c>
      <c r="K313" s="106" t="s">
        <v>67</v>
      </c>
      <c r="L313" s="69" t="s">
        <v>427</v>
      </c>
      <c r="M313" s="69" t="s">
        <v>58</v>
      </c>
      <c r="N313" s="69" t="s">
        <v>434</v>
      </c>
      <c r="O313" s="106" t="s">
        <v>106</v>
      </c>
      <c r="P313" s="69" t="s">
        <v>583</v>
      </c>
      <c r="Q313" s="69" t="s">
        <v>581</v>
      </c>
      <c r="R313" s="106" t="s">
        <v>80</v>
      </c>
      <c r="S313" s="69" t="s">
        <v>435</v>
      </c>
      <c r="T313" s="69" t="s">
        <v>426</v>
      </c>
      <c r="U313" s="106" t="s">
        <v>129</v>
      </c>
      <c r="V313" s="69" t="s">
        <v>427</v>
      </c>
      <c r="W313" s="69" t="s">
        <v>433</v>
      </c>
      <c r="X313" s="69" t="s">
        <v>428</v>
      </c>
      <c r="Y313" s="106" t="s">
        <v>67</v>
      </c>
      <c r="Z313" s="69" t="s">
        <v>584</v>
      </c>
      <c r="AA313" s="69" t="s">
        <v>424</v>
      </c>
      <c r="AB313" s="69" t="s">
        <v>439</v>
      </c>
      <c r="AC313" s="106" t="s">
        <v>70</v>
      </c>
      <c r="AD313" s="69" t="s">
        <v>436</v>
      </c>
      <c r="AE313" s="69" t="s">
        <v>581</v>
      </c>
      <c r="AF313" s="106" t="s">
        <v>84</v>
      </c>
      <c r="AG313" s="69" t="s">
        <v>291</v>
      </c>
      <c r="AH313" s="136">
        <v>5.54</v>
      </c>
      <c r="AI313" s="136" t="s">
        <v>36</v>
      </c>
      <c r="AJ313" s="136">
        <v>4.5199999999999996</v>
      </c>
      <c r="AK313" s="138"/>
    </row>
    <row r="314" spans="1:37" ht="15.75" thickBot="1" x14ac:dyDescent="0.3">
      <c r="A314" s="105" t="s">
        <v>453</v>
      </c>
      <c r="B314" s="70" t="s">
        <v>21</v>
      </c>
      <c r="C314" s="70" t="s">
        <v>32</v>
      </c>
      <c r="D314" s="70" t="s">
        <v>22</v>
      </c>
      <c r="E314" s="71" t="s">
        <v>32</v>
      </c>
      <c r="F314" s="70" t="s">
        <v>56</v>
      </c>
      <c r="G314" s="70" t="s">
        <v>54</v>
      </c>
      <c r="H314" s="71" t="s">
        <v>56</v>
      </c>
      <c r="I314" s="70" t="s">
        <v>74</v>
      </c>
      <c r="J314" s="70" t="s">
        <v>74</v>
      </c>
      <c r="K314" s="71" t="s">
        <v>74</v>
      </c>
      <c r="L314" s="70" t="s">
        <v>56</v>
      </c>
      <c r="M314" s="70" t="s">
        <v>36</v>
      </c>
      <c r="N314" s="70" t="s">
        <v>32</v>
      </c>
      <c r="O314" s="71" t="s">
        <v>36</v>
      </c>
      <c r="P314" s="70" t="s">
        <v>62</v>
      </c>
      <c r="Q314" s="70" t="s">
        <v>62</v>
      </c>
      <c r="R314" s="71" t="s">
        <v>62</v>
      </c>
      <c r="S314" s="70" t="s">
        <v>74</v>
      </c>
      <c r="T314" s="70" t="s">
        <v>36</v>
      </c>
      <c r="U314" s="71" t="s">
        <v>36</v>
      </c>
      <c r="V314" s="70" t="s">
        <v>56</v>
      </c>
      <c r="W314" s="70" t="s">
        <v>74</v>
      </c>
      <c r="X314" s="70" t="s">
        <v>74</v>
      </c>
      <c r="Y314" s="71" t="s">
        <v>74</v>
      </c>
      <c r="Z314" s="70" t="s">
        <v>22</v>
      </c>
      <c r="AA314" s="70" t="s">
        <v>36</v>
      </c>
      <c r="AB314" s="70" t="s">
        <v>22</v>
      </c>
      <c r="AC314" s="71" t="s">
        <v>74</v>
      </c>
      <c r="AD314" s="70" t="s">
        <v>22</v>
      </c>
      <c r="AE314" s="70" t="s">
        <v>62</v>
      </c>
      <c r="AF314" s="71" t="s">
        <v>54</v>
      </c>
      <c r="AG314" s="70"/>
      <c r="AH314" s="137"/>
      <c r="AI314" s="137"/>
      <c r="AJ314" s="137"/>
      <c r="AK314" s="139"/>
    </row>
    <row r="315" spans="1:37" x14ac:dyDescent="0.25">
      <c r="A315" s="3">
        <v>16152</v>
      </c>
      <c r="B315" s="119" t="s">
        <v>20</v>
      </c>
      <c r="C315" s="69" t="s">
        <v>440</v>
      </c>
      <c r="D315" s="69" t="s">
        <v>428</v>
      </c>
      <c r="E315" s="106" t="s">
        <v>106</v>
      </c>
      <c r="F315" s="69" t="s">
        <v>425</v>
      </c>
      <c r="G315" s="69" t="s">
        <v>429</v>
      </c>
      <c r="H315" s="106" t="s">
        <v>43</v>
      </c>
      <c r="I315" s="69" t="s">
        <v>120</v>
      </c>
      <c r="J315" s="69" t="s">
        <v>113</v>
      </c>
      <c r="K315" s="106" t="s">
        <v>84</v>
      </c>
      <c r="L315" s="69" t="s">
        <v>448</v>
      </c>
      <c r="M315" s="69" t="s">
        <v>433</v>
      </c>
      <c r="N315" s="69" t="s">
        <v>426</v>
      </c>
      <c r="O315" s="106" t="s">
        <v>81</v>
      </c>
      <c r="P315" s="69" t="s">
        <v>425</v>
      </c>
      <c r="Q315" s="69" t="s">
        <v>439</v>
      </c>
      <c r="R315" s="106" t="s">
        <v>50</v>
      </c>
      <c r="S315" s="69" t="s">
        <v>123</v>
      </c>
      <c r="T315" s="69" t="s">
        <v>426</v>
      </c>
      <c r="U315" s="106" t="s">
        <v>168</v>
      </c>
      <c r="V315" s="69" t="s">
        <v>434</v>
      </c>
      <c r="W315" s="69" t="s">
        <v>424</v>
      </c>
      <c r="X315" s="69" t="s">
        <v>429</v>
      </c>
      <c r="Y315" s="106" t="s">
        <v>80</v>
      </c>
      <c r="Z315" s="69" t="s">
        <v>425</v>
      </c>
      <c r="AA315" s="69" t="s">
        <v>424</v>
      </c>
      <c r="AB315" s="69" t="s">
        <v>429</v>
      </c>
      <c r="AC315" s="106" t="s">
        <v>80</v>
      </c>
      <c r="AD315" s="69" t="s">
        <v>434</v>
      </c>
      <c r="AE315" s="69" t="s">
        <v>434</v>
      </c>
      <c r="AF315" s="106" t="s">
        <v>104</v>
      </c>
      <c r="AG315" s="69" t="s">
        <v>150</v>
      </c>
      <c r="AH315" s="136">
        <v>4.18</v>
      </c>
      <c r="AI315" s="136" t="s">
        <v>24</v>
      </c>
      <c r="AJ315" s="136">
        <v>3.71</v>
      </c>
      <c r="AK315" s="138"/>
    </row>
    <row r="316" spans="1:37" ht="15.75" thickBot="1" x14ac:dyDescent="0.3">
      <c r="A316" s="105" t="s">
        <v>454</v>
      </c>
      <c r="B316" s="70" t="s">
        <v>21</v>
      </c>
      <c r="C316" s="70" t="s">
        <v>36</v>
      </c>
      <c r="D316" s="70" t="s">
        <v>74</v>
      </c>
      <c r="E316" s="71" t="s">
        <v>36</v>
      </c>
      <c r="F316" s="70" t="s">
        <v>22</v>
      </c>
      <c r="G316" s="70" t="s">
        <v>36</v>
      </c>
      <c r="H316" s="71" t="s">
        <v>32</v>
      </c>
      <c r="I316" s="70" t="s">
        <v>74</v>
      </c>
      <c r="J316" s="70" t="s">
        <v>24</v>
      </c>
      <c r="K316" s="71" t="s">
        <v>24</v>
      </c>
      <c r="L316" s="70" t="s">
        <v>32</v>
      </c>
      <c r="M316" s="70" t="s">
        <v>74</v>
      </c>
      <c r="N316" s="70" t="s">
        <v>36</v>
      </c>
      <c r="O316" s="71" t="s">
        <v>74</v>
      </c>
      <c r="P316" s="70" t="s">
        <v>22</v>
      </c>
      <c r="Q316" s="70" t="s">
        <v>32</v>
      </c>
      <c r="R316" s="71" t="s">
        <v>32</v>
      </c>
      <c r="S316" s="70" t="s">
        <v>32</v>
      </c>
      <c r="T316" s="70" t="s">
        <v>36</v>
      </c>
      <c r="U316" s="71" t="s">
        <v>32</v>
      </c>
      <c r="V316" s="70" t="s">
        <v>36</v>
      </c>
      <c r="W316" s="70" t="s">
        <v>36</v>
      </c>
      <c r="X316" s="70" t="s">
        <v>32</v>
      </c>
      <c r="Y316" s="71" t="s">
        <v>36</v>
      </c>
      <c r="Z316" s="70" t="s">
        <v>22</v>
      </c>
      <c r="AA316" s="70" t="s">
        <v>36</v>
      </c>
      <c r="AB316" s="70" t="s">
        <v>32</v>
      </c>
      <c r="AC316" s="71" t="s">
        <v>36</v>
      </c>
      <c r="AD316" s="70" t="s">
        <v>36</v>
      </c>
      <c r="AE316" s="70" t="s">
        <v>36</v>
      </c>
      <c r="AF316" s="71" t="s">
        <v>36</v>
      </c>
      <c r="AG316" s="70"/>
      <c r="AH316" s="137"/>
      <c r="AI316" s="137"/>
      <c r="AJ316" s="137"/>
      <c r="AK316" s="139"/>
    </row>
    <row r="317" spans="1:37" x14ac:dyDescent="0.25">
      <c r="A317" s="3">
        <v>16153</v>
      </c>
      <c r="B317" s="119" t="s">
        <v>20</v>
      </c>
      <c r="C317" s="69" t="s">
        <v>424</v>
      </c>
      <c r="D317" s="69" t="s">
        <v>426</v>
      </c>
      <c r="E317" s="106" t="s">
        <v>69</v>
      </c>
      <c r="F317" s="69" t="s">
        <v>584</v>
      </c>
      <c r="G317" s="69" t="s">
        <v>584</v>
      </c>
      <c r="H317" s="106" t="s">
        <v>116</v>
      </c>
      <c r="I317" s="69" t="s">
        <v>424</v>
      </c>
      <c r="J317" s="69" t="s">
        <v>428</v>
      </c>
      <c r="K317" s="106" t="s">
        <v>75</v>
      </c>
      <c r="L317" s="69" t="s">
        <v>448</v>
      </c>
      <c r="M317" s="69" t="s">
        <v>80</v>
      </c>
      <c r="N317" s="69" t="s">
        <v>428</v>
      </c>
      <c r="O317" s="106" t="s">
        <v>168</v>
      </c>
      <c r="P317" s="69" t="s">
        <v>580</v>
      </c>
      <c r="Q317" s="69" t="s">
        <v>584</v>
      </c>
      <c r="R317" s="106" t="s">
        <v>64</v>
      </c>
      <c r="S317" s="69" t="s">
        <v>424</v>
      </c>
      <c r="T317" s="69" t="s">
        <v>432</v>
      </c>
      <c r="U317" s="106" t="s">
        <v>129</v>
      </c>
      <c r="V317" s="69" t="s">
        <v>434</v>
      </c>
      <c r="W317" s="69" t="s">
        <v>129</v>
      </c>
      <c r="X317" s="69" t="s">
        <v>428</v>
      </c>
      <c r="Y317" s="106" t="s">
        <v>90</v>
      </c>
      <c r="Z317" s="69" t="s">
        <v>448</v>
      </c>
      <c r="AA317" s="69" t="s">
        <v>424</v>
      </c>
      <c r="AB317" s="69" t="s">
        <v>428</v>
      </c>
      <c r="AC317" s="106" t="s">
        <v>75</v>
      </c>
      <c r="AD317" s="69" t="s">
        <v>448</v>
      </c>
      <c r="AE317" s="69" t="s">
        <v>581</v>
      </c>
      <c r="AF317" s="106" t="s">
        <v>64</v>
      </c>
      <c r="AG317" s="69" t="s">
        <v>256</v>
      </c>
      <c r="AH317" s="136">
        <v>5.1100000000000003</v>
      </c>
      <c r="AI317" s="136" t="s">
        <v>36</v>
      </c>
      <c r="AJ317" s="136">
        <v>4.95</v>
      </c>
      <c r="AK317" s="138"/>
    </row>
    <row r="318" spans="1:37" ht="15" customHeight="1" thickBot="1" x14ac:dyDescent="0.3">
      <c r="A318" s="105" t="s">
        <v>455</v>
      </c>
      <c r="B318" s="70" t="s">
        <v>21</v>
      </c>
      <c r="C318" s="70" t="s">
        <v>36</v>
      </c>
      <c r="D318" s="70" t="s">
        <v>36</v>
      </c>
      <c r="E318" s="71" t="s">
        <v>36</v>
      </c>
      <c r="F318" s="70" t="s">
        <v>22</v>
      </c>
      <c r="G318" s="70" t="s">
        <v>22</v>
      </c>
      <c r="H318" s="71" t="s">
        <v>22</v>
      </c>
      <c r="I318" s="70" t="s">
        <v>36</v>
      </c>
      <c r="J318" s="70" t="s">
        <v>74</v>
      </c>
      <c r="K318" s="71" t="s">
        <v>36</v>
      </c>
      <c r="L318" s="70" t="s">
        <v>32</v>
      </c>
      <c r="M318" s="70" t="s">
        <v>32</v>
      </c>
      <c r="N318" s="70" t="s">
        <v>74</v>
      </c>
      <c r="O318" s="71" t="s">
        <v>32</v>
      </c>
      <c r="P318" s="70" t="s">
        <v>54</v>
      </c>
      <c r="Q318" s="70" t="s">
        <v>22</v>
      </c>
      <c r="R318" s="71" t="s">
        <v>56</v>
      </c>
      <c r="S318" s="70" t="s">
        <v>36</v>
      </c>
      <c r="T318" s="70" t="s">
        <v>22</v>
      </c>
      <c r="U318" s="71" t="s">
        <v>36</v>
      </c>
      <c r="V318" s="70" t="s">
        <v>36</v>
      </c>
      <c r="W318" s="70" t="s">
        <v>32</v>
      </c>
      <c r="X318" s="70" t="s">
        <v>74</v>
      </c>
      <c r="Y318" s="71" t="s">
        <v>32</v>
      </c>
      <c r="Z318" s="70" t="s">
        <v>32</v>
      </c>
      <c r="AA318" s="70" t="s">
        <v>36</v>
      </c>
      <c r="AB318" s="70" t="s">
        <v>74</v>
      </c>
      <c r="AC318" s="71" t="s">
        <v>36</v>
      </c>
      <c r="AD318" s="70" t="s">
        <v>32</v>
      </c>
      <c r="AE318" s="70" t="s">
        <v>62</v>
      </c>
      <c r="AF318" s="71" t="s">
        <v>56</v>
      </c>
      <c r="AG318" s="70"/>
      <c r="AH318" s="137"/>
      <c r="AI318" s="137"/>
      <c r="AJ318" s="137"/>
      <c r="AK318" s="139"/>
    </row>
    <row r="319" spans="1:37" x14ac:dyDescent="0.25">
      <c r="A319" s="3">
        <v>16154</v>
      </c>
      <c r="B319" s="119" t="s">
        <v>20</v>
      </c>
      <c r="C319" s="69" t="s">
        <v>456</v>
      </c>
      <c r="D319" s="69" t="s">
        <v>434</v>
      </c>
      <c r="E319" s="106" t="s">
        <v>101</v>
      </c>
      <c r="F319" s="69" t="s">
        <v>436</v>
      </c>
      <c r="G319" s="69" t="s">
        <v>584</v>
      </c>
      <c r="H319" s="106" t="s">
        <v>44</v>
      </c>
      <c r="I319" s="69" t="s">
        <v>441</v>
      </c>
      <c r="J319" s="69" t="s">
        <v>428</v>
      </c>
      <c r="K319" s="106" t="s">
        <v>80</v>
      </c>
      <c r="L319" s="69" t="s">
        <v>436</v>
      </c>
      <c r="M319" s="69" t="s">
        <v>111</v>
      </c>
      <c r="N319" s="69" t="s">
        <v>426</v>
      </c>
      <c r="O319" s="106" t="s">
        <v>81</v>
      </c>
      <c r="P319" s="69" t="s">
        <v>425</v>
      </c>
      <c r="Q319" s="69" t="s">
        <v>584</v>
      </c>
      <c r="R319" s="106" t="s">
        <v>58</v>
      </c>
      <c r="S319" s="69" t="s">
        <v>424</v>
      </c>
      <c r="T319" s="69" t="s">
        <v>429</v>
      </c>
      <c r="U319" s="106" t="s">
        <v>80</v>
      </c>
      <c r="V319" s="69" t="s">
        <v>427</v>
      </c>
      <c r="W319" s="69" t="s">
        <v>424</v>
      </c>
      <c r="X319" s="69" t="s">
        <v>432</v>
      </c>
      <c r="Y319" s="106" t="s">
        <v>129</v>
      </c>
      <c r="Z319" s="69" t="s">
        <v>425</v>
      </c>
      <c r="AA319" s="69" t="s">
        <v>424</v>
      </c>
      <c r="AB319" s="69" t="s">
        <v>434</v>
      </c>
      <c r="AC319" s="106" t="s">
        <v>106</v>
      </c>
      <c r="AD319" s="69" t="s">
        <v>436</v>
      </c>
      <c r="AE319" s="69" t="s">
        <v>584</v>
      </c>
      <c r="AF319" s="106" t="s">
        <v>44</v>
      </c>
      <c r="AG319" s="69" t="s">
        <v>176</v>
      </c>
      <c r="AH319" s="136">
        <v>5.04</v>
      </c>
      <c r="AI319" s="136" t="s">
        <v>36</v>
      </c>
      <c r="AJ319" s="136">
        <v>2.81</v>
      </c>
      <c r="AK319" s="138"/>
    </row>
    <row r="320" spans="1:37" ht="15.75" thickBot="1" x14ac:dyDescent="0.3">
      <c r="A320" s="105" t="s">
        <v>457</v>
      </c>
      <c r="B320" s="70" t="s">
        <v>21</v>
      </c>
      <c r="C320" s="70" t="s">
        <v>22</v>
      </c>
      <c r="D320" s="70" t="s">
        <v>32</v>
      </c>
      <c r="E320" s="71" t="s">
        <v>32</v>
      </c>
      <c r="F320" s="70" t="s">
        <v>22</v>
      </c>
      <c r="G320" s="70" t="s">
        <v>22</v>
      </c>
      <c r="H320" s="71" t="s">
        <v>22</v>
      </c>
      <c r="I320" s="70" t="s">
        <v>36</v>
      </c>
      <c r="J320" s="70" t="s">
        <v>74</v>
      </c>
      <c r="K320" s="71" t="s">
        <v>36</v>
      </c>
      <c r="L320" s="70" t="s">
        <v>22</v>
      </c>
      <c r="M320" s="70" t="s">
        <v>74</v>
      </c>
      <c r="N320" s="70" t="s">
        <v>36</v>
      </c>
      <c r="O320" s="71" t="s">
        <v>74</v>
      </c>
      <c r="P320" s="70" t="s">
        <v>22</v>
      </c>
      <c r="Q320" s="70" t="s">
        <v>22</v>
      </c>
      <c r="R320" s="71" t="s">
        <v>22</v>
      </c>
      <c r="S320" s="70" t="s">
        <v>36</v>
      </c>
      <c r="T320" s="70" t="s">
        <v>32</v>
      </c>
      <c r="U320" s="71" t="s">
        <v>36</v>
      </c>
      <c r="V320" s="70" t="s">
        <v>56</v>
      </c>
      <c r="W320" s="70" t="s">
        <v>36</v>
      </c>
      <c r="X320" s="70" t="s">
        <v>22</v>
      </c>
      <c r="Y320" s="71" t="s">
        <v>36</v>
      </c>
      <c r="Z320" s="70" t="s">
        <v>22</v>
      </c>
      <c r="AA320" s="70" t="s">
        <v>36</v>
      </c>
      <c r="AB320" s="70" t="s">
        <v>32</v>
      </c>
      <c r="AC320" s="71" t="s">
        <v>36</v>
      </c>
      <c r="AD320" s="70" t="s">
        <v>22</v>
      </c>
      <c r="AE320" s="70" t="s">
        <v>22</v>
      </c>
      <c r="AF320" s="71" t="s">
        <v>22</v>
      </c>
      <c r="AG320" s="70"/>
      <c r="AH320" s="137"/>
      <c r="AI320" s="137"/>
      <c r="AJ320" s="137"/>
      <c r="AK320" s="139"/>
    </row>
    <row r="321" spans="1:37" x14ac:dyDescent="0.25">
      <c r="A321" s="3">
        <v>16155</v>
      </c>
      <c r="B321" s="119" t="s">
        <v>20</v>
      </c>
      <c r="C321" s="69" t="s">
        <v>424</v>
      </c>
      <c r="D321" s="69" t="s">
        <v>426</v>
      </c>
      <c r="E321" s="106" t="s">
        <v>69</v>
      </c>
      <c r="F321" s="69" t="s">
        <v>432</v>
      </c>
      <c r="G321" s="69" t="s">
        <v>429</v>
      </c>
      <c r="H321" s="106" t="s">
        <v>104</v>
      </c>
      <c r="I321" s="69" t="s">
        <v>441</v>
      </c>
      <c r="J321" s="69" t="s">
        <v>426</v>
      </c>
      <c r="K321" s="106" t="s">
        <v>75</v>
      </c>
      <c r="L321" s="69" t="s">
        <v>439</v>
      </c>
      <c r="M321" s="69" t="s">
        <v>424</v>
      </c>
      <c r="N321" s="69" t="s">
        <v>434</v>
      </c>
      <c r="O321" s="106" t="s">
        <v>106</v>
      </c>
      <c r="P321" s="69" t="s">
        <v>429</v>
      </c>
      <c r="Q321" s="69" t="s">
        <v>429</v>
      </c>
      <c r="R321" s="106" t="s">
        <v>39</v>
      </c>
      <c r="S321" s="69" t="s">
        <v>424</v>
      </c>
      <c r="T321" s="69" t="s">
        <v>426</v>
      </c>
      <c r="U321" s="106" t="s">
        <v>69</v>
      </c>
      <c r="V321" s="69" t="s">
        <v>429</v>
      </c>
      <c r="W321" s="69" t="s">
        <v>158</v>
      </c>
      <c r="X321" s="69" t="s">
        <v>428</v>
      </c>
      <c r="Y321" s="106" t="s">
        <v>76</v>
      </c>
      <c r="Z321" s="69" t="s">
        <v>434</v>
      </c>
      <c r="AA321" s="69" t="s">
        <v>424</v>
      </c>
      <c r="AB321" s="69" t="s">
        <v>428</v>
      </c>
      <c r="AC321" s="106" t="s">
        <v>75</v>
      </c>
      <c r="AD321" s="69" t="s">
        <v>432</v>
      </c>
      <c r="AE321" s="69" t="s">
        <v>432</v>
      </c>
      <c r="AF321" s="106" t="s">
        <v>72</v>
      </c>
      <c r="AG321" s="69" t="s">
        <v>591</v>
      </c>
      <c r="AH321" s="136">
        <v>3.54</v>
      </c>
      <c r="AI321" s="136" t="s">
        <v>24</v>
      </c>
      <c r="AJ321" s="136">
        <v>3.24</v>
      </c>
      <c r="AK321" s="138"/>
    </row>
    <row r="322" spans="1:37" ht="15" customHeight="1" thickBot="1" x14ac:dyDescent="0.3">
      <c r="A322" s="105" t="s">
        <v>458</v>
      </c>
      <c r="B322" s="70" t="s">
        <v>21</v>
      </c>
      <c r="C322" s="70" t="s">
        <v>36</v>
      </c>
      <c r="D322" s="70" t="s">
        <v>36</v>
      </c>
      <c r="E322" s="71" t="s">
        <v>36</v>
      </c>
      <c r="F322" s="70" t="s">
        <v>74</v>
      </c>
      <c r="G322" s="70" t="s">
        <v>36</v>
      </c>
      <c r="H322" s="71" t="s">
        <v>36</v>
      </c>
      <c r="I322" s="70" t="s">
        <v>36</v>
      </c>
      <c r="J322" s="70" t="s">
        <v>36</v>
      </c>
      <c r="K322" s="71" t="s">
        <v>36</v>
      </c>
      <c r="L322" s="70" t="s">
        <v>32</v>
      </c>
      <c r="M322" s="70" t="s">
        <v>36</v>
      </c>
      <c r="N322" s="70" t="s">
        <v>32</v>
      </c>
      <c r="O322" s="71" t="s">
        <v>36</v>
      </c>
      <c r="P322" s="70" t="s">
        <v>36</v>
      </c>
      <c r="Q322" s="70" t="s">
        <v>36</v>
      </c>
      <c r="R322" s="71" t="s">
        <v>36</v>
      </c>
      <c r="S322" s="70" t="s">
        <v>36</v>
      </c>
      <c r="T322" s="70" t="s">
        <v>36</v>
      </c>
      <c r="U322" s="71" t="s">
        <v>36</v>
      </c>
      <c r="V322" s="70" t="s">
        <v>36</v>
      </c>
      <c r="W322" s="70" t="s">
        <v>24</v>
      </c>
      <c r="X322" s="70" t="s">
        <v>74</v>
      </c>
      <c r="Y322" s="71" t="s">
        <v>24</v>
      </c>
      <c r="Z322" s="70" t="s">
        <v>36</v>
      </c>
      <c r="AA322" s="70" t="s">
        <v>36</v>
      </c>
      <c r="AB322" s="70" t="s">
        <v>74</v>
      </c>
      <c r="AC322" s="71" t="s">
        <v>36</v>
      </c>
      <c r="AD322" s="70" t="s">
        <v>74</v>
      </c>
      <c r="AE322" s="70" t="s">
        <v>74</v>
      </c>
      <c r="AF322" s="71" t="s">
        <v>74</v>
      </c>
      <c r="AG322" s="70"/>
      <c r="AH322" s="137"/>
      <c r="AI322" s="137"/>
      <c r="AJ322" s="137"/>
      <c r="AK322" s="139"/>
    </row>
    <row r="323" spans="1:37" x14ac:dyDescent="0.25">
      <c r="A323" s="3">
        <v>16156</v>
      </c>
      <c r="B323" s="119" t="s">
        <v>20</v>
      </c>
      <c r="C323" s="69" t="s">
        <v>424</v>
      </c>
      <c r="D323" s="69" t="s">
        <v>432</v>
      </c>
      <c r="E323" s="106" t="s">
        <v>129</v>
      </c>
      <c r="F323" s="69" t="s">
        <v>425</v>
      </c>
      <c r="G323" s="69" t="s">
        <v>584</v>
      </c>
      <c r="H323" s="106" t="s">
        <v>58</v>
      </c>
      <c r="I323" s="69" t="s">
        <v>424</v>
      </c>
      <c r="J323" s="69" t="s">
        <v>135</v>
      </c>
      <c r="K323" s="106" t="s">
        <v>75</v>
      </c>
      <c r="L323" s="69" t="s">
        <v>436</v>
      </c>
      <c r="M323" s="69" t="s">
        <v>440</v>
      </c>
      <c r="N323" s="69" t="s">
        <v>428</v>
      </c>
      <c r="O323" s="106" t="s">
        <v>106</v>
      </c>
      <c r="P323" s="69" t="s">
        <v>584</v>
      </c>
      <c r="Q323" s="69" t="s">
        <v>427</v>
      </c>
      <c r="R323" s="106" t="s">
        <v>76</v>
      </c>
      <c r="S323" s="69" t="s">
        <v>424</v>
      </c>
      <c r="T323" s="69" t="s">
        <v>428</v>
      </c>
      <c r="U323" s="106" t="s">
        <v>75</v>
      </c>
      <c r="V323" s="69" t="s">
        <v>584</v>
      </c>
      <c r="W323" s="69" t="s">
        <v>184</v>
      </c>
      <c r="X323" s="69" t="s">
        <v>426</v>
      </c>
      <c r="Y323" s="106" t="s">
        <v>51</v>
      </c>
      <c r="Z323" s="69" t="s">
        <v>439</v>
      </c>
      <c r="AA323" s="69" t="s">
        <v>435</v>
      </c>
      <c r="AB323" s="69" t="s">
        <v>429</v>
      </c>
      <c r="AC323" s="106" t="s">
        <v>52</v>
      </c>
      <c r="AD323" s="69" t="s">
        <v>448</v>
      </c>
      <c r="AE323" s="69" t="s">
        <v>425</v>
      </c>
      <c r="AF323" s="106" t="s">
        <v>89</v>
      </c>
      <c r="AG323" s="69" t="s">
        <v>592</v>
      </c>
      <c r="AH323" s="136">
        <v>4.1399999999999997</v>
      </c>
      <c r="AI323" s="136" t="s">
        <v>24</v>
      </c>
      <c r="AJ323" s="136">
        <v>1.6</v>
      </c>
      <c r="AK323" s="138"/>
    </row>
    <row r="324" spans="1:37" ht="15" customHeight="1" thickBot="1" x14ac:dyDescent="0.3">
      <c r="A324" s="105" t="s">
        <v>459</v>
      </c>
      <c r="B324" s="70" t="s">
        <v>21</v>
      </c>
      <c r="C324" s="70" t="s">
        <v>36</v>
      </c>
      <c r="D324" s="70" t="s">
        <v>22</v>
      </c>
      <c r="E324" s="71" t="s">
        <v>36</v>
      </c>
      <c r="F324" s="70" t="s">
        <v>22</v>
      </c>
      <c r="G324" s="70" t="s">
        <v>22</v>
      </c>
      <c r="H324" s="71" t="s">
        <v>22</v>
      </c>
      <c r="I324" s="70" t="s">
        <v>36</v>
      </c>
      <c r="J324" s="70" t="s">
        <v>74</v>
      </c>
      <c r="K324" s="71" t="s">
        <v>36</v>
      </c>
      <c r="L324" s="70" t="s">
        <v>22</v>
      </c>
      <c r="M324" s="70" t="s">
        <v>36</v>
      </c>
      <c r="N324" s="70" t="s">
        <v>74</v>
      </c>
      <c r="O324" s="71" t="s">
        <v>36</v>
      </c>
      <c r="P324" s="70" t="s">
        <v>22</v>
      </c>
      <c r="Q324" s="70" t="s">
        <v>56</v>
      </c>
      <c r="R324" s="71" t="s">
        <v>56</v>
      </c>
      <c r="S324" s="70" t="s">
        <v>36</v>
      </c>
      <c r="T324" s="70" t="s">
        <v>74</v>
      </c>
      <c r="U324" s="71" t="s">
        <v>36</v>
      </c>
      <c r="V324" s="70" t="s">
        <v>22</v>
      </c>
      <c r="W324" s="70" t="s">
        <v>24</v>
      </c>
      <c r="X324" s="70" t="s">
        <v>36</v>
      </c>
      <c r="Y324" s="71" t="s">
        <v>24</v>
      </c>
      <c r="Z324" s="70" t="s">
        <v>32</v>
      </c>
      <c r="AA324" s="70" t="s">
        <v>74</v>
      </c>
      <c r="AB324" s="70" t="s">
        <v>32</v>
      </c>
      <c r="AC324" s="71" t="s">
        <v>74</v>
      </c>
      <c r="AD324" s="70" t="s">
        <v>32</v>
      </c>
      <c r="AE324" s="70" t="s">
        <v>22</v>
      </c>
      <c r="AF324" s="71" t="s">
        <v>32</v>
      </c>
      <c r="AG324" s="70"/>
      <c r="AH324" s="137"/>
      <c r="AI324" s="137"/>
      <c r="AJ324" s="137"/>
      <c r="AK324" s="139"/>
    </row>
    <row r="325" spans="1:37" x14ac:dyDescent="0.25">
      <c r="A325" s="3">
        <v>16157</v>
      </c>
      <c r="B325" s="119" t="s">
        <v>20</v>
      </c>
      <c r="C325" s="69" t="s">
        <v>424</v>
      </c>
      <c r="D325" s="69" t="s">
        <v>428</v>
      </c>
      <c r="E325" s="106" t="s">
        <v>75</v>
      </c>
      <c r="F325" s="69" t="s">
        <v>580</v>
      </c>
      <c r="G325" s="69" t="s">
        <v>427</v>
      </c>
      <c r="H325" s="106" t="s">
        <v>97</v>
      </c>
      <c r="I325" s="69" t="s">
        <v>444</v>
      </c>
      <c r="J325" s="69" t="s">
        <v>426</v>
      </c>
      <c r="K325" s="106" t="s">
        <v>70</v>
      </c>
      <c r="L325" s="69" t="s">
        <v>436</v>
      </c>
      <c r="M325" s="69" t="s">
        <v>44</v>
      </c>
      <c r="N325" s="69" t="s">
        <v>448</v>
      </c>
      <c r="O325" s="106" t="s">
        <v>81</v>
      </c>
      <c r="P325" s="69" t="s">
        <v>427</v>
      </c>
      <c r="Q325" s="69" t="s">
        <v>584</v>
      </c>
      <c r="R325" s="106" t="s">
        <v>76</v>
      </c>
      <c r="S325" s="69" t="s">
        <v>460</v>
      </c>
      <c r="T325" s="69" t="s">
        <v>432</v>
      </c>
      <c r="U325" s="106" t="s">
        <v>81</v>
      </c>
      <c r="V325" s="69" t="s">
        <v>427</v>
      </c>
      <c r="W325" s="69" t="s">
        <v>460</v>
      </c>
      <c r="X325" s="69" t="s">
        <v>425</v>
      </c>
      <c r="Y325" s="106" t="s">
        <v>109</v>
      </c>
      <c r="Z325" s="69" t="s">
        <v>580</v>
      </c>
      <c r="AA325" s="69" t="s">
        <v>424</v>
      </c>
      <c r="AB325" s="69" t="s">
        <v>448</v>
      </c>
      <c r="AC325" s="106" t="s">
        <v>52</v>
      </c>
      <c r="AD325" s="69" t="s">
        <v>580</v>
      </c>
      <c r="AE325" s="69" t="s">
        <v>583</v>
      </c>
      <c r="AF325" s="106" t="s">
        <v>111</v>
      </c>
      <c r="AG325" s="69" t="s">
        <v>359</v>
      </c>
      <c r="AH325" s="136">
        <v>5.71</v>
      </c>
      <c r="AI325" s="136" t="s">
        <v>36</v>
      </c>
      <c r="AJ325" s="136">
        <v>3.65</v>
      </c>
      <c r="AK325" s="138" t="s">
        <v>593</v>
      </c>
    </row>
    <row r="326" spans="1:37" ht="15" customHeight="1" thickBot="1" x14ac:dyDescent="0.3">
      <c r="A326" s="105" t="s">
        <v>461</v>
      </c>
      <c r="B326" s="70" t="s">
        <v>21</v>
      </c>
      <c r="C326" s="70" t="s">
        <v>36</v>
      </c>
      <c r="D326" s="70" t="s">
        <v>74</v>
      </c>
      <c r="E326" s="71" t="s">
        <v>36</v>
      </c>
      <c r="F326" s="70" t="s">
        <v>54</v>
      </c>
      <c r="G326" s="70" t="s">
        <v>56</v>
      </c>
      <c r="H326" s="71" t="s">
        <v>56</v>
      </c>
      <c r="I326" s="70" t="s">
        <v>74</v>
      </c>
      <c r="J326" s="70" t="s">
        <v>36</v>
      </c>
      <c r="K326" s="71" t="s">
        <v>74</v>
      </c>
      <c r="L326" s="70" t="s">
        <v>22</v>
      </c>
      <c r="M326" s="70" t="s">
        <v>36</v>
      </c>
      <c r="N326" s="70" t="s">
        <v>56</v>
      </c>
      <c r="O326" s="71" t="s">
        <v>74</v>
      </c>
      <c r="P326" s="70" t="s">
        <v>56</v>
      </c>
      <c r="Q326" s="70" t="s">
        <v>22</v>
      </c>
      <c r="R326" s="71" t="s">
        <v>56</v>
      </c>
      <c r="S326" s="70" t="s">
        <v>36</v>
      </c>
      <c r="T326" s="70" t="s">
        <v>22</v>
      </c>
      <c r="U326" s="71" t="s">
        <v>74</v>
      </c>
      <c r="V326" s="70" t="s">
        <v>56</v>
      </c>
      <c r="W326" s="70" t="s">
        <v>36</v>
      </c>
      <c r="X326" s="70" t="s">
        <v>54</v>
      </c>
      <c r="Y326" s="71" t="s">
        <v>32</v>
      </c>
      <c r="Z326" s="70" t="s">
        <v>54</v>
      </c>
      <c r="AA326" s="70" t="s">
        <v>36</v>
      </c>
      <c r="AB326" s="70" t="s">
        <v>56</v>
      </c>
      <c r="AC326" s="71" t="s">
        <v>74</v>
      </c>
      <c r="AD326" s="70" t="s">
        <v>54</v>
      </c>
      <c r="AE326" s="70" t="s">
        <v>62</v>
      </c>
      <c r="AF326" s="71" t="s">
        <v>54</v>
      </c>
      <c r="AG326" s="70"/>
      <c r="AH326" s="137"/>
      <c r="AI326" s="137"/>
      <c r="AJ326" s="137"/>
      <c r="AK326" s="139"/>
    </row>
    <row r="327" spans="1:37" x14ac:dyDescent="0.25">
      <c r="A327" s="3">
        <v>16158</v>
      </c>
      <c r="B327" s="119" t="s">
        <v>20</v>
      </c>
      <c r="C327" s="69" t="s">
        <v>462</v>
      </c>
      <c r="D327" s="69" t="s">
        <v>429</v>
      </c>
      <c r="E327" s="106" t="s">
        <v>109</v>
      </c>
      <c r="F327" s="69" t="s">
        <v>584</v>
      </c>
      <c r="G327" s="69" t="s">
        <v>584</v>
      </c>
      <c r="H327" s="106" t="s">
        <v>116</v>
      </c>
      <c r="I327" s="69" t="s">
        <v>447</v>
      </c>
      <c r="J327" s="69" t="s">
        <v>426</v>
      </c>
      <c r="K327" s="106" t="s">
        <v>52</v>
      </c>
      <c r="L327" s="69" t="s">
        <v>425</v>
      </c>
      <c r="M327" s="69" t="s">
        <v>58</v>
      </c>
      <c r="N327" s="69" t="s">
        <v>434</v>
      </c>
      <c r="O327" s="106" t="s">
        <v>106</v>
      </c>
      <c r="P327" s="69" t="s">
        <v>436</v>
      </c>
      <c r="Q327" s="69" t="s">
        <v>425</v>
      </c>
      <c r="R327" s="106" t="s">
        <v>47</v>
      </c>
      <c r="S327" s="69" t="s">
        <v>424</v>
      </c>
      <c r="T327" s="69" t="s">
        <v>426</v>
      </c>
      <c r="U327" s="106" t="s">
        <v>69</v>
      </c>
      <c r="V327" s="69" t="s">
        <v>432</v>
      </c>
      <c r="W327" s="69" t="s">
        <v>435</v>
      </c>
      <c r="X327" s="69" t="s">
        <v>426</v>
      </c>
      <c r="Y327" s="106" t="s">
        <v>129</v>
      </c>
      <c r="Z327" s="69" t="s">
        <v>432</v>
      </c>
      <c r="AA327" s="69" t="s">
        <v>462</v>
      </c>
      <c r="AB327" s="69" t="s">
        <v>439</v>
      </c>
      <c r="AC327" s="106" t="s">
        <v>90</v>
      </c>
      <c r="AD327" s="69" t="s">
        <v>448</v>
      </c>
      <c r="AE327" s="69" t="s">
        <v>425</v>
      </c>
      <c r="AF327" s="106" t="s">
        <v>89</v>
      </c>
      <c r="AG327" s="69" t="s">
        <v>179</v>
      </c>
      <c r="AH327" s="136">
        <v>5.04</v>
      </c>
      <c r="AI327" s="136" t="s">
        <v>36</v>
      </c>
      <c r="AJ327" s="136">
        <v>4.08</v>
      </c>
      <c r="AK327" s="138"/>
    </row>
    <row r="328" spans="1:37" ht="15" customHeight="1" thickBot="1" x14ac:dyDescent="0.3">
      <c r="A328" s="105" t="s">
        <v>463</v>
      </c>
      <c r="B328" s="70" t="s">
        <v>21</v>
      </c>
      <c r="C328" s="70" t="s">
        <v>32</v>
      </c>
      <c r="D328" s="70" t="s">
        <v>32</v>
      </c>
      <c r="E328" s="71" t="s">
        <v>32</v>
      </c>
      <c r="F328" s="70" t="s">
        <v>22</v>
      </c>
      <c r="G328" s="70" t="s">
        <v>22</v>
      </c>
      <c r="H328" s="71" t="s">
        <v>22</v>
      </c>
      <c r="I328" s="70" t="s">
        <v>74</v>
      </c>
      <c r="J328" s="70" t="s">
        <v>36</v>
      </c>
      <c r="K328" s="71" t="s">
        <v>74</v>
      </c>
      <c r="L328" s="70" t="s">
        <v>22</v>
      </c>
      <c r="M328" s="70" t="s">
        <v>36</v>
      </c>
      <c r="N328" s="70" t="s">
        <v>32</v>
      </c>
      <c r="O328" s="71" t="s">
        <v>36</v>
      </c>
      <c r="P328" s="70" t="s">
        <v>22</v>
      </c>
      <c r="Q328" s="70" t="s">
        <v>22</v>
      </c>
      <c r="R328" s="71" t="s">
        <v>22</v>
      </c>
      <c r="S328" s="70" t="s">
        <v>36</v>
      </c>
      <c r="T328" s="70" t="s">
        <v>36</v>
      </c>
      <c r="U328" s="71" t="s">
        <v>36</v>
      </c>
      <c r="V328" s="70" t="s">
        <v>74</v>
      </c>
      <c r="W328" s="70" t="s">
        <v>74</v>
      </c>
      <c r="X328" s="70" t="s">
        <v>36</v>
      </c>
      <c r="Y328" s="71" t="s">
        <v>36</v>
      </c>
      <c r="Z328" s="70" t="s">
        <v>74</v>
      </c>
      <c r="AA328" s="70" t="s">
        <v>32</v>
      </c>
      <c r="AB328" s="70" t="s">
        <v>22</v>
      </c>
      <c r="AC328" s="71" t="s">
        <v>32</v>
      </c>
      <c r="AD328" s="70" t="s">
        <v>32</v>
      </c>
      <c r="AE328" s="70" t="s">
        <v>22</v>
      </c>
      <c r="AF328" s="71" t="s">
        <v>32</v>
      </c>
      <c r="AG328" s="70"/>
      <c r="AH328" s="137"/>
      <c r="AI328" s="137"/>
      <c r="AJ328" s="137"/>
      <c r="AK328" s="139"/>
    </row>
    <row r="329" spans="1:37" x14ac:dyDescent="0.25">
      <c r="A329" s="3">
        <v>16159</v>
      </c>
      <c r="B329" s="119" t="s">
        <v>20</v>
      </c>
      <c r="C329" s="69" t="s">
        <v>433</v>
      </c>
      <c r="D329" s="69" t="s">
        <v>434</v>
      </c>
      <c r="E329" s="106" t="s">
        <v>109</v>
      </c>
      <c r="F329" s="69" t="s">
        <v>436</v>
      </c>
      <c r="G329" s="69" t="s">
        <v>427</v>
      </c>
      <c r="H329" s="106" t="s">
        <v>116</v>
      </c>
      <c r="I329" s="69" t="s">
        <v>424</v>
      </c>
      <c r="J329" s="69" t="s">
        <v>426</v>
      </c>
      <c r="K329" s="106" t="s">
        <v>69</v>
      </c>
      <c r="L329" s="69" t="s">
        <v>584</v>
      </c>
      <c r="M329" s="69" t="s">
        <v>424</v>
      </c>
      <c r="N329" s="69" t="s">
        <v>428</v>
      </c>
      <c r="O329" s="106" t="s">
        <v>75</v>
      </c>
      <c r="P329" s="69" t="s">
        <v>432</v>
      </c>
      <c r="Q329" s="69" t="s">
        <v>427</v>
      </c>
      <c r="R329" s="106" t="s">
        <v>66</v>
      </c>
      <c r="S329" s="69" t="s">
        <v>441</v>
      </c>
      <c r="T329" s="69" t="s">
        <v>426</v>
      </c>
      <c r="U329" s="106" t="s">
        <v>75</v>
      </c>
      <c r="V329" s="69" t="s">
        <v>580</v>
      </c>
      <c r="W329" s="69" t="s">
        <v>447</v>
      </c>
      <c r="X329" s="69" t="s">
        <v>429</v>
      </c>
      <c r="Y329" s="106" t="s">
        <v>67</v>
      </c>
      <c r="Z329" s="69" t="s">
        <v>436</v>
      </c>
      <c r="AA329" s="69" t="s">
        <v>163</v>
      </c>
      <c r="AB329" s="69" t="s">
        <v>434</v>
      </c>
      <c r="AC329" s="106" t="s">
        <v>58</v>
      </c>
      <c r="AD329" s="69" t="s">
        <v>427</v>
      </c>
      <c r="AE329" s="69" t="s">
        <v>583</v>
      </c>
      <c r="AF329" s="106" t="s">
        <v>84</v>
      </c>
      <c r="AG329" s="69" t="s">
        <v>594</v>
      </c>
      <c r="AH329" s="136">
        <v>4.71</v>
      </c>
      <c r="AI329" s="136" t="s">
        <v>24</v>
      </c>
      <c r="AJ329" s="136">
        <v>5.75</v>
      </c>
      <c r="AK329" s="138"/>
    </row>
    <row r="330" spans="1:37" ht="15.75" thickBot="1" x14ac:dyDescent="0.3">
      <c r="A330" s="105" t="s">
        <v>464</v>
      </c>
      <c r="B330" s="70" t="s">
        <v>21</v>
      </c>
      <c r="C330" s="70" t="s">
        <v>74</v>
      </c>
      <c r="D330" s="70" t="s">
        <v>32</v>
      </c>
      <c r="E330" s="71" t="s">
        <v>32</v>
      </c>
      <c r="F330" s="70" t="s">
        <v>22</v>
      </c>
      <c r="G330" s="70" t="s">
        <v>56</v>
      </c>
      <c r="H330" s="71" t="s">
        <v>22</v>
      </c>
      <c r="I330" s="70" t="s">
        <v>36</v>
      </c>
      <c r="J330" s="70" t="s">
        <v>36</v>
      </c>
      <c r="K330" s="71" t="s">
        <v>36</v>
      </c>
      <c r="L330" s="70" t="s">
        <v>22</v>
      </c>
      <c r="M330" s="70" t="s">
        <v>36</v>
      </c>
      <c r="N330" s="70" t="s">
        <v>74</v>
      </c>
      <c r="O330" s="71" t="s">
        <v>36</v>
      </c>
      <c r="P330" s="70" t="s">
        <v>74</v>
      </c>
      <c r="Q330" s="70" t="s">
        <v>56</v>
      </c>
      <c r="R330" s="71" t="s">
        <v>22</v>
      </c>
      <c r="S330" s="70" t="s">
        <v>36</v>
      </c>
      <c r="T330" s="70" t="s">
        <v>36</v>
      </c>
      <c r="U330" s="71" t="s">
        <v>36</v>
      </c>
      <c r="V330" s="70" t="s">
        <v>54</v>
      </c>
      <c r="W330" s="70" t="s">
        <v>74</v>
      </c>
      <c r="X330" s="70" t="s">
        <v>32</v>
      </c>
      <c r="Y330" s="71" t="s">
        <v>74</v>
      </c>
      <c r="Z330" s="70" t="s">
        <v>22</v>
      </c>
      <c r="AA330" s="70" t="s">
        <v>24</v>
      </c>
      <c r="AB330" s="70" t="s">
        <v>32</v>
      </c>
      <c r="AC330" s="71" t="s">
        <v>24</v>
      </c>
      <c r="AD330" s="70" t="s">
        <v>56</v>
      </c>
      <c r="AE330" s="70" t="s">
        <v>62</v>
      </c>
      <c r="AF330" s="71" t="s">
        <v>54</v>
      </c>
      <c r="AG330" s="70"/>
      <c r="AH330" s="137"/>
      <c r="AI330" s="137"/>
      <c r="AJ330" s="137"/>
      <c r="AK330" s="139"/>
    </row>
    <row r="331" spans="1:37" x14ac:dyDescent="0.25">
      <c r="A331" s="3">
        <v>16160</v>
      </c>
      <c r="B331" s="119" t="s">
        <v>20</v>
      </c>
      <c r="C331" s="69" t="s">
        <v>424</v>
      </c>
      <c r="D331" s="69" t="s">
        <v>429</v>
      </c>
      <c r="E331" s="106" t="s">
        <v>80</v>
      </c>
      <c r="F331" s="69" t="s">
        <v>583</v>
      </c>
      <c r="G331" s="69" t="s">
        <v>427</v>
      </c>
      <c r="H331" s="106" t="s">
        <v>84</v>
      </c>
      <c r="I331" s="69" t="s">
        <v>440</v>
      </c>
      <c r="J331" s="69" t="s">
        <v>428</v>
      </c>
      <c r="K331" s="106" t="s">
        <v>106</v>
      </c>
      <c r="L331" s="69" t="s">
        <v>584</v>
      </c>
      <c r="M331" s="69" t="s">
        <v>149</v>
      </c>
      <c r="N331" s="69" t="s">
        <v>429</v>
      </c>
      <c r="O331" s="106" t="s">
        <v>139</v>
      </c>
      <c r="P331" s="69" t="s">
        <v>436</v>
      </c>
      <c r="Q331" s="69" t="s">
        <v>436</v>
      </c>
      <c r="R331" s="106" t="s">
        <v>58</v>
      </c>
      <c r="S331" s="69" t="s">
        <v>424</v>
      </c>
      <c r="T331" s="69" t="s">
        <v>426</v>
      </c>
      <c r="U331" s="106" t="s">
        <v>69</v>
      </c>
      <c r="V331" s="69" t="s">
        <v>584</v>
      </c>
      <c r="W331" s="69" t="s">
        <v>424</v>
      </c>
      <c r="X331" s="69" t="s">
        <v>426</v>
      </c>
      <c r="Y331" s="106" t="s">
        <v>69</v>
      </c>
      <c r="Z331" s="69" t="s">
        <v>432</v>
      </c>
      <c r="AA331" s="69" t="s">
        <v>424</v>
      </c>
      <c r="AB331" s="69" t="s">
        <v>428</v>
      </c>
      <c r="AC331" s="106" t="s">
        <v>75</v>
      </c>
      <c r="AD331" s="69" t="s">
        <v>582</v>
      </c>
      <c r="AE331" s="69" t="s">
        <v>595</v>
      </c>
      <c r="AF331" s="106" t="s">
        <v>129</v>
      </c>
      <c r="AG331" s="69" t="s">
        <v>352</v>
      </c>
      <c r="AH331" s="136">
        <v>4.18</v>
      </c>
      <c r="AI331" s="136" t="s">
        <v>24</v>
      </c>
      <c r="AJ331" s="136">
        <v>3.79</v>
      </c>
      <c r="AK331" s="138"/>
    </row>
    <row r="332" spans="1:37" ht="15" customHeight="1" thickBot="1" x14ac:dyDescent="0.3">
      <c r="A332" s="105" t="s">
        <v>465</v>
      </c>
      <c r="B332" s="70" t="s">
        <v>21</v>
      </c>
      <c r="C332" s="70" t="s">
        <v>36</v>
      </c>
      <c r="D332" s="70" t="s">
        <v>32</v>
      </c>
      <c r="E332" s="71" t="s">
        <v>36</v>
      </c>
      <c r="F332" s="70" t="s">
        <v>62</v>
      </c>
      <c r="G332" s="70" t="s">
        <v>56</v>
      </c>
      <c r="H332" s="71" t="s">
        <v>54</v>
      </c>
      <c r="I332" s="70" t="s">
        <v>36</v>
      </c>
      <c r="J332" s="70" t="s">
        <v>74</v>
      </c>
      <c r="K332" s="71" t="s">
        <v>36</v>
      </c>
      <c r="L332" s="70" t="s">
        <v>22</v>
      </c>
      <c r="M332" s="70" t="s">
        <v>24</v>
      </c>
      <c r="N332" s="70" t="s">
        <v>32</v>
      </c>
      <c r="O332" s="71" t="s">
        <v>24</v>
      </c>
      <c r="P332" s="70" t="s">
        <v>22</v>
      </c>
      <c r="Q332" s="70" t="s">
        <v>22</v>
      </c>
      <c r="R332" s="71" t="s">
        <v>22</v>
      </c>
      <c r="S332" s="70" t="s">
        <v>36</v>
      </c>
      <c r="T332" s="70" t="s">
        <v>36</v>
      </c>
      <c r="U332" s="71" t="s">
        <v>36</v>
      </c>
      <c r="V332" s="70" t="s">
        <v>22</v>
      </c>
      <c r="W332" s="70" t="s">
        <v>36</v>
      </c>
      <c r="X332" s="70" t="s">
        <v>36</v>
      </c>
      <c r="Y332" s="71" t="s">
        <v>36</v>
      </c>
      <c r="Z332" s="70" t="s">
        <v>74</v>
      </c>
      <c r="AA332" s="70" t="s">
        <v>36</v>
      </c>
      <c r="AB332" s="70" t="s">
        <v>74</v>
      </c>
      <c r="AC332" s="71" t="s">
        <v>36</v>
      </c>
      <c r="AD332" s="70" t="s">
        <v>62</v>
      </c>
      <c r="AE332" s="70" t="s">
        <v>62</v>
      </c>
      <c r="AF332" s="71" t="s">
        <v>62</v>
      </c>
      <c r="AG332" s="70"/>
      <c r="AH332" s="137"/>
      <c r="AI332" s="137"/>
      <c r="AJ332" s="137"/>
      <c r="AK332" s="139"/>
    </row>
    <row r="333" spans="1:37" x14ac:dyDescent="0.25">
      <c r="A333" s="3">
        <v>16161</v>
      </c>
      <c r="B333" s="119" t="s">
        <v>20</v>
      </c>
      <c r="C333" s="69" t="s">
        <v>424</v>
      </c>
      <c r="D333" s="69" t="s">
        <v>426</v>
      </c>
      <c r="E333" s="106" t="s">
        <v>69</v>
      </c>
      <c r="F333" s="69" t="s">
        <v>425</v>
      </c>
      <c r="G333" s="69" t="s">
        <v>580</v>
      </c>
      <c r="H333" s="106" t="s">
        <v>116</v>
      </c>
      <c r="I333" s="69" t="s">
        <v>424</v>
      </c>
      <c r="J333" s="69" t="s">
        <v>426</v>
      </c>
      <c r="K333" s="106" t="s">
        <v>69</v>
      </c>
      <c r="L333" s="69" t="s">
        <v>427</v>
      </c>
      <c r="M333" s="69" t="s">
        <v>424</v>
      </c>
      <c r="N333" s="69" t="s">
        <v>428</v>
      </c>
      <c r="O333" s="106" t="s">
        <v>75</v>
      </c>
      <c r="P333" s="69" t="s">
        <v>436</v>
      </c>
      <c r="Q333" s="69" t="s">
        <v>427</v>
      </c>
      <c r="R333" s="106" t="s">
        <v>116</v>
      </c>
      <c r="S333" s="69" t="s">
        <v>147</v>
      </c>
      <c r="T333" s="69" t="s">
        <v>426</v>
      </c>
      <c r="U333" s="106" t="s">
        <v>58</v>
      </c>
      <c r="V333" s="69" t="s">
        <v>584</v>
      </c>
      <c r="W333" s="69" t="s">
        <v>441</v>
      </c>
      <c r="X333" s="69" t="s">
        <v>426</v>
      </c>
      <c r="Y333" s="106" t="s">
        <v>75</v>
      </c>
      <c r="Z333" s="69" t="s">
        <v>448</v>
      </c>
      <c r="AA333" s="69" t="s">
        <v>100</v>
      </c>
      <c r="AB333" s="69" t="s">
        <v>434</v>
      </c>
      <c r="AC333" s="106" t="s">
        <v>106</v>
      </c>
      <c r="AD333" s="69" t="s">
        <v>425</v>
      </c>
      <c r="AE333" s="69" t="s">
        <v>584</v>
      </c>
      <c r="AF333" s="106" t="s">
        <v>58</v>
      </c>
      <c r="AG333" s="69" t="s">
        <v>513</v>
      </c>
      <c r="AH333" s="136">
        <v>4.07</v>
      </c>
      <c r="AI333" s="136" t="s">
        <v>24</v>
      </c>
      <c r="AJ333" s="136">
        <v>2.4500000000000002</v>
      </c>
      <c r="AK333" s="138"/>
    </row>
    <row r="334" spans="1:37" ht="15.75" thickBot="1" x14ac:dyDescent="0.3">
      <c r="A334" s="105" t="s">
        <v>466</v>
      </c>
      <c r="B334" s="70" t="s">
        <v>21</v>
      </c>
      <c r="C334" s="70" t="s">
        <v>36</v>
      </c>
      <c r="D334" s="70" t="s">
        <v>36</v>
      </c>
      <c r="E334" s="71" t="s">
        <v>36</v>
      </c>
      <c r="F334" s="70" t="s">
        <v>22</v>
      </c>
      <c r="G334" s="70" t="s">
        <v>54</v>
      </c>
      <c r="H334" s="71" t="s">
        <v>22</v>
      </c>
      <c r="I334" s="70" t="s">
        <v>36</v>
      </c>
      <c r="J334" s="70" t="s">
        <v>36</v>
      </c>
      <c r="K334" s="71" t="s">
        <v>36</v>
      </c>
      <c r="L334" s="70" t="s">
        <v>56</v>
      </c>
      <c r="M334" s="70" t="s">
        <v>36</v>
      </c>
      <c r="N334" s="70" t="s">
        <v>74</v>
      </c>
      <c r="O334" s="71" t="s">
        <v>36</v>
      </c>
      <c r="P334" s="70" t="s">
        <v>22</v>
      </c>
      <c r="Q334" s="70" t="s">
        <v>56</v>
      </c>
      <c r="R334" s="71" t="s">
        <v>22</v>
      </c>
      <c r="S334" s="70" t="s">
        <v>24</v>
      </c>
      <c r="T334" s="70" t="s">
        <v>36</v>
      </c>
      <c r="U334" s="71" t="s">
        <v>24</v>
      </c>
      <c r="V334" s="70" t="s">
        <v>22</v>
      </c>
      <c r="W334" s="70" t="s">
        <v>36</v>
      </c>
      <c r="X334" s="70" t="s">
        <v>36</v>
      </c>
      <c r="Y334" s="71" t="s">
        <v>36</v>
      </c>
      <c r="Z334" s="70" t="s">
        <v>32</v>
      </c>
      <c r="AA334" s="70" t="s">
        <v>36</v>
      </c>
      <c r="AB334" s="70" t="s">
        <v>32</v>
      </c>
      <c r="AC334" s="71" t="s">
        <v>36</v>
      </c>
      <c r="AD334" s="70" t="s">
        <v>22</v>
      </c>
      <c r="AE334" s="70" t="s">
        <v>22</v>
      </c>
      <c r="AF334" s="71" t="s">
        <v>22</v>
      </c>
      <c r="AG334" s="70"/>
      <c r="AH334" s="137"/>
      <c r="AI334" s="137"/>
      <c r="AJ334" s="137"/>
      <c r="AK334" s="139"/>
    </row>
    <row r="335" spans="1:37" x14ac:dyDescent="0.25">
      <c r="A335" s="3">
        <v>16162</v>
      </c>
      <c r="B335" s="119" t="s">
        <v>20</v>
      </c>
      <c r="C335" s="69" t="s">
        <v>467</v>
      </c>
      <c r="D335" s="69" t="s">
        <v>434</v>
      </c>
      <c r="E335" s="106" t="s">
        <v>131</v>
      </c>
      <c r="F335" s="69" t="s">
        <v>427</v>
      </c>
      <c r="G335" s="69" t="s">
        <v>584</v>
      </c>
      <c r="H335" s="106" t="s">
        <v>76</v>
      </c>
      <c r="I335" s="69" t="s">
        <v>80</v>
      </c>
      <c r="J335" s="69" t="s">
        <v>429</v>
      </c>
      <c r="K335" s="106" t="s">
        <v>145</v>
      </c>
      <c r="L335" s="69" t="s">
        <v>436</v>
      </c>
      <c r="M335" s="69" t="s">
        <v>58</v>
      </c>
      <c r="N335" s="69" t="s">
        <v>432</v>
      </c>
      <c r="O335" s="106" t="s">
        <v>129</v>
      </c>
      <c r="P335" s="69" t="s">
        <v>584</v>
      </c>
      <c r="Q335" s="69" t="s">
        <v>584</v>
      </c>
      <c r="R335" s="106" t="s">
        <v>116</v>
      </c>
      <c r="S335" s="69" t="s">
        <v>424</v>
      </c>
      <c r="T335" s="69" t="s">
        <v>426</v>
      </c>
      <c r="U335" s="106" t="s">
        <v>69</v>
      </c>
      <c r="V335" s="69" t="s">
        <v>580</v>
      </c>
      <c r="W335" s="69" t="s">
        <v>424</v>
      </c>
      <c r="X335" s="69" t="s">
        <v>428</v>
      </c>
      <c r="Y335" s="106" t="s">
        <v>75</v>
      </c>
      <c r="Z335" s="69" t="s">
        <v>448</v>
      </c>
      <c r="AA335" s="69" t="s">
        <v>111</v>
      </c>
      <c r="AB335" s="69" t="s">
        <v>428</v>
      </c>
      <c r="AC335" s="106" t="s">
        <v>67</v>
      </c>
      <c r="AD335" s="69" t="s">
        <v>427</v>
      </c>
      <c r="AE335" s="69" t="s">
        <v>583</v>
      </c>
      <c r="AF335" s="106" t="s">
        <v>84</v>
      </c>
      <c r="AG335" s="69" t="s">
        <v>596</v>
      </c>
      <c r="AH335" s="136">
        <v>5.39</v>
      </c>
      <c r="AI335" s="136" t="s">
        <v>36</v>
      </c>
      <c r="AJ335" s="136">
        <v>5.32</v>
      </c>
      <c r="AK335" s="138"/>
    </row>
    <row r="336" spans="1:37" ht="15.75" thickBot="1" x14ac:dyDescent="0.3">
      <c r="A336" s="105" t="s">
        <v>468</v>
      </c>
      <c r="B336" s="70" t="s">
        <v>21</v>
      </c>
      <c r="C336" s="70" t="s">
        <v>32</v>
      </c>
      <c r="D336" s="70" t="s">
        <v>32</v>
      </c>
      <c r="E336" s="71" t="s">
        <v>32</v>
      </c>
      <c r="F336" s="70" t="s">
        <v>56</v>
      </c>
      <c r="G336" s="70" t="s">
        <v>22</v>
      </c>
      <c r="H336" s="71" t="s">
        <v>56</v>
      </c>
      <c r="I336" s="70" t="s">
        <v>32</v>
      </c>
      <c r="J336" s="70" t="s">
        <v>32</v>
      </c>
      <c r="K336" s="71" t="s">
        <v>32</v>
      </c>
      <c r="L336" s="70" t="s">
        <v>22</v>
      </c>
      <c r="M336" s="70" t="s">
        <v>36</v>
      </c>
      <c r="N336" s="70" t="s">
        <v>22</v>
      </c>
      <c r="O336" s="71" t="s">
        <v>36</v>
      </c>
      <c r="P336" s="70" t="s">
        <v>22</v>
      </c>
      <c r="Q336" s="70" t="s">
        <v>22</v>
      </c>
      <c r="R336" s="71" t="s">
        <v>22</v>
      </c>
      <c r="S336" s="70" t="s">
        <v>36</v>
      </c>
      <c r="T336" s="70" t="s">
        <v>36</v>
      </c>
      <c r="U336" s="71" t="s">
        <v>36</v>
      </c>
      <c r="V336" s="70" t="s">
        <v>54</v>
      </c>
      <c r="W336" s="70" t="s">
        <v>36</v>
      </c>
      <c r="X336" s="70" t="s">
        <v>74</v>
      </c>
      <c r="Y336" s="71" t="s">
        <v>36</v>
      </c>
      <c r="Z336" s="70" t="s">
        <v>32</v>
      </c>
      <c r="AA336" s="70" t="s">
        <v>74</v>
      </c>
      <c r="AB336" s="70" t="s">
        <v>74</v>
      </c>
      <c r="AC336" s="71" t="s">
        <v>74</v>
      </c>
      <c r="AD336" s="70" t="s">
        <v>56</v>
      </c>
      <c r="AE336" s="70" t="s">
        <v>62</v>
      </c>
      <c r="AF336" s="71" t="s">
        <v>54</v>
      </c>
      <c r="AG336" s="70"/>
      <c r="AH336" s="137"/>
      <c r="AI336" s="137"/>
      <c r="AJ336" s="137"/>
      <c r="AK336" s="139"/>
    </row>
    <row r="337" spans="1:37" x14ac:dyDescent="0.25">
      <c r="A337" s="3">
        <v>16163</v>
      </c>
      <c r="B337" s="119" t="s">
        <v>20</v>
      </c>
      <c r="C337" s="69" t="s">
        <v>435</v>
      </c>
      <c r="D337" s="69" t="s">
        <v>428</v>
      </c>
      <c r="E337" s="106" t="s">
        <v>70</v>
      </c>
      <c r="F337" s="69" t="s">
        <v>436</v>
      </c>
      <c r="G337" s="69" t="s">
        <v>429</v>
      </c>
      <c r="H337" s="106" t="s">
        <v>139</v>
      </c>
      <c r="I337" s="69" t="s">
        <v>440</v>
      </c>
      <c r="J337" s="69" t="s">
        <v>113</v>
      </c>
      <c r="K337" s="106" t="s">
        <v>116</v>
      </c>
      <c r="L337" s="69" t="s">
        <v>439</v>
      </c>
      <c r="M337" s="69" t="s">
        <v>424</v>
      </c>
      <c r="N337" s="69" t="s">
        <v>425</v>
      </c>
      <c r="O337" s="106" t="s">
        <v>81</v>
      </c>
      <c r="P337" s="69" t="s">
        <v>432</v>
      </c>
      <c r="Q337" s="69" t="s">
        <v>436</v>
      </c>
      <c r="R337" s="106" t="s">
        <v>50</v>
      </c>
      <c r="S337" s="69" t="s">
        <v>113</v>
      </c>
      <c r="T337" s="69" t="s">
        <v>426</v>
      </c>
      <c r="U337" s="106" t="s">
        <v>51</v>
      </c>
      <c r="V337" s="69" t="s">
        <v>429</v>
      </c>
      <c r="W337" s="69" t="s">
        <v>113</v>
      </c>
      <c r="X337" s="69" t="s">
        <v>113</v>
      </c>
      <c r="Y337" s="106" t="s">
        <v>113</v>
      </c>
      <c r="Z337" s="69" t="s">
        <v>429</v>
      </c>
      <c r="AA337" s="69" t="s">
        <v>424</v>
      </c>
      <c r="AB337" s="69" t="s">
        <v>448</v>
      </c>
      <c r="AC337" s="106" t="s">
        <v>52</v>
      </c>
      <c r="AD337" s="69" t="s">
        <v>434</v>
      </c>
      <c r="AE337" s="69" t="s">
        <v>434</v>
      </c>
      <c r="AF337" s="106" t="s">
        <v>104</v>
      </c>
      <c r="AG337" s="69" t="s">
        <v>597</v>
      </c>
      <c r="AH337" s="136">
        <v>2.86</v>
      </c>
      <c r="AI337" s="136" t="s">
        <v>24</v>
      </c>
      <c r="AJ337" s="136">
        <v>1.88</v>
      </c>
      <c r="AK337" s="138"/>
    </row>
    <row r="338" spans="1:37" ht="15" customHeight="1" thickBot="1" x14ac:dyDescent="0.3">
      <c r="A338" s="105" t="s">
        <v>469</v>
      </c>
      <c r="B338" s="70" t="s">
        <v>21</v>
      </c>
      <c r="C338" s="70" t="s">
        <v>74</v>
      </c>
      <c r="D338" s="70" t="s">
        <v>74</v>
      </c>
      <c r="E338" s="71" t="s">
        <v>74</v>
      </c>
      <c r="F338" s="70" t="s">
        <v>22</v>
      </c>
      <c r="G338" s="70" t="s">
        <v>36</v>
      </c>
      <c r="H338" s="71" t="s">
        <v>32</v>
      </c>
      <c r="I338" s="70" t="s">
        <v>36</v>
      </c>
      <c r="J338" s="70" t="s">
        <v>24</v>
      </c>
      <c r="K338" s="71" t="s">
        <v>24</v>
      </c>
      <c r="L338" s="70" t="s">
        <v>32</v>
      </c>
      <c r="M338" s="70" t="s">
        <v>36</v>
      </c>
      <c r="N338" s="70" t="s">
        <v>54</v>
      </c>
      <c r="O338" s="71" t="s">
        <v>74</v>
      </c>
      <c r="P338" s="70" t="s">
        <v>74</v>
      </c>
      <c r="Q338" s="70" t="s">
        <v>22</v>
      </c>
      <c r="R338" s="71" t="s">
        <v>32</v>
      </c>
      <c r="S338" s="70" t="s">
        <v>24</v>
      </c>
      <c r="T338" s="70" t="s">
        <v>36</v>
      </c>
      <c r="U338" s="71" t="s">
        <v>24</v>
      </c>
      <c r="V338" s="70" t="s">
        <v>36</v>
      </c>
      <c r="W338" s="70" t="s">
        <v>24</v>
      </c>
      <c r="X338" s="70" t="s">
        <v>24</v>
      </c>
      <c r="Y338" s="71" t="s">
        <v>24</v>
      </c>
      <c r="Z338" s="70" t="s">
        <v>36</v>
      </c>
      <c r="AA338" s="70" t="s">
        <v>36</v>
      </c>
      <c r="AB338" s="70" t="s">
        <v>56</v>
      </c>
      <c r="AC338" s="71" t="s">
        <v>74</v>
      </c>
      <c r="AD338" s="70" t="s">
        <v>36</v>
      </c>
      <c r="AE338" s="70" t="s">
        <v>36</v>
      </c>
      <c r="AF338" s="71" t="s">
        <v>36</v>
      </c>
      <c r="AG338" s="70"/>
      <c r="AH338" s="137"/>
      <c r="AI338" s="137"/>
      <c r="AJ338" s="137"/>
      <c r="AK338" s="139"/>
    </row>
    <row r="339" spans="1:37" x14ac:dyDescent="0.25">
      <c r="A339" s="3">
        <v>16164</v>
      </c>
      <c r="B339" s="119" t="s">
        <v>20</v>
      </c>
      <c r="C339" s="69" t="s">
        <v>424</v>
      </c>
      <c r="D339" s="69" t="s">
        <v>439</v>
      </c>
      <c r="E339" s="106" t="s">
        <v>70</v>
      </c>
      <c r="F339" s="69" t="s">
        <v>583</v>
      </c>
      <c r="G339" s="69" t="s">
        <v>448</v>
      </c>
      <c r="H339" s="106" t="s">
        <v>116</v>
      </c>
      <c r="I339" s="69" t="s">
        <v>29</v>
      </c>
      <c r="J339" s="69" t="s">
        <v>426</v>
      </c>
      <c r="K339" s="106" t="s">
        <v>61</v>
      </c>
      <c r="L339" s="69" t="s">
        <v>439</v>
      </c>
      <c r="M339" s="69" t="s">
        <v>100</v>
      </c>
      <c r="N339" s="69" t="s">
        <v>434</v>
      </c>
      <c r="O339" s="106" t="s">
        <v>106</v>
      </c>
      <c r="P339" s="69" t="s">
        <v>584</v>
      </c>
      <c r="Q339" s="69" t="s">
        <v>584</v>
      </c>
      <c r="R339" s="106" t="s">
        <v>116</v>
      </c>
      <c r="S339" s="69" t="s">
        <v>424</v>
      </c>
      <c r="T339" s="69" t="s">
        <v>426</v>
      </c>
      <c r="U339" s="106" t="s">
        <v>69</v>
      </c>
      <c r="V339" s="69" t="s">
        <v>432</v>
      </c>
      <c r="W339" s="69" t="s">
        <v>137</v>
      </c>
      <c r="X339" s="69" t="s">
        <v>429</v>
      </c>
      <c r="Y339" s="106" t="s">
        <v>72</v>
      </c>
      <c r="Z339" s="69" t="s">
        <v>432</v>
      </c>
      <c r="AA339" s="69" t="s">
        <v>424</v>
      </c>
      <c r="AB339" s="69" t="s">
        <v>429</v>
      </c>
      <c r="AC339" s="106" t="s">
        <v>80</v>
      </c>
      <c r="AD339" s="69" t="s">
        <v>425</v>
      </c>
      <c r="AE339" s="69" t="s">
        <v>581</v>
      </c>
      <c r="AF339" s="106" t="s">
        <v>97</v>
      </c>
      <c r="AG339" s="69" t="s">
        <v>307</v>
      </c>
      <c r="AH339" s="136">
        <v>3.46</v>
      </c>
      <c r="AI339" s="136" t="s">
        <v>24</v>
      </c>
      <c r="AJ339" s="136">
        <v>4.04</v>
      </c>
      <c r="AK339" s="138"/>
    </row>
    <row r="340" spans="1:37" ht="15" customHeight="1" thickBot="1" x14ac:dyDescent="0.3">
      <c r="A340" s="105" t="s">
        <v>470</v>
      </c>
      <c r="B340" s="70" t="s">
        <v>21</v>
      </c>
      <c r="C340" s="70" t="s">
        <v>36</v>
      </c>
      <c r="D340" s="70" t="s">
        <v>22</v>
      </c>
      <c r="E340" s="71" t="s">
        <v>74</v>
      </c>
      <c r="F340" s="70" t="s">
        <v>62</v>
      </c>
      <c r="G340" s="70" t="s">
        <v>32</v>
      </c>
      <c r="H340" s="71" t="s">
        <v>22</v>
      </c>
      <c r="I340" s="70" t="s">
        <v>24</v>
      </c>
      <c r="J340" s="70" t="s">
        <v>36</v>
      </c>
      <c r="K340" s="71" t="s">
        <v>24</v>
      </c>
      <c r="L340" s="70" t="s">
        <v>32</v>
      </c>
      <c r="M340" s="70" t="s">
        <v>36</v>
      </c>
      <c r="N340" s="70" t="s">
        <v>32</v>
      </c>
      <c r="O340" s="71" t="s">
        <v>36</v>
      </c>
      <c r="P340" s="70" t="s">
        <v>22</v>
      </c>
      <c r="Q340" s="70" t="s">
        <v>22</v>
      </c>
      <c r="R340" s="71" t="s">
        <v>22</v>
      </c>
      <c r="S340" s="70" t="s">
        <v>36</v>
      </c>
      <c r="T340" s="70" t="s">
        <v>36</v>
      </c>
      <c r="U340" s="71" t="s">
        <v>36</v>
      </c>
      <c r="V340" s="70" t="s">
        <v>74</v>
      </c>
      <c r="W340" s="70" t="s">
        <v>24</v>
      </c>
      <c r="X340" s="70" t="s">
        <v>32</v>
      </c>
      <c r="Y340" s="71" t="s">
        <v>24</v>
      </c>
      <c r="Z340" s="70" t="s">
        <v>74</v>
      </c>
      <c r="AA340" s="70" t="s">
        <v>36</v>
      </c>
      <c r="AB340" s="70" t="s">
        <v>32</v>
      </c>
      <c r="AC340" s="71" t="s">
        <v>36</v>
      </c>
      <c r="AD340" s="70" t="s">
        <v>22</v>
      </c>
      <c r="AE340" s="70" t="s">
        <v>62</v>
      </c>
      <c r="AF340" s="71" t="s">
        <v>56</v>
      </c>
      <c r="AG340" s="70"/>
      <c r="AH340" s="137"/>
      <c r="AI340" s="137"/>
      <c r="AJ340" s="137"/>
      <c r="AK340" s="139"/>
    </row>
    <row r="341" spans="1:37" x14ac:dyDescent="0.25">
      <c r="A341" s="3">
        <v>16165</v>
      </c>
      <c r="B341" s="119" t="s">
        <v>20</v>
      </c>
      <c r="C341" s="69" t="s">
        <v>424</v>
      </c>
      <c r="D341" s="69" t="s">
        <v>429</v>
      </c>
      <c r="E341" s="106" t="s">
        <v>80</v>
      </c>
      <c r="F341" s="69" t="s">
        <v>584</v>
      </c>
      <c r="G341" s="69" t="s">
        <v>425</v>
      </c>
      <c r="H341" s="106" t="s">
        <v>58</v>
      </c>
      <c r="I341" s="69" t="s">
        <v>424</v>
      </c>
      <c r="J341" s="69" t="s">
        <v>428</v>
      </c>
      <c r="K341" s="106" t="s">
        <v>75</v>
      </c>
      <c r="L341" s="69" t="s">
        <v>584</v>
      </c>
      <c r="M341" s="69" t="s">
        <v>75</v>
      </c>
      <c r="N341" s="69" t="s">
        <v>439</v>
      </c>
      <c r="O341" s="106" t="s">
        <v>96</v>
      </c>
      <c r="P341" s="69" t="s">
        <v>427</v>
      </c>
      <c r="Q341" s="69" t="s">
        <v>583</v>
      </c>
      <c r="R341" s="106" t="s">
        <v>84</v>
      </c>
      <c r="S341" s="69" t="s">
        <v>424</v>
      </c>
      <c r="T341" s="69" t="s">
        <v>429</v>
      </c>
      <c r="U341" s="106" t="s">
        <v>80</v>
      </c>
      <c r="V341" s="69" t="s">
        <v>448</v>
      </c>
      <c r="W341" s="69" t="s">
        <v>424</v>
      </c>
      <c r="X341" s="69" t="s">
        <v>434</v>
      </c>
      <c r="Y341" s="106" t="s">
        <v>106</v>
      </c>
      <c r="Z341" s="69" t="s">
        <v>448</v>
      </c>
      <c r="AA341" s="69" t="s">
        <v>424</v>
      </c>
      <c r="AB341" s="69" t="s">
        <v>428</v>
      </c>
      <c r="AC341" s="106" t="s">
        <v>75</v>
      </c>
      <c r="AD341" s="69" t="s">
        <v>583</v>
      </c>
      <c r="AE341" s="69" t="s">
        <v>582</v>
      </c>
      <c r="AF341" s="106" t="s">
        <v>75</v>
      </c>
      <c r="AG341" s="69" t="s">
        <v>337</v>
      </c>
      <c r="AH341" s="136">
        <v>5.04</v>
      </c>
      <c r="AI341" s="136" t="s">
        <v>36</v>
      </c>
      <c r="AJ341" s="136">
        <v>2.46</v>
      </c>
      <c r="AK341" s="138"/>
    </row>
    <row r="342" spans="1:37" x14ac:dyDescent="0.25">
      <c r="A342" s="105" t="s">
        <v>471</v>
      </c>
      <c r="B342" s="70" t="s">
        <v>21</v>
      </c>
      <c r="C342" s="70" t="s">
        <v>36</v>
      </c>
      <c r="D342" s="70" t="s">
        <v>32</v>
      </c>
      <c r="E342" s="71" t="s">
        <v>36</v>
      </c>
      <c r="F342" s="70" t="s">
        <v>22</v>
      </c>
      <c r="G342" s="70" t="s">
        <v>22</v>
      </c>
      <c r="H342" s="71" t="s">
        <v>22</v>
      </c>
      <c r="I342" s="70" t="s">
        <v>36</v>
      </c>
      <c r="J342" s="70" t="s">
        <v>74</v>
      </c>
      <c r="K342" s="71" t="s">
        <v>36</v>
      </c>
      <c r="L342" s="70" t="s">
        <v>22</v>
      </c>
      <c r="M342" s="70" t="s">
        <v>32</v>
      </c>
      <c r="N342" s="70" t="s">
        <v>22</v>
      </c>
      <c r="O342" s="71" t="s">
        <v>32</v>
      </c>
      <c r="P342" s="70" t="s">
        <v>56</v>
      </c>
      <c r="Q342" s="70" t="s">
        <v>62</v>
      </c>
      <c r="R342" s="71" t="s">
        <v>54</v>
      </c>
      <c r="S342" s="70" t="s">
        <v>36</v>
      </c>
      <c r="T342" s="70" t="s">
        <v>32</v>
      </c>
      <c r="U342" s="71" t="s">
        <v>36</v>
      </c>
      <c r="V342" s="70" t="s">
        <v>32</v>
      </c>
      <c r="W342" s="70" t="s">
        <v>36</v>
      </c>
      <c r="X342" s="70" t="s">
        <v>32</v>
      </c>
      <c r="Y342" s="71" t="s">
        <v>36</v>
      </c>
      <c r="Z342" s="70" t="s">
        <v>32</v>
      </c>
      <c r="AA342" s="70" t="s">
        <v>36</v>
      </c>
      <c r="AB342" s="70" t="s">
        <v>74</v>
      </c>
      <c r="AC342" s="71" t="s">
        <v>36</v>
      </c>
      <c r="AD342" s="70" t="s">
        <v>62</v>
      </c>
      <c r="AE342" s="70" t="s">
        <v>62</v>
      </c>
      <c r="AF342" s="71" t="s">
        <v>62</v>
      </c>
      <c r="AG342" s="70"/>
      <c r="AH342" s="137"/>
      <c r="AI342" s="137"/>
      <c r="AJ342" s="137"/>
      <c r="AK342" s="139"/>
    </row>
    <row r="345" spans="1:37" x14ac:dyDescent="0.25">
      <c r="AF345" s="1">
        <f>SUBTOTAL(9,C193:AF193)</f>
        <v>0</v>
      </c>
    </row>
  </sheetData>
  <mergeCells count="677">
    <mergeCell ref="A7:AI7"/>
    <mergeCell ref="A8:A9"/>
    <mergeCell ref="C8:H8"/>
    <mergeCell ref="M8:R8"/>
    <mergeCell ref="S8:V8"/>
    <mergeCell ref="W8:Z8"/>
    <mergeCell ref="AA8:AF8"/>
    <mergeCell ref="AG8:AG10"/>
    <mergeCell ref="I8:L8"/>
    <mergeCell ref="AJ8:AJ12"/>
    <mergeCell ref="AK8:AK12"/>
    <mergeCell ref="C9:H9"/>
    <mergeCell ref="I9:L9"/>
    <mergeCell ref="M9:R9"/>
    <mergeCell ref="S9:V9"/>
    <mergeCell ref="W9:Z9"/>
    <mergeCell ref="AA9:AF9"/>
    <mergeCell ref="AH13:AH14"/>
    <mergeCell ref="AI13:AI14"/>
    <mergeCell ref="AJ13:AJ14"/>
    <mergeCell ref="AK13:AK14"/>
    <mergeCell ref="AH15:AH16"/>
    <mergeCell ref="AI15:AI16"/>
    <mergeCell ref="AJ15:AJ16"/>
    <mergeCell ref="AK15:AK16"/>
    <mergeCell ref="AH17:AH18"/>
    <mergeCell ref="AI17:AI18"/>
    <mergeCell ref="AJ17:AJ18"/>
    <mergeCell ref="AK17:AK18"/>
    <mergeCell ref="AH19:AH20"/>
    <mergeCell ref="AI19:AI20"/>
    <mergeCell ref="AJ19:AJ20"/>
    <mergeCell ref="AK19:AK20"/>
    <mergeCell ref="AH21:AH22"/>
    <mergeCell ref="AI21:AI22"/>
    <mergeCell ref="AJ21:AJ22"/>
    <mergeCell ref="AK21:AK22"/>
    <mergeCell ref="AH23:AH24"/>
    <mergeCell ref="AI23:AI24"/>
    <mergeCell ref="AJ23:AJ24"/>
    <mergeCell ref="AK23:AK24"/>
    <mergeCell ref="AH25:AH26"/>
    <mergeCell ref="AI25:AI26"/>
    <mergeCell ref="AJ25:AJ26"/>
    <mergeCell ref="AK25:AK26"/>
    <mergeCell ref="AH27:AH28"/>
    <mergeCell ref="AI27:AI28"/>
    <mergeCell ref="AJ27:AJ28"/>
    <mergeCell ref="AK27:AK28"/>
    <mergeCell ref="AH29:AH30"/>
    <mergeCell ref="AI29:AI30"/>
    <mergeCell ref="AJ29:AJ30"/>
    <mergeCell ref="AK29:AK30"/>
    <mergeCell ref="AH31:AH32"/>
    <mergeCell ref="AI31:AI32"/>
    <mergeCell ref="AJ31:AJ32"/>
    <mergeCell ref="AK31:AK32"/>
    <mergeCell ref="AH33:AH34"/>
    <mergeCell ref="AI33:AI34"/>
    <mergeCell ref="AJ33:AJ34"/>
    <mergeCell ref="AK33:AK34"/>
    <mergeCell ref="AH35:AH36"/>
    <mergeCell ref="AI35:AI36"/>
    <mergeCell ref="AJ35:AJ36"/>
    <mergeCell ref="AK35:AK36"/>
    <mergeCell ref="AH37:AH38"/>
    <mergeCell ref="AI37:AI38"/>
    <mergeCell ref="AJ37:AJ38"/>
    <mergeCell ref="AK37:AK38"/>
    <mergeCell ref="AH39:AH40"/>
    <mergeCell ref="AI39:AI40"/>
    <mergeCell ref="AJ39:AJ40"/>
    <mergeCell ref="AK39:AK40"/>
    <mergeCell ref="AH41:AH42"/>
    <mergeCell ref="AI41:AI42"/>
    <mergeCell ref="AJ41:AJ42"/>
    <mergeCell ref="AK41:AK42"/>
    <mergeCell ref="AH43:AH44"/>
    <mergeCell ref="AI43:AI44"/>
    <mergeCell ref="AJ43:AJ44"/>
    <mergeCell ref="AK43:AK44"/>
    <mergeCell ref="AH45:AH46"/>
    <mergeCell ref="AI45:AI46"/>
    <mergeCell ref="AJ45:AJ46"/>
    <mergeCell ref="AK45:AK46"/>
    <mergeCell ref="AH47:AH48"/>
    <mergeCell ref="AI47:AI48"/>
    <mergeCell ref="AJ47:AJ48"/>
    <mergeCell ref="AK47:AK48"/>
    <mergeCell ref="AH49:AH50"/>
    <mergeCell ref="AI49:AI50"/>
    <mergeCell ref="AJ49:AJ50"/>
    <mergeCell ref="AK49:AK50"/>
    <mergeCell ref="AH51:AH52"/>
    <mergeCell ref="AI51:AI52"/>
    <mergeCell ref="AJ51:AJ52"/>
    <mergeCell ref="AK51:AK52"/>
    <mergeCell ref="AH53:AH54"/>
    <mergeCell ref="AI53:AI54"/>
    <mergeCell ref="AJ53:AJ54"/>
    <mergeCell ref="AK53:AK54"/>
    <mergeCell ref="AH55:AH56"/>
    <mergeCell ref="AI55:AI56"/>
    <mergeCell ref="AJ55:AJ56"/>
    <mergeCell ref="AK55:AK56"/>
    <mergeCell ref="AH57:AH58"/>
    <mergeCell ref="AI57:AI58"/>
    <mergeCell ref="AJ57:AJ58"/>
    <mergeCell ref="AK57:AK58"/>
    <mergeCell ref="AH59:AH60"/>
    <mergeCell ref="AI59:AI60"/>
    <mergeCell ref="AJ59:AJ60"/>
    <mergeCell ref="AK59:AK60"/>
    <mergeCell ref="AH61:AH62"/>
    <mergeCell ref="AI61:AI62"/>
    <mergeCell ref="AJ61:AJ62"/>
    <mergeCell ref="AK61:AK62"/>
    <mergeCell ref="AH63:AH64"/>
    <mergeCell ref="AI63:AI64"/>
    <mergeCell ref="AJ63:AJ64"/>
    <mergeCell ref="AK63:AK64"/>
    <mergeCell ref="AH65:AH66"/>
    <mergeCell ref="AI65:AI66"/>
    <mergeCell ref="AJ65:AJ66"/>
    <mergeCell ref="AK65:AK66"/>
    <mergeCell ref="AH67:AH68"/>
    <mergeCell ref="AI67:AI68"/>
    <mergeCell ref="AJ67:AJ68"/>
    <mergeCell ref="AK67:AK68"/>
    <mergeCell ref="AH69:AH70"/>
    <mergeCell ref="AI69:AI70"/>
    <mergeCell ref="AJ69:AJ70"/>
    <mergeCell ref="AK69:AK70"/>
    <mergeCell ref="AH71:AH72"/>
    <mergeCell ref="AI71:AI72"/>
    <mergeCell ref="AJ71:AJ72"/>
    <mergeCell ref="AK71:AK72"/>
    <mergeCell ref="AH73:AH74"/>
    <mergeCell ref="AI73:AI74"/>
    <mergeCell ref="AJ73:AJ74"/>
    <mergeCell ref="AK73:AK74"/>
    <mergeCell ref="AH75:AH76"/>
    <mergeCell ref="AI75:AI76"/>
    <mergeCell ref="AJ75:AJ76"/>
    <mergeCell ref="AK75:AK76"/>
    <mergeCell ref="AH77:AH78"/>
    <mergeCell ref="AI77:AI78"/>
    <mergeCell ref="AJ77:AJ78"/>
    <mergeCell ref="AK77:AK78"/>
    <mergeCell ref="AH79:AH80"/>
    <mergeCell ref="AI79:AI80"/>
    <mergeCell ref="AJ79:AJ80"/>
    <mergeCell ref="AK79:AK80"/>
    <mergeCell ref="AH81:AH82"/>
    <mergeCell ref="AI81:AI82"/>
    <mergeCell ref="AJ81:AJ82"/>
    <mergeCell ref="AK81:AK82"/>
    <mergeCell ref="AH83:AH84"/>
    <mergeCell ref="AI83:AI84"/>
    <mergeCell ref="AJ83:AJ84"/>
    <mergeCell ref="AK83:AK84"/>
    <mergeCell ref="AH85:AH86"/>
    <mergeCell ref="AI85:AI86"/>
    <mergeCell ref="AJ85:AJ86"/>
    <mergeCell ref="AK85:AK86"/>
    <mergeCell ref="AH87:AH88"/>
    <mergeCell ref="AI87:AI88"/>
    <mergeCell ref="AJ87:AJ88"/>
    <mergeCell ref="AK87:AK88"/>
    <mergeCell ref="AH89:AH90"/>
    <mergeCell ref="AI89:AI90"/>
    <mergeCell ref="AJ89:AJ90"/>
    <mergeCell ref="AK89:AK90"/>
    <mergeCell ref="AH91:AH92"/>
    <mergeCell ref="AI91:AI92"/>
    <mergeCell ref="AJ91:AJ92"/>
    <mergeCell ref="AK91:AK92"/>
    <mergeCell ref="AH93:AH94"/>
    <mergeCell ref="AI93:AI94"/>
    <mergeCell ref="AJ93:AJ94"/>
    <mergeCell ref="AK93:AK94"/>
    <mergeCell ref="AH95:AH96"/>
    <mergeCell ref="AI95:AI96"/>
    <mergeCell ref="AJ95:AJ96"/>
    <mergeCell ref="AK95:AK96"/>
    <mergeCell ref="AH97:AH98"/>
    <mergeCell ref="AI97:AI98"/>
    <mergeCell ref="AJ97:AJ98"/>
    <mergeCell ref="AK97:AK98"/>
    <mergeCell ref="AH99:AH100"/>
    <mergeCell ref="AI99:AI100"/>
    <mergeCell ref="AJ99:AJ100"/>
    <mergeCell ref="AK99:AK100"/>
    <mergeCell ref="AH101:AH102"/>
    <mergeCell ref="AI101:AI102"/>
    <mergeCell ref="AJ101:AJ102"/>
    <mergeCell ref="AK101:AK102"/>
    <mergeCell ref="AH103:AH104"/>
    <mergeCell ref="AI103:AI104"/>
    <mergeCell ref="AJ103:AJ104"/>
    <mergeCell ref="AK103:AK104"/>
    <mergeCell ref="AH105:AH106"/>
    <mergeCell ref="AI105:AI106"/>
    <mergeCell ref="AJ105:AJ106"/>
    <mergeCell ref="AK105:AK106"/>
    <mergeCell ref="AH107:AH108"/>
    <mergeCell ref="AI107:AI108"/>
    <mergeCell ref="AJ107:AJ108"/>
    <mergeCell ref="AK107:AK108"/>
    <mergeCell ref="AH109:AH110"/>
    <mergeCell ref="AI109:AI110"/>
    <mergeCell ref="AJ109:AJ110"/>
    <mergeCell ref="AK109:AK110"/>
    <mergeCell ref="AH111:AH112"/>
    <mergeCell ref="AI111:AI112"/>
    <mergeCell ref="AJ111:AJ112"/>
    <mergeCell ref="AK111:AK112"/>
    <mergeCell ref="AH113:AH114"/>
    <mergeCell ref="AI113:AI114"/>
    <mergeCell ref="AJ113:AJ114"/>
    <mergeCell ref="AK113:AK114"/>
    <mergeCell ref="AH115:AH116"/>
    <mergeCell ref="AI115:AI116"/>
    <mergeCell ref="AJ115:AJ116"/>
    <mergeCell ref="AK115:AK116"/>
    <mergeCell ref="AH117:AH118"/>
    <mergeCell ref="AI117:AI118"/>
    <mergeCell ref="AJ117:AJ118"/>
    <mergeCell ref="AK117:AK118"/>
    <mergeCell ref="AH119:AH120"/>
    <mergeCell ref="AI119:AI120"/>
    <mergeCell ref="AJ119:AJ120"/>
    <mergeCell ref="AK119:AK120"/>
    <mergeCell ref="AH121:AH122"/>
    <mergeCell ref="AI121:AI122"/>
    <mergeCell ref="AJ121:AJ122"/>
    <mergeCell ref="AK121:AK122"/>
    <mergeCell ref="AH123:AH124"/>
    <mergeCell ref="AI123:AI124"/>
    <mergeCell ref="AJ123:AJ124"/>
    <mergeCell ref="AK123:AK124"/>
    <mergeCell ref="AH125:AH126"/>
    <mergeCell ref="AI125:AI126"/>
    <mergeCell ref="AJ125:AJ126"/>
    <mergeCell ref="AK125:AK126"/>
    <mergeCell ref="AH127:AH128"/>
    <mergeCell ref="AI127:AI128"/>
    <mergeCell ref="AJ127:AJ128"/>
    <mergeCell ref="AK127:AK128"/>
    <mergeCell ref="AH129:AH130"/>
    <mergeCell ref="AI129:AI130"/>
    <mergeCell ref="AJ129:AJ130"/>
    <mergeCell ref="AK129:AK130"/>
    <mergeCell ref="AH131:AH132"/>
    <mergeCell ref="AI131:AI132"/>
    <mergeCell ref="AJ131:AJ132"/>
    <mergeCell ref="AK131:AK132"/>
    <mergeCell ref="AH133:AH134"/>
    <mergeCell ref="AI133:AI134"/>
    <mergeCell ref="AJ133:AJ134"/>
    <mergeCell ref="AK133:AK134"/>
    <mergeCell ref="AH135:AH136"/>
    <mergeCell ref="AI135:AI136"/>
    <mergeCell ref="AJ135:AJ136"/>
    <mergeCell ref="AK135:AK136"/>
    <mergeCell ref="AH137:AH138"/>
    <mergeCell ref="AI137:AI138"/>
    <mergeCell ref="AJ137:AJ138"/>
    <mergeCell ref="AK137:AK138"/>
    <mergeCell ref="AH139:AH140"/>
    <mergeCell ref="AI139:AI140"/>
    <mergeCell ref="AJ139:AJ140"/>
    <mergeCell ref="AK139:AK140"/>
    <mergeCell ref="AH141:AH142"/>
    <mergeCell ref="AI141:AI142"/>
    <mergeCell ref="AJ141:AJ142"/>
    <mergeCell ref="AK141:AK142"/>
    <mergeCell ref="AH143:AH144"/>
    <mergeCell ref="AI143:AI144"/>
    <mergeCell ref="AJ143:AJ144"/>
    <mergeCell ref="AK143:AK144"/>
    <mergeCell ref="AH145:AH146"/>
    <mergeCell ref="AI145:AI146"/>
    <mergeCell ref="AJ145:AJ146"/>
    <mergeCell ref="AK145:AK146"/>
    <mergeCell ref="AH147:AH148"/>
    <mergeCell ref="AI147:AI148"/>
    <mergeCell ref="AJ147:AJ148"/>
    <mergeCell ref="AK147:AK148"/>
    <mergeCell ref="AH149:AH150"/>
    <mergeCell ref="AI149:AI150"/>
    <mergeCell ref="AJ149:AJ150"/>
    <mergeCell ref="AK149:AK150"/>
    <mergeCell ref="AH151:AH152"/>
    <mergeCell ref="AI151:AI152"/>
    <mergeCell ref="AJ151:AJ152"/>
    <mergeCell ref="AK151:AK152"/>
    <mergeCell ref="AH153:AH154"/>
    <mergeCell ref="AI153:AI154"/>
    <mergeCell ref="AJ153:AJ154"/>
    <mergeCell ref="AK153:AK154"/>
    <mergeCell ref="AH155:AH156"/>
    <mergeCell ref="AI155:AI156"/>
    <mergeCell ref="AJ155:AJ156"/>
    <mergeCell ref="AK155:AK156"/>
    <mergeCell ref="AH157:AH158"/>
    <mergeCell ref="AI157:AI158"/>
    <mergeCell ref="AJ157:AJ158"/>
    <mergeCell ref="AK157:AK158"/>
    <mergeCell ref="AH159:AH160"/>
    <mergeCell ref="AI159:AI160"/>
    <mergeCell ref="AJ159:AJ160"/>
    <mergeCell ref="AK159:AK160"/>
    <mergeCell ref="AH161:AH162"/>
    <mergeCell ref="AI161:AI162"/>
    <mergeCell ref="AJ161:AJ162"/>
    <mergeCell ref="AK161:AK162"/>
    <mergeCell ref="AH163:AH164"/>
    <mergeCell ref="AI163:AI164"/>
    <mergeCell ref="AJ163:AJ164"/>
    <mergeCell ref="AK163:AK164"/>
    <mergeCell ref="AH165:AH166"/>
    <mergeCell ref="AI165:AI166"/>
    <mergeCell ref="AJ165:AJ166"/>
    <mergeCell ref="AK165:AK166"/>
    <mergeCell ref="AH167:AH168"/>
    <mergeCell ref="AI167:AI168"/>
    <mergeCell ref="AJ167:AJ168"/>
    <mergeCell ref="AK167:AK168"/>
    <mergeCell ref="AH169:AH170"/>
    <mergeCell ref="AI169:AI170"/>
    <mergeCell ref="AJ169:AJ170"/>
    <mergeCell ref="AK169:AK170"/>
    <mergeCell ref="AH171:AH172"/>
    <mergeCell ref="AI171:AI172"/>
    <mergeCell ref="AJ171:AJ172"/>
    <mergeCell ref="AK171:AK172"/>
    <mergeCell ref="AH173:AH174"/>
    <mergeCell ref="AI173:AI174"/>
    <mergeCell ref="AJ173:AJ174"/>
    <mergeCell ref="AK173:AK174"/>
    <mergeCell ref="AH175:AH176"/>
    <mergeCell ref="AI175:AI176"/>
    <mergeCell ref="AJ175:AJ176"/>
    <mergeCell ref="AK175:AK176"/>
    <mergeCell ref="AH177:AH178"/>
    <mergeCell ref="AI177:AI178"/>
    <mergeCell ref="AJ177:AJ178"/>
    <mergeCell ref="AK177:AK178"/>
    <mergeCell ref="AH179:AH180"/>
    <mergeCell ref="AI179:AI180"/>
    <mergeCell ref="AJ179:AJ180"/>
    <mergeCell ref="AK179:AK180"/>
    <mergeCell ref="AH181:AH182"/>
    <mergeCell ref="AI181:AI182"/>
    <mergeCell ref="AJ181:AJ182"/>
    <mergeCell ref="AK181:AK182"/>
    <mergeCell ref="AH183:AH184"/>
    <mergeCell ref="AI183:AI184"/>
    <mergeCell ref="AJ183:AJ184"/>
    <mergeCell ref="AK183:AK184"/>
    <mergeCell ref="AH185:AH186"/>
    <mergeCell ref="AI185:AI186"/>
    <mergeCell ref="AJ185:AJ186"/>
    <mergeCell ref="AK185:AK186"/>
    <mergeCell ref="AH187:AH188"/>
    <mergeCell ref="AI187:AI188"/>
    <mergeCell ref="AJ187:AJ188"/>
    <mergeCell ref="AK187:AK188"/>
    <mergeCell ref="AH189:AH190"/>
    <mergeCell ref="AI189:AI190"/>
    <mergeCell ref="AJ189:AJ190"/>
    <mergeCell ref="AK189:AK190"/>
    <mergeCell ref="AH191:AH192"/>
    <mergeCell ref="AI191:AI192"/>
    <mergeCell ref="AJ191:AJ192"/>
    <mergeCell ref="AK191:AK192"/>
    <mergeCell ref="AH193:AH194"/>
    <mergeCell ref="AI193:AI194"/>
    <mergeCell ref="AJ193:AJ194"/>
    <mergeCell ref="AK193:AK194"/>
    <mergeCell ref="AH195:AH196"/>
    <mergeCell ref="AI195:AI196"/>
    <mergeCell ref="AJ195:AJ196"/>
    <mergeCell ref="AK195:AK196"/>
    <mergeCell ref="AH197:AH198"/>
    <mergeCell ref="AI197:AI198"/>
    <mergeCell ref="AJ197:AJ198"/>
    <mergeCell ref="AK197:AK198"/>
    <mergeCell ref="AH199:AH200"/>
    <mergeCell ref="AI199:AI200"/>
    <mergeCell ref="AJ199:AJ200"/>
    <mergeCell ref="AK199:AK200"/>
    <mergeCell ref="AH201:AH202"/>
    <mergeCell ref="AI201:AI202"/>
    <mergeCell ref="AJ201:AJ202"/>
    <mergeCell ref="AK201:AK202"/>
    <mergeCell ref="AH203:AH204"/>
    <mergeCell ref="AI203:AI204"/>
    <mergeCell ref="AJ203:AJ204"/>
    <mergeCell ref="AK203:AK204"/>
    <mergeCell ref="AH205:AH206"/>
    <mergeCell ref="AI205:AI206"/>
    <mergeCell ref="AJ205:AJ206"/>
    <mergeCell ref="AK205:AK206"/>
    <mergeCell ref="AH207:AH208"/>
    <mergeCell ref="AI207:AI208"/>
    <mergeCell ref="AJ207:AJ208"/>
    <mergeCell ref="AK207:AK208"/>
    <mergeCell ref="AH209:AH210"/>
    <mergeCell ref="AI209:AI210"/>
    <mergeCell ref="AJ209:AJ210"/>
    <mergeCell ref="AK209:AK210"/>
    <mergeCell ref="AH211:AH212"/>
    <mergeCell ref="AI211:AI212"/>
    <mergeCell ref="AJ211:AJ212"/>
    <mergeCell ref="AK211:AK212"/>
    <mergeCell ref="AH213:AH214"/>
    <mergeCell ref="AI213:AI214"/>
    <mergeCell ref="AJ213:AJ214"/>
    <mergeCell ref="AK213:AK214"/>
    <mergeCell ref="AH215:AH216"/>
    <mergeCell ref="AI215:AI216"/>
    <mergeCell ref="AJ215:AJ216"/>
    <mergeCell ref="AK215:AK216"/>
    <mergeCell ref="AH217:AH218"/>
    <mergeCell ref="AI217:AI218"/>
    <mergeCell ref="AJ217:AJ218"/>
    <mergeCell ref="AK217:AK218"/>
    <mergeCell ref="AH219:AH220"/>
    <mergeCell ref="AI219:AI220"/>
    <mergeCell ref="AJ219:AJ220"/>
    <mergeCell ref="AK219:AK220"/>
    <mergeCell ref="AH221:AH222"/>
    <mergeCell ref="AI221:AI222"/>
    <mergeCell ref="AJ221:AJ222"/>
    <mergeCell ref="AK221:AK222"/>
    <mergeCell ref="AH223:AH224"/>
    <mergeCell ref="AI223:AI224"/>
    <mergeCell ref="AJ223:AJ224"/>
    <mergeCell ref="AK223:AK224"/>
    <mergeCell ref="AH225:AH226"/>
    <mergeCell ref="AI225:AI226"/>
    <mergeCell ref="AJ225:AJ226"/>
    <mergeCell ref="AK225:AK226"/>
    <mergeCell ref="AH227:AH228"/>
    <mergeCell ref="AI227:AI228"/>
    <mergeCell ref="AJ227:AJ228"/>
    <mergeCell ref="AK227:AK228"/>
    <mergeCell ref="AH229:AH230"/>
    <mergeCell ref="AI229:AI230"/>
    <mergeCell ref="AJ229:AJ230"/>
    <mergeCell ref="AK229:AK230"/>
    <mergeCell ref="AH231:AH232"/>
    <mergeCell ref="AI231:AI232"/>
    <mergeCell ref="AJ231:AJ232"/>
    <mergeCell ref="AK231:AK232"/>
    <mergeCell ref="AH233:AH234"/>
    <mergeCell ref="AI233:AI234"/>
    <mergeCell ref="AJ233:AJ234"/>
    <mergeCell ref="AK233:AK234"/>
    <mergeCell ref="AH235:AH236"/>
    <mergeCell ref="AI235:AI236"/>
    <mergeCell ref="AJ235:AJ236"/>
    <mergeCell ref="AK235:AK236"/>
    <mergeCell ref="AH237:AH238"/>
    <mergeCell ref="AI237:AI238"/>
    <mergeCell ref="AJ237:AJ238"/>
    <mergeCell ref="AK237:AK238"/>
    <mergeCell ref="AH239:AH240"/>
    <mergeCell ref="AI239:AI240"/>
    <mergeCell ref="AJ239:AJ240"/>
    <mergeCell ref="AK239:AK240"/>
    <mergeCell ref="AH241:AH242"/>
    <mergeCell ref="AI241:AI242"/>
    <mergeCell ref="AJ241:AJ242"/>
    <mergeCell ref="AK241:AK242"/>
    <mergeCell ref="AH243:AH244"/>
    <mergeCell ref="AI243:AI244"/>
    <mergeCell ref="AJ243:AJ244"/>
    <mergeCell ref="AK243:AK244"/>
    <mergeCell ref="AH245:AH246"/>
    <mergeCell ref="AI245:AI246"/>
    <mergeCell ref="AJ245:AJ246"/>
    <mergeCell ref="AK245:AK246"/>
    <mergeCell ref="AH247:AH248"/>
    <mergeCell ref="AI247:AI248"/>
    <mergeCell ref="AJ247:AJ248"/>
    <mergeCell ref="AK247:AK248"/>
    <mergeCell ref="AH249:AH250"/>
    <mergeCell ref="AI249:AI250"/>
    <mergeCell ref="AJ249:AJ250"/>
    <mergeCell ref="AK249:AK250"/>
    <mergeCell ref="AH251:AH252"/>
    <mergeCell ref="AI251:AI252"/>
    <mergeCell ref="AJ251:AJ252"/>
    <mergeCell ref="AK251:AK252"/>
    <mergeCell ref="AH253:AH254"/>
    <mergeCell ref="AI253:AI254"/>
    <mergeCell ref="AJ253:AJ254"/>
    <mergeCell ref="AK253:AK254"/>
    <mergeCell ref="AH255:AH256"/>
    <mergeCell ref="AI255:AI256"/>
    <mergeCell ref="AJ255:AJ256"/>
    <mergeCell ref="AK255:AK256"/>
    <mergeCell ref="AH257:AH258"/>
    <mergeCell ref="AI257:AI258"/>
    <mergeCell ref="AJ257:AJ258"/>
    <mergeCell ref="AK257:AK258"/>
    <mergeCell ref="AH259:AH260"/>
    <mergeCell ref="AI259:AI260"/>
    <mergeCell ref="AJ259:AJ260"/>
    <mergeCell ref="AK259:AK260"/>
    <mergeCell ref="AH261:AH262"/>
    <mergeCell ref="AI261:AI262"/>
    <mergeCell ref="AJ261:AJ262"/>
    <mergeCell ref="AK261:AK262"/>
    <mergeCell ref="AH263:AH264"/>
    <mergeCell ref="AI263:AI264"/>
    <mergeCell ref="AJ263:AJ264"/>
    <mergeCell ref="AK263:AK264"/>
    <mergeCell ref="AH265:AH266"/>
    <mergeCell ref="AI265:AI266"/>
    <mergeCell ref="AJ265:AJ266"/>
    <mergeCell ref="AK265:AK266"/>
    <mergeCell ref="AH267:AH268"/>
    <mergeCell ref="AI267:AI268"/>
    <mergeCell ref="AJ267:AJ268"/>
    <mergeCell ref="AK267:AK268"/>
    <mergeCell ref="AH269:AH270"/>
    <mergeCell ref="AI269:AI270"/>
    <mergeCell ref="AJ269:AJ270"/>
    <mergeCell ref="AK269:AK270"/>
    <mergeCell ref="AH271:AH272"/>
    <mergeCell ref="AI271:AI272"/>
    <mergeCell ref="AJ271:AJ272"/>
    <mergeCell ref="AK271:AK272"/>
    <mergeCell ref="AH273:AH274"/>
    <mergeCell ref="AI273:AI274"/>
    <mergeCell ref="AJ273:AJ274"/>
    <mergeCell ref="AK273:AK274"/>
    <mergeCell ref="AH275:AH276"/>
    <mergeCell ref="AI275:AI276"/>
    <mergeCell ref="AJ275:AJ276"/>
    <mergeCell ref="AK275:AK276"/>
    <mergeCell ref="AH277:AH278"/>
    <mergeCell ref="AI277:AI278"/>
    <mergeCell ref="AJ277:AJ278"/>
    <mergeCell ref="AK277:AK278"/>
    <mergeCell ref="AH279:AH280"/>
    <mergeCell ref="AI279:AI280"/>
    <mergeCell ref="AJ279:AJ280"/>
    <mergeCell ref="AK279:AK280"/>
    <mergeCell ref="AH281:AH282"/>
    <mergeCell ref="AI281:AI282"/>
    <mergeCell ref="AJ281:AJ282"/>
    <mergeCell ref="AK281:AK282"/>
    <mergeCell ref="AH283:AH284"/>
    <mergeCell ref="AI283:AI284"/>
    <mergeCell ref="AJ283:AJ284"/>
    <mergeCell ref="AK283:AK284"/>
    <mergeCell ref="AH285:AH286"/>
    <mergeCell ref="AI285:AI286"/>
    <mergeCell ref="AJ285:AJ286"/>
    <mergeCell ref="AK285:AK286"/>
    <mergeCell ref="AH287:AH288"/>
    <mergeCell ref="AI287:AI288"/>
    <mergeCell ref="AJ287:AJ288"/>
    <mergeCell ref="AK287:AK288"/>
    <mergeCell ref="AH289:AH290"/>
    <mergeCell ref="AI289:AI290"/>
    <mergeCell ref="AJ289:AJ290"/>
    <mergeCell ref="AK289:AK290"/>
    <mergeCell ref="AH291:AH292"/>
    <mergeCell ref="AI291:AI292"/>
    <mergeCell ref="AJ291:AJ292"/>
    <mergeCell ref="AK291:AK292"/>
    <mergeCell ref="AH293:AH294"/>
    <mergeCell ref="AI293:AI294"/>
    <mergeCell ref="AJ293:AJ294"/>
    <mergeCell ref="AK293:AK294"/>
    <mergeCell ref="AH295:AH296"/>
    <mergeCell ref="AI295:AI296"/>
    <mergeCell ref="AJ295:AJ296"/>
    <mergeCell ref="AK295:AK296"/>
    <mergeCell ref="AH297:AH298"/>
    <mergeCell ref="AI297:AI298"/>
    <mergeCell ref="AJ297:AJ298"/>
    <mergeCell ref="AK297:AK298"/>
    <mergeCell ref="AH299:AH300"/>
    <mergeCell ref="AI299:AI300"/>
    <mergeCell ref="AJ299:AJ300"/>
    <mergeCell ref="AK299:AK300"/>
    <mergeCell ref="AH301:AH302"/>
    <mergeCell ref="AI301:AI302"/>
    <mergeCell ref="AJ301:AJ302"/>
    <mergeCell ref="AK301:AK302"/>
    <mergeCell ref="AH303:AH304"/>
    <mergeCell ref="AI303:AI304"/>
    <mergeCell ref="AJ303:AJ304"/>
    <mergeCell ref="AK303:AK304"/>
    <mergeCell ref="AH305:AH306"/>
    <mergeCell ref="AI305:AI306"/>
    <mergeCell ref="AJ305:AJ306"/>
    <mergeCell ref="AK305:AK306"/>
    <mergeCell ref="AH307:AH308"/>
    <mergeCell ref="AI307:AI308"/>
    <mergeCell ref="AJ307:AJ308"/>
    <mergeCell ref="AK307:AK308"/>
    <mergeCell ref="AH309:AH310"/>
    <mergeCell ref="AI309:AI310"/>
    <mergeCell ref="AJ309:AJ310"/>
    <mergeCell ref="AK309:AK310"/>
    <mergeCell ref="AH311:AH312"/>
    <mergeCell ref="AI311:AI312"/>
    <mergeCell ref="AJ311:AJ312"/>
    <mergeCell ref="AK311:AK312"/>
    <mergeCell ref="AH313:AH314"/>
    <mergeCell ref="AI313:AI314"/>
    <mergeCell ref="AJ313:AJ314"/>
    <mergeCell ref="AK313:AK314"/>
    <mergeCell ref="AH315:AH316"/>
    <mergeCell ref="AI315:AI316"/>
    <mergeCell ref="AJ315:AJ316"/>
    <mergeCell ref="AK315:AK316"/>
    <mergeCell ref="AH317:AH318"/>
    <mergeCell ref="AI317:AI318"/>
    <mergeCell ref="AJ317:AJ318"/>
    <mergeCell ref="AK317:AK318"/>
    <mergeCell ref="AH319:AH320"/>
    <mergeCell ref="AI319:AI320"/>
    <mergeCell ref="AJ319:AJ320"/>
    <mergeCell ref="AK319:AK320"/>
    <mergeCell ref="AH321:AH322"/>
    <mergeCell ref="AI321:AI322"/>
    <mergeCell ref="AJ321:AJ322"/>
    <mergeCell ref="AK321:AK322"/>
    <mergeCell ref="AH323:AH324"/>
    <mergeCell ref="AI323:AI324"/>
    <mergeCell ref="AJ323:AJ324"/>
    <mergeCell ref="AK323:AK324"/>
    <mergeCell ref="AH325:AH326"/>
    <mergeCell ref="AI325:AI326"/>
    <mergeCell ref="AJ325:AJ326"/>
    <mergeCell ref="AK325:AK326"/>
    <mergeCell ref="AH327:AH328"/>
    <mergeCell ref="AI327:AI328"/>
    <mergeCell ref="AJ327:AJ328"/>
    <mergeCell ref="AK327:AK328"/>
    <mergeCell ref="AH329:AH330"/>
    <mergeCell ref="AI329:AI330"/>
    <mergeCell ref="AJ329:AJ330"/>
    <mergeCell ref="AK329:AK330"/>
    <mergeCell ref="AH331:AH332"/>
    <mergeCell ref="AI331:AI332"/>
    <mergeCell ref="AJ331:AJ332"/>
    <mergeCell ref="AK331:AK332"/>
    <mergeCell ref="AH339:AH340"/>
    <mergeCell ref="AI339:AI340"/>
    <mergeCell ref="AJ339:AJ340"/>
    <mergeCell ref="AK339:AK340"/>
    <mergeCell ref="AH341:AH342"/>
    <mergeCell ref="AI341:AI342"/>
    <mergeCell ref="AJ341:AJ342"/>
    <mergeCell ref="AK341:AK342"/>
    <mergeCell ref="AH333:AH334"/>
    <mergeCell ref="AI333:AI334"/>
    <mergeCell ref="AJ333:AJ334"/>
    <mergeCell ref="AK333:AK334"/>
    <mergeCell ref="AH335:AH336"/>
    <mergeCell ref="AI335:AI336"/>
    <mergeCell ref="AJ335:AJ336"/>
    <mergeCell ref="AK335:AK336"/>
    <mergeCell ref="AH337:AH338"/>
    <mergeCell ref="AI337:AI338"/>
    <mergeCell ref="AJ337:AJ338"/>
    <mergeCell ref="AK337:AK338"/>
  </mergeCells>
  <pageMargins left="1.07" right="0.2" top="0.23" bottom="0.24" header="0.17" footer="0.16"/>
  <pageSetup paperSize="8" orientation="landscape" r:id="rId1"/>
  <headerFooter>
    <oddFooter>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D8" sqref="D8"/>
    </sheetView>
  </sheetViews>
  <sheetFormatPr defaultRowHeight="15" x14ac:dyDescent="0.25"/>
  <cols>
    <col min="1" max="1" width="9.140625" style="43"/>
    <col min="2" max="2" width="8.7109375" style="43" customWidth="1"/>
    <col min="3" max="3" width="50" style="43" customWidth="1"/>
    <col min="4" max="4" width="11.42578125" style="43" bestFit="1" customWidth="1"/>
    <col min="5" max="243" width="9.140625" style="43"/>
    <col min="244" max="244" width="13.28515625" style="43" customWidth="1"/>
    <col min="245" max="245" width="31.5703125" style="43" bestFit="1" customWidth="1"/>
    <col min="246" max="246" width="11.5703125" style="43" bestFit="1" customWidth="1"/>
    <col min="247" max="247" width="9.28515625" style="43" bestFit="1" customWidth="1"/>
    <col min="248" max="248" width="10.140625" style="43" customWidth="1"/>
    <col min="249" max="254" width="10.28515625" style="43" customWidth="1"/>
    <col min="255" max="255" width="9.140625" style="43"/>
    <col min="256" max="256" width="10.85546875" style="43" bestFit="1" customWidth="1"/>
    <col min="257" max="499" width="9.140625" style="43"/>
    <col min="500" max="500" width="13.28515625" style="43" customWidth="1"/>
    <col min="501" max="501" width="31.5703125" style="43" bestFit="1" customWidth="1"/>
    <col min="502" max="502" width="11.5703125" style="43" bestFit="1" customWidth="1"/>
    <col min="503" max="503" width="9.28515625" style="43" bestFit="1" customWidth="1"/>
    <col min="504" max="504" width="10.140625" style="43" customWidth="1"/>
    <col min="505" max="510" width="10.28515625" style="43" customWidth="1"/>
    <col min="511" max="511" width="9.140625" style="43"/>
    <col min="512" max="512" width="10.85546875" style="43" bestFit="1" customWidth="1"/>
    <col min="513" max="755" width="9.140625" style="43"/>
    <col min="756" max="756" width="13.28515625" style="43" customWidth="1"/>
    <col min="757" max="757" width="31.5703125" style="43" bestFit="1" customWidth="1"/>
    <col min="758" max="758" width="11.5703125" style="43" bestFit="1" customWidth="1"/>
    <col min="759" max="759" width="9.28515625" style="43" bestFit="1" customWidth="1"/>
    <col min="760" max="760" width="10.140625" style="43" customWidth="1"/>
    <col min="761" max="766" width="10.28515625" style="43" customWidth="1"/>
    <col min="767" max="767" width="9.140625" style="43"/>
    <col min="768" max="768" width="10.85546875" style="43" bestFit="1" customWidth="1"/>
    <col min="769" max="1011" width="9.140625" style="43"/>
    <col min="1012" max="1012" width="13.28515625" style="43" customWidth="1"/>
    <col min="1013" max="1013" width="31.5703125" style="43" bestFit="1" customWidth="1"/>
    <col min="1014" max="1014" width="11.5703125" style="43" bestFit="1" customWidth="1"/>
    <col min="1015" max="1015" width="9.28515625" style="43" bestFit="1" customWidth="1"/>
    <col min="1016" max="1016" width="10.140625" style="43" customWidth="1"/>
    <col min="1017" max="1022" width="10.28515625" style="43" customWidth="1"/>
    <col min="1023" max="1023" width="9.140625" style="43"/>
    <col min="1024" max="1024" width="10.85546875" style="43" bestFit="1" customWidth="1"/>
    <col min="1025" max="1267" width="9.140625" style="43"/>
    <col min="1268" max="1268" width="13.28515625" style="43" customWidth="1"/>
    <col min="1269" max="1269" width="31.5703125" style="43" bestFit="1" customWidth="1"/>
    <col min="1270" max="1270" width="11.5703125" style="43" bestFit="1" customWidth="1"/>
    <col min="1271" max="1271" width="9.28515625" style="43" bestFit="1" customWidth="1"/>
    <col min="1272" max="1272" width="10.140625" style="43" customWidth="1"/>
    <col min="1273" max="1278" width="10.28515625" style="43" customWidth="1"/>
    <col min="1279" max="1279" width="9.140625" style="43"/>
    <col min="1280" max="1280" width="10.85546875" style="43" bestFit="1" customWidth="1"/>
    <col min="1281" max="1523" width="9.140625" style="43"/>
    <col min="1524" max="1524" width="13.28515625" style="43" customWidth="1"/>
    <col min="1525" max="1525" width="31.5703125" style="43" bestFit="1" customWidth="1"/>
    <col min="1526" max="1526" width="11.5703125" style="43" bestFit="1" customWidth="1"/>
    <col min="1527" max="1527" width="9.28515625" style="43" bestFit="1" customWidth="1"/>
    <col min="1528" max="1528" width="10.140625" style="43" customWidth="1"/>
    <col min="1529" max="1534" width="10.28515625" style="43" customWidth="1"/>
    <col min="1535" max="1535" width="9.140625" style="43"/>
    <col min="1536" max="1536" width="10.85546875" style="43" bestFit="1" customWidth="1"/>
    <col min="1537" max="1779" width="9.140625" style="43"/>
    <col min="1780" max="1780" width="13.28515625" style="43" customWidth="1"/>
    <col min="1781" max="1781" width="31.5703125" style="43" bestFit="1" customWidth="1"/>
    <col min="1782" max="1782" width="11.5703125" style="43" bestFit="1" customWidth="1"/>
    <col min="1783" max="1783" width="9.28515625" style="43" bestFit="1" customWidth="1"/>
    <col min="1784" max="1784" width="10.140625" style="43" customWidth="1"/>
    <col min="1785" max="1790" width="10.28515625" style="43" customWidth="1"/>
    <col min="1791" max="1791" width="9.140625" style="43"/>
    <col min="1792" max="1792" width="10.85546875" style="43" bestFit="1" customWidth="1"/>
    <col min="1793" max="2035" width="9.140625" style="43"/>
    <col min="2036" max="2036" width="13.28515625" style="43" customWidth="1"/>
    <col min="2037" max="2037" width="31.5703125" style="43" bestFit="1" customWidth="1"/>
    <col min="2038" max="2038" width="11.5703125" style="43" bestFit="1" customWidth="1"/>
    <col min="2039" max="2039" width="9.28515625" style="43" bestFit="1" customWidth="1"/>
    <col min="2040" max="2040" width="10.140625" style="43" customWidth="1"/>
    <col min="2041" max="2046" width="10.28515625" style="43" customWidth="1"/>
    <col min="2047" max="2047" width="9.140625" style="43"/>
    <col min="2048" max="2048" width="10.85546875" style="43" bestFit="1" customWidth="1"/>
    <col min="2049" max="2291" width="9.140625" style="43"/>
    <col min="2292" max="2292" width="13.28515625" style="43" customWidth="1"/>
    <col min="2293" max="2293" width="31.5703125" style="43" bestFit="1" customWidth="1"/>
    <col min="2294" max="2294" width="11.5703125" style="43" bestFit="1" customWidth="1"/>
    <col min="2295" max="2295" width="9.28515625" style="43" bestFit="1" customWidth="1"/>
    <col min="2296" max="2296" width="10.140625" style="43" customWidth="1"/>
    <col min="2297" max="2302" width="10.28515625" style="43" customWidth="1"/>
    <col min="2303" max="2303" width="9.140625" style="43"/>
    <col min="2304" max="2304" width="10.85546875" style="43" bestFit="1" customWidth="1"/>
    <col min="2305" max="2547" width="9.140625" style="43"/>
    <col min="2548" max="2548" width="13.28515625" style="43" customWidth="1"/>
    <col min="2549" max="2549" width="31.5703125" style="43" bestFit="1" customWidth="1"/>
    <col min="2550" max="2550" width="11.5703125" style="43" bestFit="1" customWidth="1"/>
    <col min="2551" max="2551" width="9.28515625" style="43" bestFit="1" customWidth="1"/>
    <col min="2552" max="2552" width="10.140625" style="43" customWidth="1"/>
    <col min="2553" max="2558" width="10.28515625" style="43" customWidth="1"/>
    <col min="2559" max="2559" width="9.140625" style="43"/>
    <col min="2560" max="2560" width="10.85546875" style="43" bestFit="1" customWidth="1"/>
    <col min="2561" max="2803" width="9.140625" style="43"/>
    <col min="2804" max="2804" width="13.28515625" style="43" customWidth="1"/>
    <col min="2805" max="2805" width="31.5703125" style="43" bestFit="1" customWidth="1"/>
    <col min="2806" max="2806" width="11.5703125" style="43" bestFit="1" customWidth="1"/>
    <col min="2807" max="2807" width="9.28515625" style="43" bestFit="1" customWidth="1"/>
    <col min="2808" max="2808" width="10.140625" style="43" customWidth="1"/>
    <col min="2809" max="2814" width="10.28515625" style="43" customWidth="1"/>
    <col min="2815" max="2815" width="9.140625" style="43"/>
    <col min="2816" max="2816" width="10.85546875" style="43" bestFit="1" customWidth="1"/>
    <col min="2817" max="3059" width="9.140625" style="43"/>
    <col min="3060" max="3060" width="13.28515625" style="43" customWidth="1"/>
    <col min="3061" max="3061" width="31.5703125" style="43" bestFit="1" customWidth="1"/>
    <col min="3062" max="3062" width="11.5703125" style="43" bestFit="1" customWidth="1"/>
    <col min="3063" max="3063" width="9.28515625" style="43" bestFit="1" customWidth="1"/>
    <col min="3064" max="3064" width="10.140625" style="43" customWidth="1"/>
    <col min="3065" max="3070" width="10.28515625" style="43" customWidth="1"/>
    <col min="3071" max="3071" width="9.140625" style="43"/>
    <col min="3072" max="3072" width="10.85546875" style="43" bestFit="1" customWidth="1"/>
    <col min="3073" max="3315" width="9.140625" style="43"/>
    <col min="3316" max="3316" width="13.28515625" style="43" customWidth="1"/>
    <col min="3317" max="3317" width="31.5703125" style="43" bestFit="1" customWidth="1"/>
    <col min="3318" max="3318" width="11.5703125" style="43" bestFit="1" customWidth="1"/>
    <col min="3319" max="3319" width="9.28515625" style="43" bestFit="1" customWidth="1"/>
    <col min="3320" max="3320" width="10.140625" style="43" customWidth="1"/>
    <col min="3321" max="3326" width="10.28515625" style="43" customWidth="1"/>
    <col min="3327" max="3327" width="9.140625" style="43"/>
    <col min="3328" max="3328" width="10.85546875" style="43" bestFit="1" customWidth="1"/>
    <col min="3329" max="3571" width="9.140625" style="43"/>
    <col min="3572" max="3572" width="13.28515625" style="43" customWidth="1"/>
    <col min="3573" max="3573" width="31.5703125" style="43" bestFit="1" customWidth="1"/>
    <col min="3574" max="3574" width="11.5703125" style="43" bestFit="1" customWidth="1"/>
    <col min="3575" max="3575" width="9.28515625" style="43" bestFit="1" customWidth="1"/>
    <col min="3576" max="3576" width="10.140625" style="43" customWidth="1"/>
    <col min="3577" max="3582" width="10.28515625" style="43" customWidth="1"/>
    <col min="3583" max="3583" width="9.140625" style="43"/>
    <col min="3584" max="3584" width="10.85546875" style="43" bestFit="1" customWidth="1"/>
    <col min="3585" max="3827" width="9.140625" style="43"/>
    <col min="3828" max="3828" width="13.28515625" style="43" customWidth="1"/>
    <col min="3829" max="3829" width="31.5703125" style="43" bestFit="1" customWidth="1"/>
    <col min="3830" max="3830" width="11.5703125" style="43" bestFit="1" customWidth="1"/>
    <col min="3831" max="3831" width="9.28515625" style="43" bestFit="1" customWidth="1"/>
    <col min="3832" max="3832" width="10.140625" style="43" customWidth="1"/>
    <col min="3833" max="3838" width="10.28515625" style="43" customWidth="1"/>
    <col min="3839" max="3839" width="9.140625" style="43"/>
    <col min="3840" max="3840" width="10.85546875" style="43" bestFit="1" customWidth="1"/>
    <col min="3841" max="4083" width="9.140625" style="43"/>
    <col min="4084" max="4084" width="13.28515625" style="43" customWidth="1"/>
    <col min="4085" max="4085" width="31.5703125" style="43" bestFit="1" customWidth="1"/>
    <col min="4086" max="4086" width="11.5703125" style="43" bestFit="1" customWidth="1"/>
    <col min="4087" max="4087" width="9.28515625" style="43" bestFit="1" customWidth="1"/>
    <col min="4088" max="4088" width="10.140625" style="43" customWidth="1"/>
    <col min="4089" max="4094" width="10.28515625" style="43" customWidth="1"/>
    <col min="4095" max="4095" width="9.140625" style="43"/>
    <col min="4096" max="4096" width="10.85546875" style="43" bestFit="1" customWidth="1"/>
    <col min="4097" max="4339" width="9.140625" style="43"/>
    <col min="4340" max="4340" width="13.28515625" style="43" customWidth="1"/>
    <col min="4341" max="4341" width="31.5703125" style="43" bestFit="1" customWidth="1"/>
    <col min="4342" max="4342" width="11.5703125" style="43" bestFit="1" customWidth="1"/>
    <col min="4343" max="4343" width="9.28515625" style="43" bestFit="1" customWidth="1"/>
    <col min="4344" max="4344" width="10.140625" style="43" customWidth="1"/>
    <col min="4345" max="4350" width="10.28515625" style="43" customWidth="1"/>
    <col min="4351" max="4351" width="9.140625" style="43"/>
    <col min="4352" max="4352" width="10.85546875" style="43" bestFit="1" customWidth="1"/>
    <col min="4353" max="4595" width="9.140625" style="43"/>
    <col min="4596" max="4596" width="13.28515625" style="43" customWidth="1"/>
    <col min="4597" max="4597" width="31.5703125" style="43" bestFit="1" customWidth="1"/>
    <col min="4598" max="4598" width="11.5703125" style="43" bestFit="1" customWidth="1"/>
    <col min="4599" max="4599" width="9.28515625" style="43" bestFit="1" customWidth="1"/>
    <col min="4600" max="4600" width="10.140625" style="43" customWidth="1"/>
    <col min="4601" max="4606" width="10.28515625" style="43" customWidth="1"/>
    <col min="4607" max="4607" width="9.140625" style="43"/>
    <col min="4608" max="4608" width="10.85546875" style="43" bestFit="1" customWidth="1"/>
    <col min="4609" max="4851" width="9.140625" style="43"/>
    <col min="4852" max="4852" width="13.28515625" style="43" customWidth="1"/>
    <col min="4853" max="4853" width="31.5703125" style="43" bestFit="1" customWidth="1"/>
    <col min="4854" max="4854" width="11.5703125" style="43" bestFit="1" customWidth="1"/>
    <col min="4855" max="4855" width="9.28515625" style="43" bestFit="1" customWidth="1"/>
    <col min="4856" max="4856" width="10.140625" style="43" customWidth="1"/>
    <col min="4857" max="4862" width="10.28515625" style="43" customWidth="1"/>
    <col min="4863" max="4863" width="9.140625" style="43"/>
    <col min="4864" max="4864" width="10.85546875" style="43" bestFit="1" customWidth="1"/>
    <col min="4865" max="5107" width="9.140625" style="43"/>
    <col min="5108" max="5108" width="13.28515625" style="43" customWidth="1"/>
    <col min="5109" max="5109" width="31.5703125" style="43" bestFit="1" customWidth="1"/>
    <col min="5110" max="5110" width="11.5703125" style="43" bestFit="1" customWidth="1"/>
    <col min="5111" max="5111" width="9.28515625" style="43" bestFit="1" customWidth="1"/>
    <col min="5112" max="5112" width="10.140625" style="43" customWidth="1"/>
    <col min="5113" max="5118" width="10.28515625" style="43" customWidth="1"/>
    <col min="5119" max="5119" width="9.140625" style="43"/>
    <col min="5120" max="5120" width="10.85546875" style="43" bestFit="1" customWidth="1"/>
    <col min="5121" max="5363" width="9.140625" style="43"/>
    <col min="5364" max="5364" width="13.28515625" style="43" customWidth="1"/>
    <col min="5365" max="5365" width="31.5703125" style="43" bestFit="1" customWidth="1"/>
    <col min="5366" max="5366" width="11.5703125" style="43" bestFit="1" customWidth="1"/>
    <col min="5367" max="5367" width="9.28515625" style="43" bestFit="1" customWidth="1"/>
    <col min="5368" max="5368" width="10.140625" style="43" customWidth="1"/>
    <col min="5369" max="5374" width="10.28515625" style="43" customWidth="1"/>
    <col min="5375" max="5375" width="9.140625" style="43"/>
    <col min="5376" max="5376" width="10.85546875" style="43" bestFit="1" customWidth="1"/>
    <col min="5377" max="5619" width="9.140625" style="43"/>
    <col min="5620" max="5620" width="13.28515625" style="43" customWidth="1"/>
    <col min="5621" max="5621" width="31.5703125" style="43" bestFit="1" customWidth="1"/>
    <col min="5622" max="5622" width="11.5703125" style="43" bestFit="1" customWidth="1"/>
    <col min="5623" max="5623" width="9.28515625" style="43" bestFit="1" customWidth="1"/>
    <col min="5624" max="5624" width="10.140625" style="43" customWidth="1"/>
    <col min="5625" max="5630" width="10.28515625" style="43" customWidth="1"/>
    <col min="5631" max="5631" width="9.140625" style="43"/>
    <col min="5632" max="5632" width="10.85546875" style="43" bestFit="1" customWidth="1"/>
    <col min="5633" max="5875" width="9.140625" style="43"/>
    <col min="5876" max="5876" width="13.28515625" style="43" customWidth="1"/>
    <col min="5877" max="5877" width="31.5703125" style="43" bestFit="1" customWidth="1"/>
    <col min="5878" max="5878" width="11.5703125" style="43" bestFit="1" customWidth="1"/>
    <col min="5879" max="5879" width="9.28515625" style="43" bestFit="1" customWidth="1"/>
    <col min="5880" max="5880" width="10.140625" style="43" customWidth="1"/>
    <col min="5881" max="5886" width="10.28515625" style="43" customWidth="1"/>
    <col min="5887" max="5887" width="9.140625" style="43"/>
    <col min="5888" max="5888" width="10.85546875" style="43" bestFit="1" customWidth="1"/>
    <col min="5889" max="6131" width="9.140625" style="43"/>
    <col min="6132" max="6132" width="13.28515625" style="43" customWidth="1"/>
    <col min="6133" max="6133" width="31.5703125" style="43" bestFit="1" customWidth="1"/>
    <col min="6134" max="6134" width="11.5703125" style="43" bestFit="1" customWidth="1"/>
    <col min="6135" max="6135" width="9.28515625" style="43" bestFit="1" customWidth="1"/>
    <col min="6136" max="6136" width="10.140625" style="43" customWidth="1"/>
    <col min="6137" max="6142" width="10.28515625" style="43" customWidth="1"/>
    <col min="6143" max="6143" width="9.140625" style="43"/>
    <col min="6144" max="6144" width="10.85546875" style="43" bestFit="1" customWidth="1"/>
    <col min="6145" max="6387" width="9.140625" style="43"/>
    <col min="6388" max="6388" width="13.28515625" style="43" customWidth="1"/>
    <col min="6389" max="6389" width="31.5703125" style="43" bestFit="1" customWidth="1"/>
    <col min="6390" max="6390" width="11.5703125" style="43" bestFit="1" customWidth="1"/>
    <col min="6391" max="6391" width="9.28515625" style="43" bestFit="1" customWidth="1"/>
    <col min="6392" max="6392" width="10.140625" style="43" customWidth="1"/>
    <col min="6393" max="6398" width="10.28515625" style="43" customWidth="1"/>
    <col min="6399" max="6399" width="9.140625" style="43"/>
    <col min="6400" max="6400" width="10.85546875" style="43" bestFit="1" customWidth="1"/>
    <col min="6401" max="6643" width="9.140625" style="43"/>
    <col min="6644" max="6644" width="13.28515625" style="43" customWidth="1"/>
    <col min="6645" max="6645" width="31.5703125" style="43" bestFit="1" customWidth="1"/>
    <col min="6646" max="6646" width="11.5703125" style="43" bestFit="1" customWidth="1"/>
    <col min="6647" max="6647" width="9.28515625" style="43" bestFit="1" customWidth="1"/>
    <col min="6648" max="6648" width="10.140625" style="43" customWidth="1"/>
    <col min="6649" max="6654" width="10.28515625" style="43" customWidth="1"/>
    <col min="6655" max="6655" width="9.140625" style="43"/>
    <col min="6656" max="6656" width="10.85546875" style="43" bestFit="1" customWidth="1"/>
    <col min="6657" max="6899" width="9.140625" style="43"/>
    <col min="6900" max="6900" width="13.28515625" style="43" customWidth="1"/>
    <col min="6901" max="6901" width="31.5703125" style="43" bestFit="1" customWidth="1"/>
    <col min="6902" max="6902" width="11.5703125" style="43" bestFit="1" customWidth="1"/>
    <col min="6903" max="6903" width="9.28515625" style="43" bestFit="1" customWidth="1"/>
    <col min="6904" max="6904" width="10.140625" style="43" customWidth="1"/>
    <col min="6905" max="6910" width="10.28515625" style="43" customWidth="1"/>
    <col min="6911" max="6911" width="9.140625" style="43"/>
    <col min="6912" max="6912" width="10.85546875" style="43" bestFit="1" customWidth="1"/>
    <col min="6913" max="7155" width="9.140625" style="43"/>
    <col min="7156" max="7156" width="13.28515625" style="43" customWidth="1"/>
    <col min="7157" max="7157" width="31.5703125" style="43" bestFit="1" customWidth="1"/>
    <col min="7158" max="7158" width="11.5703125" style="43" bestFit="1" customWidth="1"/>
    <col min="7159" max="7159" width="9.28515625" style="43" bestFit="1" customWidth="1"/>
    <col min="7160" max="7160" width="10.140625" style="43" customWidth="1"/>
    <col min="7161" max="7166" width="10.28515625" style="43" customWidth="1"/>
    <col min="7167" max="7167" width="9.140625" style="43"/>
    <col min="7168" max="7168" width="10.85546875" style="43" bestFit="1" customWidth="1"/>
    <col min="7169" max="7411" width="9.140625" style="43"/>
    <col min="7412" max="7412" width="13.28515625" style="43" customWidth="1"/>
    <col min="7413" max="7413" width="31.5703125" style="43" bestFit="1" customWidth="1"/>
    <col min="7414" max="7414" width="11.5703125" style="43" bestFit="1" customWidth="1"/>
    <col min="7415" max="7415" width="9.28515625" style="43" bestFit="1" customWidth="1"/>
    <col min="7416" max="7416" width="10.140625" style="43" customWidth="1"/>
    <col min="7417" max="7422" width="10.28515625" style="43" customWidth="1"/>
    <col min="7423" max="7423" width="9.140625" style="43"/>
    <col min="7424" max="7424" width="10.85546875" style="43" bestFit="1" customWidth="1"/>
    <col min="7425" max="7667" width="9.140625" style="43"/>
    <col min="7668" max="7668" width="13.28515625" style="43" customWidth="1"/>
    <col min="7669" max="7669" width="31.5703125" style="43" bestFit="1" customWidth="1"/>
    <col min="7670" max="7670" width="11.5703125" style="43" bestFit="1" customWidth="1"/>
    <col min="7671" max="7671" width="9.28515625" style="43" bestFit="1" customWidth="1"/>
    <col min="7672" max="7672" width="10.140625" style="43" customWidth="1"/>
    <col min="7673" max="7678" width="10.28515625" style="43" customWidth="1"/>
    <col min="7679" max="7679" width="9.140625" style="43"/>
    <col min="7680" max="7680" width="10.85546875" style="43" bestFit="1" customWidth="1"/>
    <col min="7681" max="7923" width="9.140625" style="43"/>
    <col min="7924" max="7924" width="13.28515625" style="43" customWidth="1"/>
    <col min="7925" max="7925" width="31.5703125" style="43" bestFit="1" customWidth="1"/>
    <col min="7926" max="7926" width="11.5703125" style="43" bestFit="1" customWidth="1"/>
    <col min="7927" max="7927" width="9.28515625" style="43" bestFit="1" customWidth="1"/>
    <col min="7928" max="7928" width="10.140625" style="43" customWidth="1"/>
    <col min="7929" max="7934" width="10.28515625" style="43" customWidth="1"/>
    <col min="7935" max="7935" width="9.140625" style="43"/>
    <col min="7936" max="7936" width="10.85546875" style="43" bestFit="1" customWidth="1"/>
    <col min="7937" max="8179" width="9.140625" style="43"/>
    <col min="8180" max="8180" width="13.28515625" style="43" customWidth="1"/>
    <col min="8181" max="8181" width="31.5703125" style="43" bestFit="1" customWidth="1"/>
    <col min="8182" max="8182" width="11.5703125" style="43" bestFit="1" customWidth="1"/>
    <col min="8183" max="8183" width="9.28515625" style="43" bestFit="1" customWidth="1"/>
    <col min="8184" max="8184" width="10.140625" style="43" customWidth="1"/>
    <col min="8185" max="8190" width="10.28515625" style="43" customWidth="1"/>
    <col min="8191" max="8191" width="9.140625" style="43"/>
    <col min="8192" max="8192" width="10.85546875" style="43" bestFit="1" customWidth="1"/>
    <col min="8193" max="8435" width="9.140625" style="43"/>
    <col min="8436" max="8436" width="13.28515625" style="43" customWidth="1"/>
    <col min="8437" max="8437" width="31.5703125" style="43" bestFit="1" customWidth="1"/>
    <col min="8438" max="8438" width="11.5703125" style="43" bestFit="1" customWidth="1"/>
    <col min="8439" max="8439" width="9.28515625" style="43" bestFit="1" customWidth="1"/>
    <col min="8440" max="8440" width="10.140625" style="43" customWidth="1"/>
    <col min="8441" max="8446" width="10.28515625" style="43" customWidth="1"/>
    <col min="8447" max="8447" width="9.140625" style="43"/>
    <col min="8448" max="8448" width="10.85546875" style="43" bestFit="1" customWidth="1"/>
    <col min="8449" max="8691" width="9.140625" style="43"/>
    <col min="8692" max="8692" width="13.28515625" style="43" customWidth="1"/>
    <col min="8693" max="8693" width="31.5703125" style="43" bestFit="1" customWidth="1"/>
    <col min="8694" max="8694" width="11.5703125" style="43" bestFit="1" customWidth="1"/>
    <col min="8695" max="8695" width="9.28515625" style="43" bestFit="1" customWidth="1"/>
    <col min="8696" max="8696" width="10.140625" style="43" customWidth="1"/>
    <col min="8697" max="8702" width="10.28515625" style="43" customWidth="1"/>
    <col min="8703" max="8703" width="9.140625" style="43"/>
    <col min="8704" max="8704" width="10.85546875" style="43" bestFit="1" customWidth="1"/>
    <col min="8705" max="8947" width="9.140625" style="43"/>
    <col min="8948" max="8948" width="13.28515625" style="43" customWidth="1"/>
    <col min="8949" max="8949" width="31.5703125" style="43" bestFit="1" customWidth="1"/>
    <col min="8950" max="8950" width="11.5703125" style="43" bestFit="1" customWidth="1"/>
    <col min="8951" max="8951" width="9.28515625" style="43" bestFit="1" customWidth="1"/>
    <col min="8952" max="8952" width="10.140625" style="43" customWidth="1"/>
    <col min="8953" max="8958" width="10.28515625" style="43" customWidth="1"/>
    <col min="8959" max="8959" width="9.140625" style="43"/>
    <col min="8960" max="8960" width="10.85546875" style="43" bestFit="1" customWidth="1"/>
    <col min="8961" max="9203" width="9.140625" style="43"/>
    <col min="9204" max="9204" width="13.28515625" style="43" customWidth="1"/>
    <col min="9205" max="9205" width="31.5703125" style="43" bestFit="1" customWidth="1"/>
    <col min="9206" max="9206" width="11.5703125" style="43" bestFit="1" customWidth="1"/>
    <col min="9207" max="9207" width="9.28515625" style="43" bestFit="1" customWidth="1"/>
    <col min="9208" max="9208" width="10.140625" style="43" customWidth="1"/>
    <col min="9209" max="9214" width="10.28515625" style="43" customWidth="1"/>
    <col min="9215" max="9215" width="9.140625" style="43"/>
    <col min="9216" max="9216" width="10.85546875" style="43" bestFit="1" customWidth="1"/>
    <col min="9217" max="9459" width="9.140625" style="43"/>
    <col min="9460" max="9460" width="13.28515625" style="43" customWidth="1"/>
    <col min="9461" max="9461" width="31.5703125" style="43" bestFit="1" customWidth="1"/>
    <col min="9462" max="9462" width="11.5703125" style="43" bestFit="1" customWidth="1"/>
    <col min="9463" max="9463" width="9.28515625" style="43" bestFit="1" customWidth="1"/>
    <col min="9464" max="9464" width="10.140625" style="43" customWidth="1"/>
    <col min="9465" max="9470" width="10.28515625" style="43" customWidth="1"/>
    <col min="9471" max="9471" width="9.140625" style="43"/>
    <col min="9472" max="9472" width="10.85546875" style="43" bestFit="1" customWidth="1"/>
    <col min="9473" max="9715" width="9.140625" style="43"/>
    <col min="9716" max="9716" width="13.28515625" style="43" customWidth="1"/>
    <col min="9717" max="9717" width="31.5703125" style="43" bestFit="1" customWidth="1"/>
    <col min="9718" max="9718" width="11.5703125" style="43" bestFit="1" customWidth="1"/>
    <col min="9719" max="9719" width="9.28515625" style="43" bestFit="1" customWidth="1"/>
    <col min="9720" max="9720" width="10.140625" style="43" customWidth="1"/>
    <col min="9721" max="9726" width="10.28515625" style="43" customWidth="1"/>
    <col min="9727" max="9727" width="9.140625" style="43"/>
    <col min="9728" max="9728" width="10.85546875" style="43" bestFit="1" customWidth="1"/>
    <col min="9729" max="9971" width="9.140625" style="43"/>
    <col min="9972" max="9972" width="13.28515625" style="43" customWidth="1"/>
    <col min="9973" max="9973" width="31.5703125" style="43" bestFit="1" customWidth="1"/>
    <col min="9974" max="9974" width="11.5703125" style="43" bestFit="1" customWidth="1"/>
    <col min="9975" max="9975" width="9.28515625" style="43" bestFit="1" customWidth="1"/>
    <col min="9976" max="9976" width="10.140625" style="43" customWidth="1"/>
    <col min="9977" max="9982" width="10.28515625" style="43" customWidth="1"/>
    <col min="9983" max="9983" width="9.140625" style="43"/>
    <col min="9984" max="9984" width="10.85546875" style="43" bestFit="1" customWidth="1"/>
    <col min="9985" max="10227" width="9.140625" style="43"/>
    <col min="10228" max="10228" width="13.28515625" style="43" customWidth="1"/>
    <col min="10229" max="10229" width="31.5703125" style="43" bestFit="1" customWidth="1"/>
    <col min="10230" max="10230" width="11.5703125" style="43" bestFit="1" customWidth="1"/>
    <col min="10231" max="10231" width="9.28515625" style="43" bestFit="1" customWidth="1"/>
    <col min="10232" max="10232" width="10.140625" style="43" customWidth="1"/>
    <col min="10233" max="10238" width="10.28515625" style="43" customWidth="1"/>
    <col min="10239" max="10239" width="9.140625" style="43"/>
    <col min="10240" max="10240" width="10.85546875" style="43" bestFit="1" customWidth="1"/>
    <col min="10241" max="10483" width="9.140625" style="43"/>
    <col min="10484" max="10484" width="13.28515625" style="43" customWidth="1"/>
    <col min="10485" max="10485" width="31.5703125" style="43" bestFit="1" customWidth="1"/>
    <col min="10486" max="10486" width="11.5703125" style="43" bestFit="1" customWidth="1"/>
    <col min="10487" max="10487" width="9.28515625" style="43" bestFit="1" customWidth="1"/>
    <col min="10488" max="10488" width="10.140625" style="43" customWidth="1"/>
    <col min="10489" max="10494" width="10.28515625" style="43" customWidth="1"/>
    <col min="10495" max="10495" width="9.140625" style="43"/>
    <col min="10496" max="10496" width="10.85546875" style="43" bestFit="1" customWidth="1"/>
    <col min="10497" max="10739" width="9.140625" style="43"/>
    <col min="10740" max="10740" width="13.28515625" style="43" customWidth="1"/>
    <col min="10741" max="10741" width="31.5703125" style="43" bestFit="1" customWidth="1"/>
    <col min="10742" max="10742" width="11.5703125" style="43" bestFit="1" customWidth="1"/>
    <col min="10743" max="10743" width="9.28515625" style="43" bestFit="1" customWidth="1"/>
    <col min="10744" max="10744" width="10.140625" style="43" customWidth="1"/>
    <col min="10745" max="10750" width="10.28515625" style="43" customWidth="1"/>
    <col min="10751" max="10751" width="9.140625" style="43"/>
    <col min="10752" max="10752" width="10.85546875" style="43" bestFit="1" customWidth="1"/>
    <col min="10753" max="10995" width="9.140625" style="43"/>
    <col min="10996" max="10996" width="13.28515625" style="43" customWidth="1"/>
    <col min="10997" max="10997" width="31.5703125" style="43" bestFit="1" customWidth="1"/>
    <col min="10998" max="10998" width="11.5703125" style="43" bestFit="1" customWidth="1"/>
    <col min="10999" max="10999" width="9.28515625" style="43" bestFit="1" customWidth="1"/>
    <col min="11000" max="11000" width="10.140625" style="43" customWidth="1"/>
    <col min="11001" max="11006" width="10.28515625" style="43" customWidth="1"/>
    <col min="11007" max="11007" width="9.140625" style="43"/>
    <col min="11008" max="11008" width="10.85546875" style="43" bestFit="1" customWidth="1"/>
    <col min="11009" max="11251" width="9.140625" style="43"/>
    <col min="11252" max="11252" width="13.28515625" style="43" customWidth="1"/>
    <col min="11253" max="11253" width="31.5703125" style="43" bestFit="1" customWidth="1"/>
    <col min="11254" max="11254" width="11.5703125" style="43" bestFit="1" customWidth="1"/>
    <col min="11255" max="11255" width="9.28515625" style="43" bestFit="1" customWidth="1"/>
    <col min="11256" max="11256" width="10.140625" style="43" customWidth="1"/>
    <col min="11257" max="11262" width="10.28515625" style="43" customWidth="1"/>
    <col min="11263" max="11263" width="9.140625" style="43"/>
    <col min="11264" max="11264" width="10.85546875" style="43" bestFit="1" customWidth="1"/>
    <col min="11265" max="11507" width="9.140625" style="43"/>
    <col min="11508" max="11508" width="13.28515625" style="43" customWidth="1"/>
    <col min="11509" max="11509" width="31.5703125" style="43" bestFit="1" customWidth="1"/>
    <col min="11510" max="11510" width="11.5703125" style="43" bestFit="1" customWidth="1"/>
    <col min="11511" max="11511" width="9.28515625" style="43" bestFit="1" customWidth="1"/>
    <col min="11512" max="11512" width="10.140625" style="43" customWidth="1"/>
    <col min="11513" max="11518" width="10.28515625" style="43" customWidth="1"/>
    <col min="11519" max="11519" width="9.140625" style="43"/>
    <col min="11520" max="11520" width="10.85546875" style="43" bestFit="1" customWidth="1"/>
    <col min="11521" max="11763" width="9.140625" style="43"/>
    <col min="11764" max="11764" width="13.28515625" style="43" customWidth="1"/>
    <col min="11765" max="11765" width="31.5703125" style="43" bestFit="1" customWidth="1"/>
    <col min="11766" max="11766" width="11.5703125" style="43" bestFit="1" customWidth="1"/>
    <col min="11767" max="11767" width="9.28515625" style="43" bestFit="1" customWidth="1"/>
    <col min="11768" max="11768" width="10.140625" style="43" customWidth="1"/>
    <col min="11769" max="11774" width="10.28515625" style="43" customWidth="1"/>
    <col min="11775" max="11775" width="9.140625" style="43"/>
    <col min="11776" max="11776" width="10.85546875" style="43" bestFit="1" customWidth="1"/>
    <col min="11777" max="12019" width="9.140625" style="43"/>
    <col min="12020" max="12020" width="13.28515625" style="43" customWidth="1"/>
    <col min="12021" max="12021" width="31.5703125" style="43" bestFit="1" customWidth="1"/>
    <col min="12022" max="12022" width="11.5703125" style="43" bestFit="1" customWidth="1"/>
    <col min="12023" max="12023" width="9.28515625" style="43" bestFit="1" customWidth="1"/>
    <col min="12024" max="12024" width="10.140625" style="43" customWidth="1"/>
    <col min="12025" max="12030" width="10.28515625" style="43" customWidth="1"/>
    <col min="12031" max="12031" width="9.140625" style="43"/>
    <col min="12032" max="12032" width="10.85546875" style="43" bestFit="1" customWidth="1"/>
    <col min="12033" max="12275" width="9.140625" style="43"/>
    <col min="12276" max="12276" width="13.28515625" style="43" customWidth="1"/>
    <col min="12277" max="12277" width="31.5703125" style="43" bestFit="1" customWidth="1"/>
    <col min="12278" max="12278" width="11.5703125" style="43" bestFit="1" customWidth="1"/>
    <col min="12279" max="12279" width="9.28515625" style="43" bestFit="1" customWidth="1"/>
    <col min="12280" max="12280" width="10.140625" style="43" customWidth="1"/>
    <col min="12281" max="12286" width="10.28515625" style="43" customWidth="1"/>
    <col min="12287" max="12287" width="9.140625" style="43"/>
    <col min="12288" max="12288" width="10.85546875" style="43" bestFit="1" customWidth="1"/>
    <col min="12289" max="12531" width="9.140625" style="43"/>
    <col min="12532" max="12532" width="13.28515625" style="43" customWidth="1"/>
    <col min="12533" max="12533" width="31.5703125" style="43" bestFit="1" customWidth="1"/>
    <col min="12534" max="12534" width="11.5703125" style="43" bestFit="1" customWidth="1"/>
    <col min="12535" max="12535" width="9.28515625" style="43" bestFit="1" customWidth="1"/>
    <col min="12536" max="12536" width="10.140625" style="43" customWidth="1"/>
    <col min="12537" max="12542" width="10.28515625" style="43" customWidth="1"/>
    <col min="12543" max="12543" width="9.140625" style="43"/>
    <col min="12544" max="12544" width="10.85546875" style="43" bestFit="1" customWidth="1"/>
    <col min="12545" max="12787" width="9.140625" style="43"/>
    <col min="12788" max="12788" width="13.28515625" style="43" customWidth="1"/>
    <col min="12789" max="12789" width="31.5703125" style="43" bestFit="1" customWidth="1"/>
    <col min="12790" max="12790" width="11.5703125" style="43" bestFit="1" customWidth="1"/>
    <col min="12791" max="12791" width="9.28515625" style="43" bestFit="1" customWidth="1"/>
    <col min="12792" max="12792" width="10.140625" style="43" customWidth="1"/>
    <col min="12793" max="12798" width="10.28515625" style="43" customWidth="1"/>
    <col min="12799" max="12799" width="9.140625" style="43"/>
    <col min="12800" max="12800" width="10.85546875" style="43" bestFit="1" customWidth="1"/>
    <col min="12801" max="13043" width="9.140625" style="43"/>
    <col min="13044" max="13044" width="13.28515625" style="43" customWidth="1"/>
    <col min="13045" max="13045" width="31.5703125" style="43" bestFit="1" customWidth="1"/>
    <col min="13046" max="13046" width="11.5703125" style="43" bestFit="1" customWidth="1"/>
    <col min="13047" max="13047" width="9.28515625" style="43" bestFit="1" customWidth="1"/>
    <col min="13048" max="13048" width="10.140625" style="43" customWidth="1"/>
    <col min="13049" max="13054" width="10.28515625" style="43" customWidth="1"/>
    <col min="13055" max="13055" width="9.140625" style="43"/>
    <col min="13056" max="13056" width="10.85546875" style="43" bestFit="1" customWidth="1"/>
    <col min="13057" max="13299" width="9.140625" style="43"/>
    <col min="13300" max="13300" width="13.28515625" style="43" customWidth="1"/>
    <col min="13301" max="13301" width="31.5703125" style="43" bestFit="1" customWidth="1"/>
    <col min="13302" max="13302" width="11.5703125" style="43" bestFit="1" customWidth="1"/>
    <col min="13303" max="13303" width="9.28515625" style="43" bestFit="1" customWidth="1"/>
    <col min="13304" max="13304" width="10.140625" style="43" customWidth="1"/>
    <col min="13305" max="13310" width="10.28515625" style="43" customWidth="1"/>
    <col min="13311" max="13311" width="9.140625" style="43"/>
    <col min="13312" max="13312" width="10.85546875" style="43" bestFit="1" customWidth="1"/>
    <col min="13313" max="13555" width="9.140625" style="43"/>
    <col min="13556" max="13556" width="13.28515625" style="43" customWidth="1"/>
    <col min="13557" max="13557" width="31.5703125" style="43" bestFit="1" customWidth="1"/>
    <col min="13558" max="13558" width="11.5703125" style="43" bestFit="1" customWidth="1"/>
    <col min="13559" max="13559" width="9.28515625" style="43" bestFit="1" customWidth="1"/>
    <col min="13560" max="13560" width="10.140625" style="43" customWidth="1"/>
    <col min="13561" max="13566" width="10.28515625" style="43" customWidth="1"/>
    <col min="13567" max="13567" width="9.140625" style="43"/>
    <col min="13568" max="13568" width="10.85546875" style="43" bestFit="1" customWidth="1"/>
    <col min="13569" max="13811" width="9.140625" style="43"/>
    <col min="13812" max="13812" width="13.28515625" style="43" customWidth="1"/>
    <col min="13813" max="13813" width="31.5703125" style="43" bestFit="1" customWidth="1"/>
    <col min="13814" max="13814" width="11.5703125" style="43" bestFit="1" customWidth="1"/>
    <col min="13815" max="13815" width="9.28515625" style="43" bestFit="1" customWidth="1"/>
    <col min="13816" max="13816" width="10.140625" style="43" customWidth="1"/>
    <col min="13817" max="13822" width="10.28515625" style="43" customWidth="1"/>
    <col min="13823" max="13823" width="9.140625" style="43"/>
    <col min="13824" max="13824" width="10.85546875" style="43" bestFit="1" customWidth="1"/>
    <col min="13825" max="14067" width="9.140625" style="43"/>
    <col min="14068" max="14068" width="13.28515625" style="43" customWidth="1"/>
    <col min="14069" max="14069" width="31.5703125" style="43" bestFit="1" customWidth="1"/>
    <col min="14070" max="14070" width="11.5703125" style="43" bestFit="1" customWidth="1"/>
    <col min="14071" max="14071" width="9.28515625" style="43" bestFit="1" customWidth="1"/>
    <col min="14072" max="14072" width="10.140625" style="43" customWidth="1"/>
    <col min="14073" max="14078" width="10.28515625" style="43" customWidth="1"/>
    <col min="14079" max="14079" width="9.140625" style="43"/>
    <col min="14080" max="14080" width="10.85546875" style="43" bestFit="1" customWidth="1"/>
    <col min="14081" max="14323" width="9.140625" style="43"/>
    <col min="14324" max="14324" width="13.28515625" style="43" customWidth="1"/>
    <col min="14325" max="14325" width="31.5703125" style="43" bestFit="1" customWidth="1"/>
    <col min="14326" max="14326" width="11.5703125" style="43" bestFit="1" customWidth="1"/>
    <col min="14327" max="14327" width="9.28515625" style="43" bestFit="1" customWidth="1"/>
    <col min="14328" max="14328" width="10.140625" style="43" customWidth="1"/>
    <col min="14329" max="14334" width="10.28515625" style="43" customWidth="1"/>
    <col min="14335" max="14335" width="9.140625" style="43"/>
    <col min="14336" max="14336" width="10.85546875" style="43" bestFit="1" customWidth="1"/>
    <col min="14337" max="14579" width="9.140625" style="43"/>
    <col min="14580" max="14580" width="13.28515625" style="43" customWidth="1"/>
    <col min="14581" max="14581" width="31.5703125" style="43" bestFit="1" customWidth="1"/>
    <col min="14582" max="14582" width="11.5703125" style="43" bestFit="1" customWidth="1"/>
    <col min="14583" max="14583" width="9.28515625" style="43" bestFit="1" customWidth="1"/>
    <col min="14584" max="14584" width="10.140625" style="43" customWidth="1"/>
    <col min="14585" max="14590" width="10.28515625" style="43" customWidth="1"/>
    <col min="14591" max="14591" width="9.140625" style="43"/>
    <col min="14592" max="14592" width="10.85546875" style="43" bestFit="1" customWidth="1"/>
    <col min="14593" max="14835" width="9.140625" style="43"/>
    <col min="14836" max="14836" width="13.28515625" style="43" customWidth="1"/>
    <col min="14837" max="14837" width="31.5703125" style="43" bestFit="1" customWidth="1"/>
    <col min="14838" max="14838" width="11.5703125" style="43" bestFit="1" customWidth="1"/>
    <col min="14839" max="14839" width="9.28515625" style="43" bestFit="1" customWidth="1"/>
    <col min="14840" max="14840" width="10.140625" style="43" customWidth="1"/>
    <col min="14841" max="14846" width="10.28515625" style="43" customWidth="1"/>
    <col min="14847" max="14847" width="9.140625" style="43"/>
    <col min="14848" max="14848" width="10.85546875" style="43" bestFit="1" customWidth="1"/>
    <col min="14849" max="15091" width="9.140625" style="43"/>
    <col min="15092" max="15092" width="13.28515625" style="43" customWidth="1"/>
    <col min="15093" max="15093" width="31.5703125" style="43" bestFit="1" customWidth="1"/>
    <col min="15094" max="15094" width="11.5703125" style="43" bestFit="1" customWidth="1"/>
    <col min="15095" max="15095" width="9.28515625" style="43" bestFit="1" customWidth="1"/>
    <col min="15096" max="15096" width="10.140625" style="43" customWidth="1"/>
    <col min="15097" max="15102" width="10.28515625" style="43" customWidth="1"/>
    <col min="15103" max="15103" width="9.140625" style="43"/>
    <col min="15104" max="15104" width="10.85546875" style="43" bestFit="1" customWidth="1"/>
    <col min="15105" max="15347" width="9.140625" style="43"/>
    <col min="15348" max="15348" width="13.28515625" style="43" customWidth="1"/>
    <col min="15349" max="15349" width="31.5703125" style="43" bestFit="1" customWidth="1"/>
    <col min="15350" max="15350" width="11.5703125" style="43" bestFit="1" customWidth="1"/>
    <col min="15351" max="15351" width="9.28515625" style="43" bestFit="1" customWidth="1"/>
    <col min="15352" max="15352" width="10.140625" style="43" customWidth="1"/>
    <col min="15353" max="15358" width="10.28515625" style="43" customWidth="1"/>
    <col min="15359" max="15359" width="9.140625" style="43"/>
    <col min="15360" max="15360" width="10.85546875" style="43" bestFit="1" customWidth="1"/>
    <col min="15361" max="15603" width="9.140625" style="43"/>
    <col min="15604" max="15604" width="13.28515625" style="43" customWidth="1"/>
    <col min="15605" max="15605" width="31.5703125" style="43" bestFit="1" customWidth="1"/>
    <col min="15606" max="15606" width="11.5703125" style="43" bestFit="1" customWidth="1"/>
    <col min="15607" max="15607" width="9.28515625" style="43" bestFit="1" customWidth="1"/>
    <col min="15608" max="15608" width="10.140625" style="43" customWidth="1"/>
    <col min="15609" max="15614" width="10.28515625" style="43" customWidth="1"/>
    <col min="15615" max="15615" width="9.140625" style="43"/>
    <col min="15616" max="15616" width="10.85546875" style="43" bestFit="1" customWidth="1"/>
    <col min="15617" max="15859" width="9.140625" style="43"/>
    <col min="15860" max="15860" width="13.28515625" style="43" customWidth="1"/>
    <col min="15861" max="15861" width="31.5703125" style="43" bestFit="1" customWidth="1"/>
    <col min="15862" max="15862" width="11.5703125" style="43" bestFit="1" customWidth="1"/>
    <col min="15863" max="15863" width="9.28515625" style="43" bestFit="1" customWidth="1"/>
    <col min="15864" max="15864" width="10.140625" style="43" customWidth="1"/>
    <col min="15865" max="15870" width="10.28515625" style="43" customWidth="1"/>
    <col min="15871" max="15871" width="9.140625" style="43"/>
    <col min="15872" max="15872" width="10.85546875" style="43" bestFit="1" customWidth="1"/>
    <col min="15873" max="16115" width="9.140625" style="43"/>
    <col min="16116" max="16116" width="13.28515625" style="43" customWidth="1"/>
    <col min="16117" max="16117" width="31.5703125" style="43" bestFit="1" customWidth="1"/>
    <col min="16118" max="16118" width="11.5703125" style="43" bestFit="1" customWidth="1"/>
    <col min="16119" max="16119" width="9.28515625" style="43" bestFit="1" customWidth="1"/>
    <col min="16120" max="16120" width="10.140625" style="43" customWidth="1"/>
    <col min="16121" max="16126" width="10.28515625" style="43" customWidth="1"/>
    <col min="16127" max="16127" width="9.140625" style="43"/>
    <col min="16128" max="16128" width="10.85546875" style="43" bestFit="1" customWidth="1"/>
    <col min="16129" max="16384" width="9.140625" style="43"/>
  </cols>
  <sheetData>
    <row r="1" spans="1:5" s="31" customFormat="1" ht="44.25" customHeight="1" x14ac:dyDescent="0.25">
      <c r="A1" s="149"/>
      <c r="B1" s="149"/>
      <c r="C1" s="149"/>
      <c r="D1" s="149"/>
      <c r="E1" s="149"/>
    </row>
    <row r="2" spans="1:5" s="31" customFormat="1" ht="21" x14ac:dyDescent="0.25">
      <c r="A2" s="149" t="s">
        <v>195</v>
      </c>
      <c r="B2" s="149"/>
      <c r="C2" s="149"/>
      <c r="D2" s="149"/>
      <c r="E2" s="149"/>
    </row>
    <row r="3" spans="1:5" s="31" customFormat="1" ht="18.75" x14ac:dyDescent="0.25">
      <c r="A3" s="150" t="str">
        <f>Sem!A3</f>
        <v>RESULT ANALYSIS YEAR 2017-2018</v>
      </c>
      <c r="B3" s="150"/>
      <c r="C3" s="150"/>
      <c r="D3" s="150"/>
      <c r="E3" s="150"/>
    </row>
    <row r="4" spans="1:5" s="31" customFormat="1" ht="18.75" customHeight="1" x14ac:dyDescent="0.25">
      <c r="A4" s="150" t="str">
        <f>Sem!A4</f>
        <v>SEM VI  (MAY 2018)</v>
      </c>
      <c r="B4" s="150"/>
      <c r="C4" s="150"/>
      <c r="D4" s="150"/>
      <c r="E4" s="150"/>
    </row>
    <row r="5" spans="1:5" s="32" customFormat="1" ht="19.5" customHeight="1" x14ac:dyDescent="0.25"/>
    <row r="6" spans="1:5" s="32" customFormat="1" ht="19.5" customHeight="1" x14ac:dyDescent="0.25">
      <c r="B6" s="151"/>
      <c r="C6" s="151"/>
      <c r="D6" s="151"/>
    </row>
    <row r="7" spans="1:5" s="32" customFormat="1" ht="19.5" customHeight="1" thickBot="1" x14ac:dyDescent="0.3"/>
    <row r="8" spans="1:5" s="31" customFormat="1" ht="19.5" customHeight="1" x14ac:dyDescent="0.25">
      <c r="B8" s="152" t="s">
        <v>224</v>
      </c>
      <c r="C8" s="153"/>
      <c r="D8" s="33">
        <f>Sem!$Y$9</f>
        <v>142</v>
      </c>
    </row>
    <row r="9" spans="1:5" s="31" customFormat="1" ht="19.5" customHeight="1" x14ac:dyDescent="0.25">
      <c r="B9" s="147" t="s">
        <v>225</v>
      </c>
      <c r="C9" s="148"/>
      <c r="D9" s="34">
        <f>Sem!$AT$9</f>
        <v>114</v>
      </c>
    </row>
    <row r="10" spans="1:5" s="31" customFormat="1" ht="19.5" customHeight="1" x14ac:dyDescent="0.25">
      <c r="B10" s="147" t="s">
        <v>201</v>
      </c>
      <c r="C10" s="148"/>
      <c r="D10" s="34">
        <f>Sem!$AT$8</f>
        <v>28</v>
      </c>
    </row>
    <row r="11" spans="1:5" s="31" customFormat="1" ht="19.5" customHeight="1" x14ac:dyDescent="0.25">
      <c r="B11" s="147" t="s">
        <v>226</v>
      </c>
      <c r="C11" s="148"/>
      <c r="D11" s="35">
        <f>Sem!$AT$12</f>
        <v>80.281690140845072</v>
      </c>
    </row>
    <row r="12" spans="1:5" s="31" customFormat="1" ht="19.5" customHeight="1" x14ac:dyDescent="0.25">
      <c r="B12" s="147" t="s">
        <v>235</v>
      </c>
      <c r="C12" s="148"/>
      <c r="D12" s="34">
        <f>Sem!$AT$15</f>
        <v>18</v>
      </c>
    </row>
    <row r="13" spans="1:5" s="31" customFormat="1" ht="19.5" customHeight="1" x14ac:dyDescent="0.25">
      <c r="B13" s="147" t="s">
        <v>236</v>
      </c>
      <c r="C13" s="148"/>
      <c r="D13" s="34">
        <f>Sem!$AT$16</f>
        <v>29</v>
      </c>
    </row>
    <row r="14" spans="1:5" s="31" customFormat="1" ht="19.5" customHeight="1" x14ac:dyDescent="0.25">
      <c r="B14" s="147" t="s">
        <v>237</v>
      </c>
      <c r="C14" s="148"/>
      <c r="D14" s="34">
        <f>Sem!$AT$17</f>
        <v>43</v>
      </c>
    </row>
    <row r="15" spans="1:5" s="31" customFormat="1" ht="19.5" customHeight="1" x14ac:dyDescent="0.25">
      <c r="B15" s="147" t="s">
        <v>238</v>
      </c>
      <c r="C15" s="148"/>
      <c r="D15" s="34">
        <f>Sem!$AT$18</f>
        <v>20</v>
      </c>
    </row>
    <row r="16" spans="1:5" s="31" customFormat="1" ht="19.5" customHeight="1" x14ac:dyDescent="0.25">
      <c r="B16" s="147" t="s">
        <v>239</v>
      </c>
      <c r="C16" s="148"/>
      <c r="D16" s="34">
        <f>Sem!$AT$19</f>
        <v>4</v>
      </c>
    </row>
    <row r="17" spans="2:4" s="31" customFormat="1" ht="19.5" customHeight="1" thickBot="1" x14ac:dyDescent="0.3">
      <c r="B17" s="155" t="s">
        <v>240</v>
      </c>
      <c r="C17" s="156"/>
      <c r="D17" s="44">
        <f>Sem!$AT$20</f>
        <v>0</v>
      </c>
    </row>
    <row r="18" spans="2:4" s="31" customFormat="1" ht="18.75" x14ac:dyDescent="0.25">
      <c r="B18" s="36"/>
      <c r="C18" s="36"/>
      <c r="D18" s="36"/>
    </row>
    <row r="19" spans="2:4" s="31" customFormat="1" ht="18.75" customHeight="1" x14ac:dyDescent="0.25">
      <c r="B19" s="151" t="s">
        <v>227</v>
      </c>
      <c r="C19" s="151"/>
      <c r="D19" s="151"/>
    </row>
    <row r="20" spans="2:4" s="31" customFormat="1" ht="19.5" thickBot="1" x14ac:dyDescent="0.3">
      <c r="C20" s="36"/>
      <c r="D20" s="36"/>
    </row>
    <row r="21" spans="2:4" s="32" customFormat="1" ht="16.5" thickBot="1" x14ac:dyDescent="0.3">
      <c r="B21" s="37" t="s">
        <v>228</v>
      </c>
      <c r="C21" s="38" t="s">
        <v>229</v>
      </c>
      <c r="D21" s="39" t="s">
        <v>203</v>
      </c>
    </row>
    <row r="22" spans="2:4" s="32" customFormat="1" ht="31.5" x14ac:dyDescent="0.25">
      <c r="B22" s="40" t="s">
        <v>230</v>
      </c>
      <c r="C22" s="59" t="str">
        <f>Sem!AU28</f>
        <v>/ PALANDE SANJANA MADHAV SHARMILA</v>
      </c>
      <c r="D22" s="45">
        <f>Sem!AT28</f>
        <v>714</v>
      </c>
    </row>
    <row r="23" spans="2:4" s="32" customFormat="1" ht="31.5" x14ac:dyDescent="0.25">
      <c r="B23" s="41" t="s">
        <v>231</v>
      </c>
      <c r="C23" s="60" t="str">
        <f>Sem!AU29</f>
        <v>JAISWAL AMANKUMAR DINESHCHANDRA MADHURI</v>
      </c>
      <c r="D23" s="46">
        <f>Sem!AT29</f>
        <v>710</v>
      </c>
    </row>
    <row r="24" spans="2:4" s="32" customFormat="1" ht="31.5" x14ac:dyDescent="0.25">
      <c r="B24" s="41" t="s">
        <v>232</v>
      </c>
      <c r="C24" s="60" t="str">
        <f>Sem!AU30</f>
        <v>LALL HARDEEP SINGH POVINDER SINGH KULBIR KAUR</v>
      </c>
      <c r="D24" s="46">
        <f>Sem!AT30</f>
        <v>696</v>
      </c>
    </row>
    <row r="25" spans="2:4" s="32" customFormat="1" ht="15.75" x14ac:dyDescent="0.25">
      <c r="B25" s="41" t="s">
        <v>233</v>
      </c>
      <c r="C25" s="60" t="str">
        <f>Sem!AU31</f>
        <v>VARTAK OMKAR SANTOSH SHEETAL</v>
      </c>
      <c r="D25" s="46">
        <f>Sem!AT31</f>
        <v>682</v>
      </c>
    </row>
    <row r="26" spans="2:4" s="32" customFormat="1" ht="16.5" thickBot="1" x14ac:dyDescent="0.3">
      <c r="B26" s="42" t="s">
        <v>234</v>
      </c>
      <c r="C26" s="61" t="str">
        <f>Sem!AU32</f>
        <v>CHAVAN SAURABH SHARAD POOJA</v>
      </c>
      <c r="D26" s="47">
        <f>Sem!AT32</f>
        <v>680</v>
      </c>
    </row>
    <row r="27" spans="2:4" s="32" customFormat="1" ht="15.75" x14ac:dyDescent="0.25"/>
    <row r="28" spans="2:4" s="32" customFormat="1" ht="15.75" x14ac:dyDescent="0.25"/>
    <row r="29" spans="2:4" s="32" customFormat="1" ht="15.75" x14ac:dyDescent="0.25"/>
    <row r="30" spans="2:4" s="31" customFormat="1" x14ac:dyDescent="0.25"/>
    <row r="31" spans="2:4" s="31" customFormat="1" x14ac:dyDescent="0.25">
      <c r="C31" s="154" t="s">
        <v>241</v>
      </c>
      <c r="D31" s="154"/>
    </row>
    <row r="32" spans="2:4" s="31" customFormat="1" x14ac:dyDescent="0.25"/>
    <row r="33" s="31" customFormat="1" x14ac:dyDescent="0.25"/>
    <row r="34" s="31" customFormat="1" x14ac:dyDescent="0.25"/>
    <row r="35" s="31" customFormat="1" x14ac:dyDescent="0.25"/>
    <row r="36" s="31" customFormat="1" x14ac:dyDescent="0.25"/>
  </sheetData>
  <mergeCells count="17">
    <mergeCell ref="C31:D31"/>
    <mergeCell ref="B15:C15"/>
    <mergeCell ref="B17:C17"/>
    <mergeCell ref="B19:D19"/>
    <mergeCell ref="B12:C12"/>
    <mergeCell ref="B13:C13"/>
    <mergeCell ref="B14:C14"/>
    <mergeCell ref="B16:C16"/>
    <mergeCell ref="B9:C9"/>
    <mergeCell ref="B10:C10"/>
    <mergeCell ref="B11:C11"/>
    <mergeCell ref="A1:E1"/>
    <mergeCell ref="A2:E2"/>
    <mergeCell ref="A3:E3"/>
    <mergeCell ref="A4:E4"/>
    <mergeCell ref="B6:D6"/>
    <mergeCell ref="B8:C8"/>
  </mergeCells>
  <pageMargins left="0.62" right="0.32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"/>
  <sheetViews>
    <sheetView tabSelected="1" topLeftCell="A16" zoomScale="85" zoomScaleNormal="85" workbookViewId="0">
      <selection activeCell="L11" sqref="L11:L14"/>
    </sheetView>
  </sheetViews>
  <sheetFormatPr defaultRowHeight="15" x14ac:dyDescent="0.25"/>
  <cols>
    <col min="1" max="1" width="18.5703125" style="1" customWidth="1"/>
    <col min="2" max="2" width="24.28515625" style="1" customWidth="1"/>
    <col min="3" max="3" width="11.5703125" style="1" bestFit="1" customWidth="1"/>
    <col min="4" max="4" width="9.28515625" style="1" bestFit="1" customWidth="1"/>
    <col min="5" max="5" width="8.7109375" style="1" customWidth="1"/>
    <col min="6" max="11" width="8.5703125" style="1" customWidth="1"/>
    <col min="12" max="12" width="9.140625" style="1"/>
    <col min="13" max="13" width="43" style="51" customWidth="1"/>
    <col min="14" max="14" width="9.140625" style="8"/>
    <col min="15" max="249" width="9.140625" style="1"/>
    <col min="250" max="250" width="13.28515625" style="1" customWidth="1"/>
    <col min="251" max="251" width="31.5703125" style="1" bestFit="1" customWidth="1"/>
    <col min="252" max="252" width="11.5703125" style="1" bestFit="1" customWidth="1"/>
    <col min="253" max="253" width="9.28515625" style="1" bestFit="1" customWidth="1"/>
    <col min="254" max="254" width="10.140625" style="1" customWidth="1"/>
    <col min="255" max="260" width="10.28515625" style="1" customWidth="1"/>
    <col min="261" max="261" width="9.140625" style="1"/>
    <col min="262" max="262" width="10.85546875" style="1" bestFit="1" customWidth="1"/>
    <col min="263" max="505" width="9.140625" style="1"/>
    <col min="506" max="506" width="13.28515625" style="1" customWidth="1"/>
    <col min="507" max="507" width="31.5703125" style="1" bestFit="1" customWidth="1"/>
    <col min="508" max="508" width="11.5703125" style="1" bestFit="1" customWidth="1"/>
    <col min="509" max="509" width="9.28515625" style="1" bestFit="1" customWidth="1"/>
    <col min="510" max="510" width="10.140625" style="1" customWidth="1"/>
    <col min="511" max="516" width="10.28515625" style="1" customWidth="1"/>
    <col min="517" max="517" width="9.140625" style="1"/>
    <col min="518" max="518" width="10.85546875" style="1" bestFit="1" customWidth="1"/>
    <col min="519" max="761" width="9.140625" style="1"/>
    <col min="762" max="762" width="13.28515625" style="1" customWidth="1"/>
    <col min="763" max="763" width="31.5703125" style="1" bestFit="1" customWidth="1"/>
    <col min="764" max="764" width="11.5703125" style="1" bestFit="1" customWidth="1"/>
    <col min="765" max="765" width="9.28515625" style="1" bestFit="1" customWidth="1"/>
    <col min="766" max="766" width="10.140625" style="1" customWidth="1"/>
    <col min="767" max="772" width="10.28515625" style="1" customWidth="1"/>
    <col min="773" max="773" width="9.140625" style="1"/>
    <col min="774" max="774" width="10.85546875" style="1" bestFit="1" customWidth="1"/>
    <col min="775" max="1017" width="9.140625" style="1"/>
    <col min="1018" max="1018" width="13.28515625" style="1" customWidth="1"/>
    <col min="1019" max="1019" width="31.5703125" style="1" bestFit="1" customWidth="1"/>
    <col min="1020" max="1020" width="11.5703125" style="1" bestFit="1" customWidth="1"/>
    <col min="1021" max="1021" width="9.28515625" style="1" bestFit="1" customWidth="1"/>
    <col min="1022" max="1022" width="10.140625" style="1" customWidth="1"/>
    <col min="1023" max="1028" width="10.28515625" style="1" customWidth="1"/>
    <col min="1029" max="1029" width="9.140625" style="1"/>
    <col min="1030" max="1030" width="10.85546875" style="1" bestFit="1" customWidth="1"/>
    <col min="1031" max="1273" width="9.140625" style="1"/>
    <col min="1274" max="1274" width="13.28515625" style="1" customWidth="1"/>
    <col min="1275" max="1275" width="31.5703125" style="1" bestFit="1" customWidth="1"/>
    <col min="1276" max="1276" width="11.5703125" style="1" bestFit="1" customWidth="1"/>
    <col min="1277" max="1277" width="9.28515625" style="1" bestFit="1" customWidth="1"/>
    <col min="1278" max="1278" width="10.140625" style="1" customWidth="1"/>
    <col min="1279" max="1284" width="10.28515625" style="1" customWidth="1"/>
    <col min="1285" max="1285" width="9.140625" style="1"/>
    <col min="1286" max="1286" width="10.85546875" style="1" bestFit="1" customWidth="1"/>
    <col min="1287" max="1529" width="9.140625" style="1"/>
    <col min="1530" max="1530" width="13.28515625" style="1" customWidth="1"/>
    <col min="1531" max="1531" width="31.5703125" style="1" bestFit="1" customWidth="1"/>
    <col min="1532" max="1532" width="11.5703125" style="1" bestFit="1" customWidth="1"/>
    <col min="1533" max="1533" width="9.28515625" style="1" bestFit="1" customWidth="1"/>
    <col min="1534" max="1534" width="10.140625" style="1" customWidth="1"/>
    <col min="1535" max="1540" width="10.28515625" style="1" customWidth="1"/>
    <col min="1541" max="1541" width="9.140625" style="1"/>
    <col min="1542" max="1542" width="10.85546875" style="1" bestFit="1" customWidth="1"/>
    <col min="1543" max="1785" width="9.140625" style="1"/>
    <col min="1786" max="1786" width="13.28515625" style="1" customWidth="1"/>
    <col min="1787" max="1787" width="31.5703125" style="1" bestFit="1" customWidth="1"/>
    <col min="1788" max="1788" width="11.5703125" style="1" bestFit="1" customWidth="1"/>
    <col min="1789" max="1789" width="9.28515625" style="1" bestFit="1" customWidth="1"/>
    <col min="1790" max="1790" width="10.140625" style="1" customWidth="1"/>
    <col min="1791" max="1796" width="10.28515625" style="1" customWidth="1"/>
    <col min="1797" max="1797" width="9.140625" style="1"/>
    <col min="1798" max="1798" width="10.85546875" style="1" bestFit="1" customWidth="1"/>
    <col min="1799" max="2041" width="9.140625" style="1"/>
    <col min="2042" max="2042" width="13.28515625" style="1" customWidth="1"/>
    <col min="2043" max="2043" width="31.5703125" style="1" bestFit="1" customWidth="1"/>
    <col min="2044" max="2044" width="11.5703125" style="1" bestFit="1" customWidth="1"/>
    <col min="2045" max="2045" width="9.28515625" style="1" bestFit="1" customWidth="1"/>
    <col min="2046" max="2046" width="10.140625" style="1" customWidth="1"/>
    <col min="2047" max="2052" width="10.28515625" style="1" customWidth="1"/>
    <col min="2053" max="2053" width="9.140625" style="1"/>
    <col min="2054" max="2054" width="10.85546875" style="1" bestFit="1" customWidth="1"/>
    <col min="2055" max="2297" width="9.140625" style="1"/>
    <col min="2298" max="2298" width="13.28515625" style="1" customWidth="1"/>
    <col min="2299" max="2299" width="31.5703125" style="1" bestFit="1" customWidth="1"/>
    <col min="2300" max="2300" width="11.5703125" style="1" bestFit="1" customWidth="1"/>
    <col min="2301" max="2301" width="9.28515625" style="1" bestFit="1" customWidth="1"/>
    <col min="2302" max="2302" width="10.140625" style="1" customWidth="1"/>
    <col min="2303" max="2308" width="10.28515625" style="1" customWidth="1"/>
    <col min="2309" max="2309" width="9.140625" style="1"/>
    <col min="2310" max="2310" width="10.85546875" style="1" bestFit="1" customWidth="1"/>
    <col min="2311" max="2553" width="9.140625" style="1"/>
    <col min="2554" max="2554" width="13.28515625" style="1" customWidth="1"/>
    <col min="2555" max="2555" width="31.5703125" style="1" bestFit="1" customWidth="1"/>
    <col min="2556" max="2556" width="11.5703125" style="1" bestFit="1" customWidth="1"/>
    <col min="2557" max="2557" width="9.28515625" style="1" bestFit="1" customWidth="1"/>
    <col min="2558" max="2558" width="10.140625" style="1" customWidth="1"/>
    <col min="2559" max="2564" width="10.28515625" style="1" customWidth="1"/>
    <col min="2565" max="2565" width="9.140625" style="1"/>
    <col min="2566" max="2566" width="10.85546875" style="1" bestFit="1" customWidth="1"/>
    <col min="2567" max="2809" width="9.140625" style="1"/>
    <col min="2810" max="2810" width="13.28515625" style="1" customWidth="1"/>
    <col min="2811" max="2811" width="31.5703125" style="1" bestFit="1" customWidth="1"/>
    <col min="2812" max="2812" width="11.5703125" style="1" bestFit="1" customWidth="1"/>
    <col min="2813" max="2813" width="9.28515625" style="1" bestFit="1" customWidth="1"/>
    <col min="2814" max="2814" width="10.140625" style="1" customWidth="1"/>
    <col min="2815" max="2820" width="10.28515625" style="1" customWidth="1"/>
    <col min="2821" max="2821" width="9.140625" style="1"/>
    <col min="2822" max="2822" width="10.85546875" style="1" bestFit="1" customWidth="1"/>
    <col min="2823" max="3065" width="9.140625" style="1"/>
    <col min="3066" max="3066" width="13.28515625" style="1" customWidth="1"/>
    <col min="3067" max="3067" width="31.5703125" style="1" bestFit="1" customWidth="1"/>
    <col min="3068" max="3068" width="11.5703125" style="1" bestFit="1" customWidth="1"/>
    <col min="3069" max="3069" width="9.28515625" style="1" bestFit="1" customWidth="1"/>
    <col min="3070" max="3070" width="10.140625" style="1" customWidth="1"/>
    <col min="3071" max="3076" width="10.28515625" style="1" customWidth="1"/>
    <col min="3077" max="3077" width="9.140625" style="1"/>
    <col min="3078" max="3078" width="10.85546875" style="1" bestFit="1" customWidth="1"/>
    <col min="3079" max="3321" width="9.140625" style="1"/>
    <col min="3322" max="3322" width="13.28515625" style="1" customWidth="1"/>
    <col min="3323" max="3323" width="31.5703125" style="1" bestFit="1" customWidth="1"/>
    <col min="3324" max="3324" width="11.5703125" style="1" bestFit="1" customWidth="1"/>
    <col min="3325" max="3325" width="9.28515625" style="1" bestFit="1" customWidth="1"/>
    <col min="3326" max="3326" width="10.140625" style="1" customWidth="1"/>
    <col min="3327" max="3332" width="10.28515625" style="1" customWidth="1"/>
    <col min="3333" max="3333" width="9.140625" style="1"/>
    <col min="3334" max="3334" width="10.85546875" style="1" bestFit="1" customWidth="1"/>
    <col min="3335" max="3577" width="9.140625" style="1"/>
    <col min="3578" max="3578" width="13.28515625" style="1" customWidth="1"/>
    <col min="3579" max="3579" width="31.5703125" style="1" bestFit="1" customWidth="1"/>
    <col min="3580" max="3580" width="11.5703125" style="1" bestFit="1" customWidth="1"/>
    <col min="3581" max="3581" width="9.28515625" style="1" bestFit="1" customWidth="1"/>
    <col min="3582" max="3582" width="10.140625" style="1" customWidth="1"/>
    <col min="3583" max="3588" width="10.28515625" style="1" customWidth="1"/>
    <col min="3589" max="3589" width="9.140625" style="1"/>
    <col min="3590" max="3590" width="10.85546875" style="1" bestFit="1" customWidth="1"/>
    <col min="3591" max="3833" width="9.140625" style="1"/>
    <col min="3834" max="3834" width="13.28515625" style="1" customWidth="1"/>
    <col min="3835" max="3835" width="31.5703125" style="1" bestFit="1" customWidth="1"/>
    <col min="3836" max="3836" width="11.5703125" style="1" bestFit="1" customWidth="1"/>
    <col min="3837" max="3837" width="9.28515625" style="1" bestFit="1" customWidth="1"/>
    <col min="3838" max="3838" width="10.140625" style="1" customWidth="1"/>
    <col min="3839" max="3844" width="10.28515625" style="1" customWidth="1"/>
    <col min="3845" max="3845" width="9.140625" style="1"/>
    <col min="3846" max="3846" width="10.85546875" style="1" bestFit="1" customWidth="1"/>
    <col min="3847" max="4089" width="9.140625" style="1"/>
    <col min="4090" max="4090" width="13.28515625" style="1" customWidth="1"/>
    <col min="4091" max="4091" width="31.5703125" style="1" bestFit="1" customWidth="1"/>
    <col min="4092" max="4092" width="11.5703125" style="1" bestFit="1" customWidth="1"/>
    <col min="4093" max="4093" width="9.28515625" style="1" bestFit="1" customWidth="1"/>
    <col min="4094" max="4094" width="10.140625" style="1" customWidth="1"/>
    <col min="4095" max="4100" width="10.28515625" style="1" customWidth="1"/>
    <col min="4101" max="4101" width="9.140625" style="1"/>
    <col min="4102" max="4102" width="10.85546875" style="1" bestFit="1" customWidth="1"/>
    <col min="4103" max="4345" width="9.140625" style="1"/>
    <col min="4346" max="4346" width="13.28515625" style="1" customWidth="1"/>
    <col min="4347" max="4347" width="31.5703125" style="1" bestFit="1" customWidth="1"/>
    <col min="4348" max="4348" width="11.5703125" style="1" bestFit="1" customWidth="1"/>
    <col min="4349" max="4349" width="9.28515625" style="1" bestFit="1" customWidth="1"/>
    <col min="4350" max="4350" width="10.140625" style="1" customWidth="1"/>
    <col min="4351" max="4356" width="10.28515625" style="1" customWidth="1"/>
    <col min="4357" max="4357" width="9.140625" style="1"/>
    <col min="4358" max="4358" width="10.85546875" style="1" bestFit="1" customWidth="1"/>
    <col min="4359" max="4601" width="9.140625" style="1"/>
    <col min="4602" max="4602" width="13.28515625" style="1" customWidth="1"/>
    <col min="4603" max="4603" width="31.5703125" style="1" bestFit="1" customWidth="1"/>
    <col min="4604" max="4604" width="11.5703125" style="1" bestFit="1" customWidth="1"/>
    <col min="4605" max="4605" width="9.28515625" style="1" bestFit="1" customWidth="1"/>
    <col min="4606" max="4606" width="10.140625" style="1" customWidth="1"/>
    <col min="4607" max="4612" width="10.28515625" style="1" customWidth="1"/>
    <col min="4613" max="4613" width="9.140625" style="1"/>
    <col min="4614" max="4614" width="10.85546875" style="1" bestFit="1" customWidth="1"/>
    <col min="4615" max="4857" width="9.140625" style="1"/>
    <col min="4858" max="4858" width="13.28515625" style="1" customWidth="1"/>
    <col min="4859" max="4859" width="31.5703125" style="1" bestFit="1" customWidth="1"/>
    <col min="4860" max="4860" width="11.5703125" style="1" bestFit="1" customWidth="1"/>
    <col min="4861" max="4861" width="9.28515625" style="1" bestFit="1" customWidth="1"/>
    <col min="4862" max="4862" width="10.140625" style="1" customWidth="1"/>
    <col min="4863" max="4868" width="10.28515625" style="1" customWidth="1"/>
    <col min="4869" max="4869" width="9.140625" style="1"/>
    <col min="4870" max="4870" width="10.85546875" style="1" bestFit="1" customWidth="1"/>
    <col min="4871" max="5113" width="9.140625" style="1"/>
    <col min="5114" max="5114" width="13.28515625" style="1" customWidth="1"/>
    <col min="5115" max="5115" width="31.5703125" style="1" bestFit="1" customWidth="1"/>
    <col min="5116" max="5116" width="11.5703125" style="1" bestFit="1" customWidth="1"/>
    <col min="5117" max="5117" width="9.28515625" style="1" bestFit="1" customWidth="1"/>
    <col min="5118" max="5118" width="10.140625" style="1" customWidth="1"/>
    <col min="5119" max="5124" width="10.28515625" style="1" customWidth="1"/>
    <col min="5125" max="5125" width="9.140625" style="1"/>
    <col min="5126" max="5126" width="10.85546875" style="1" bestFit="1" customWidth="1"/>
    <col min="5127" max="5369" width="9.140625" style="1"/>
    <col min="5370" max="5370" width="13.28515625" style="1" customWidth="1"/>
    <col min="5371" max="5371" width="31.5703125" style="1" bestFit="1" customWidth="1"/>
    <col min="5372" max="5372" width="11.5703125" style="1" bestFit="1" customWidth="1"/>
    <col min="5373" max="5373" width="9.28515625" style="1" bestFit="1" customWidth="1"/>
    <col min="5374" max="5374" width="10.140625" style="1" customWidth="1"/>
    <col min="5375" max="5380" width="10.28515625" style="1" customWidth="1"/>
    <col min="5381" max="5381" width="9.140625" style="1"/>
    <col min="5382" max="5382" width="10.85546875" style="1" bestFit="1" customWidth="1"/>
    <col min="5383" max="5625" width="9.140625" style="1"/>
    <col min="5626" max="5626" width="13.28515625" style="1" customWidth="1"/>
    <col min="5627" max="5627" width="31.5703125" style="1" bestFit="1" customWidth="1"/>
    <col min="5628" max="5628" width="11.5703125" style="1" bestFit="1" customWidth="1"/>
    <col min="5629" max="5629" width="9.28515625" style="1" bestFit="1" customWidth="1"/>
    <col min="5630" max="5630" width="10.140625" style="1" customWidth="1"/>
    <col min="5631" max="5636" width="10.28515625" style="1" customWidth="1"/>
    <col min="5637" max="5637" width="9.140625" style="1"/>
    <col min="5638" max="5638" width="10.85546875" style="1" bestFit="1" customWidth="1"/>
    <col min="5639" max="5881" width="9.140625" style="1"/>
    <col min="5882" max="5882" width="13.28515625" style="1" customWidth="1"/>
    <col min="5883" max="5883" width="31.5703125" style="1" bestFit="1" customWidth="1"/>
    <col min="5884" max="5884" width="11.5703125" style="1" bestFit="1" customWidth="1"/>
    <col min="5885" max="5885" width="9.28515625" style="1" bestFit="1" customWidth="1"/>
    <col min="5886" max="5886" width="10.140625" style="1" customWidth="1"/>
    <col min="5887" max="5892" width="10.28515625" style="1" customWidth="1"/>
    <col min="5893" max="5893" width="9.140625" style="1"/>
    <col min="5894" max="5894" width="10.85546875" style="1" bestFit="1" customWidth="1"/>
    <col min="5895" max="6137" width="9.140625" style="1"/>
    <col min="6138" max="6138" width="13.28515625" style="1" customWidth="1"/>
    <col min="6139" max="6139" width="31.5703125" style="1" bestFit="1" customWidth="1"/>
    <col min="6140" max="6140" width="11.5703125" style="1" bestFit="1" customWidth="1"/>
    <col min="6141" max="6141" width="9.28515625" style="1" bestFit="1" customWidth="1"/>
    <col min="6142" max="6142" width="10.140625" style="1" customWidth="1"/>
    <col min="6143" max="6148" width="10.28515625" style="1" customWidth="1"/>
    <col min="6149" max="6149" width="9.140625" style="1"/>
    <col min="6150" max="6150" width="10.85546875" style="1" bestFit="1" customWidth="1"/>
    <col min="6151" max="6393" width="9.140625" style="1"/>
    <col min="6394" max="6394" width="13.28515625" style="1" customWidth="1"/>
    <col min="6395" max="6395" width="31.5703125" style="1" bestFit="1" customWidth="1"/>
    <col min="6396" max="6396" width="11.5703125" style="1" bestFit="1" customWidth="1"/>
    <col min="6397" max="6397" width="9.28515625" style="1" bestFit="1" customWidth="1"/>
    <col min="6398" max="6398" width="10.140625" style="1" customWidth="1"/>
    <col min="6399" max="6404" width="10.28515625" style="1" customWidth="1"/>
    <col min="6405" max="6405" width="9.140625" style="1"/>
    <col min="6406" max="6406" width="10.85546875" style="1" bestFit="1" customWidth="1"/>
    <col min="6407" max="6649" width="9.140625" style="1"/>
    <col min="6650" max="6650" width="13.28515625" style="1" customWidth="1"/>
    <col min="6651" max="6651" width="31.5703125" style="1" bestFit="1" customWidth="1"/>
    <col min="6652" max="6652" width="11.5703125" style="1" bestFit="1" customWidth="1"/>
    <col min="6653" max="6653" width="9.28515625" style="1" bestFit="1" customWidth="1"/>
    <col min="6654" max="6654" width="10.140625" style="1" customWidth="1"/>
    <col min="6655" max="6660" width="10.28515625" style="1" customWidth="1"/>
    <col min="6661" max="6661" width="9.140625" style="1"/>
    <col min="6662" max="6662" width="10.85546875" style="1" bestFit="1" customWidth="1"/>
    <col min="6663" max="6905" width="9.140625" style="1"/>
    <col min="6906" max="6906" width="13.28515625" style="1" customWidth="1"/>
    <col min="6907" max="6907" width="31.5703125" style="1" bestFit="1" customWidth="1"/>
    <col min="6908" max="6908" width="11.5703125" style="1" bestFit="1" customWidth="1"/>
    <col min="6909" max="6909" width="9.28515625" style="1" bestFit="1" customWidth="1"/>
    <col min="6910" max="6910" width="10.140625" style="1" customWidth="1"/>
    <col min="6911" max="6916" width="10.28515625" style="1" customWidth="1"/>
    <col min="6917" max="6917" width="9.140625" style="1"/>
    <col min="6918" max="6918" width="10.85546875" style="1" bestFit="1" customWidth="1"/>
    <col min="6919" max="7161" width="9.140625" style="1"/>
    <col min="7162" max="7162" width="13.28515625" style="1" customWidth="1"/>
    <col min="7163" max="7163" width="31.5703125" style="1" bestFit="1" customWidth="1"/>
    <col min="7164" max="7164" width="11.5703125" style="1" bestFit="1" customWidth="1"/>
    <col min="7165" max="7165" width="9.28515625" style="1" bestFit="1" customWidth="1"/>
    <col min="7166" max="7166" width="10.140625" style="1" customWidth="1"/>
    <col min="7167" max="7172" width="10.28515625" style="1" customWidth="1"/>
    <col min="7173" max="7173" width="9.140625" style="1"/>
    <col min="7174" max="7174" width="10.85546875" style="1" bestFit="1" customWidth="1"/>
    <col min="7175" max="7417" width="9.140625" style="1"/>
    <col min="7418" max="7418" width="13.28515625" style="1" customWidth="1"/>
    <col min="7419" max="7419" width="31.5703125" style="1" bestFit="1" customWidth="1"/>
    <col min="7420" max="7420" width="11.5703125" style="1" bestFit="1" customWidth="1"/>
    <col min="7421" max="7421" width="9.28515625" style="1" bestFit="1" customWidth="1"/>
    <col min="7422" max="7422" width="10.140625" style="1" customWidth="1"/>
    <col min="7423" max="7428" width="10.28515625" style="1" customWidth="1"/>
    <col min="7429" max="7429" width="9.140625" style="1"/>
    <col min="7430" max="7430" width="10.85546875" style="1" bestFit="1" customWidth="1"/>
    <col min="7431" max="7673" width="9.140625" style="1"/>
    <col min="7674" max="7674" width="13.28515625" style="1" customWidth="1"/>
    <col min="7675" max="7675" width="31.5703125" style="1" bestFit="1" customWidth="1"/>
    <col min="7676" max="7676" width="11.5703125" style="1" bestFit="1" customWidth="1"/>
    <col min="7677" max="7677" width="9.28515625" style="1" bestFit="1" customWidth="1"/>
    <col min="7678" max="7678" width="10.140625" style="1" customWidth="1"/>
    <col min="7679" max="7684" width="10.28515625" style="1" customWidth="1"/>
    <col min="7685" max="7685" width="9.140625" style="1"/>
    <col min="7686" max="7686" width="10.85546875" style="1" bestFit="1" customWidth="1"/>
    <col min="7687" max="7929" width="9.140625" style="1"/>
    <col min="7930" max="7930" width="13.28515625" style="1" customWidth="1"/>
    <col min="7931" max="7931" width="31.5703125" style="1" bestFit="1" customWidth="1"/>
    <col min="7932" max="7932" width="11.5703125" style="1" bestFit="1" customWidth="1"/>
    <col min="7933" max="7933" width="9.28515625" style="1" bestFit="1" customWidth="1"/>
    <col min="7934" max="7934" width="10.140625" style="1" customWidth="1"/>
    <col min="7935" max="7940" width="10.28515625" style="1" customWidth="1"/>
    <col min="7941" max="7941" width="9.140625" style="1"/>
    <col min="7942" max="7942" width="10.85546875" style="1" bestFit="1" customWidth="1"/>
    <col min="7943" max="8185" width="9.140625" style="1"/>
    <col min="8186" max="8186" width="13.28515625" style="1" customWidth="1"/>
    <col min="8187" max="8187" width="31.5703125" style="1" bestFit="1" customWidth="1"/>
    <col min="8188" max="8188" width="11.5703125" style="1" bestFit="1" customWidth="1"/>
    <col min="8189" max="8189" width="9.28515625" style="1" bestFit="1" customWidth="1"/>
    <col min="8190" max="8190" width="10.140625" style="1" customWidth="1"/>
    <col min="8191" max="8196" width="10.28515625" style="1" customWidth="1"/>
    <col min="8197" max="8197" width="9.140625" style="1"/>
    <col min="8198" max="8198" width="10.85546875" style="1" bestFit="1" customWidth="1"/>
    <col min="8199" max="8441" width="9.140625" style="1"/>
    <col min="8442" max="8442" width="13.28515625" style="1" customWidth="1"/>
    <col min="8443" max="8443" width="31.5703125" style="1" bestFit="1" customWidth="1"/>
    <col min="8444" max="8444" width="11.5703125" style="1" bestFit="1" customWidth="1"/>
    <col min="8445" max="8445" width="9.28515625" style="1" bestFit="1" customWidth="1"/>
    <col min="8446" max="8446" width="10.140625" style="1" customWidth="1"/>
    <col min="8447" max="8452" width="10.28515625" style="1" customWidth="1"/>
    <col min="8453" max="8453" width="9.140625" style="1"/>
    <col min="8454" max="8454" width="10.85546875" style="1" bestFit="1" customWidth="1"/>
    <col min="8455" max="8697" width="9.140625" style="1"/>
    <col min="8698" max="8698" width="13.28515625" style="1" customWidth="1"/>
    <col min="8699" max="8699" width="31.5703125" style="1" bestFit="1" customWidth="1"/>
    <col min="8700" max="8700" width="11.5703125" style="1" bestFit="1" customWidth="1"/>
    <col min="8701" max="8701" width="9.28515625" style="1" bestFit="1" customWidth="1"/>
    <col min="8702" max="8702" width="10.140625" style="1" customWidth="1"/>
    <col min="8703" max="8708" width="10.28515625" style="1" customWidth="1"/>
    <col min="8709" max="8709" width="9.140625" style="1"/>
    <col min="8710" max="8710" width="10.85546875" style="1" bestFit="1" customWidth="1"/>
    <col min="8711" max="8953" width="9.140625" style="1"/>
    <col min="8954" max="8954" width="13.28515625" style="1" customWidth="1"/>
    <col min="8955" max="8955" width="31.5703125" style="1" bestFit="1" customWidth="1"/>
    <col min="8956" max="8956" width="11.5703125" style="1" bestFit="1" customWidth="1"/>
    <col min="8957" max="8957" width="9.28515625" style="1" bestFit="1" customWidth="1"/>
    <col min="8958" max="8958" width="10.140625" style="1" customWidth="1"/>
    <col min="8959" max="8964" width="10.28515625" style="1" customWidth="1"/>
    <col min="8965" max="8965" width="9.140625" style="1"/>
    <col min="8966" max="8966" width="10.85546875" style="1" bestFit="1" customWidth="1"/>
    <col min="8967" max="9209" width="9.140625" style="1"/>
    <col min="9210" max="9210" width="13.28515625" style="1" customWidth="1"/>
    <col min="9211" max="9211" width="31.5703125" style="1" bestFit="1" customWidth="1"/>
    <col min="9212" max="9212" width="11.5703125" style="1" bestFit="1" customWidth="1"/>
    <col min="9213" max="9213" width="9.28515625" style="1" bestFit="1" customWidth="1"/>
    <col min="9214" max="9214" width="10.140625" style="1" customWidth="1"/>
    <col min="9215" max="9220" width="10.28515625" style="1" customWidth="1"/>
    <col min="9221" max="9221" width="9.140625" style="1"/>
    <col min="9222" max="9222" width="10.85546875" style="1" bestFit="1" customWidth="1"/>
    <col min="9223" max="9465" width="9.140625" style="1"/>
    <col min="9466" max="9466" width="13.28515625" style="1" customWidth="1"/>
    <col min="9467" max="9467" width="31.5703125" style="1" bestFit="1" customWidth="1"/>
    <col min="9468" max="9468" width="11.5703125" style="1" bestFit="1" customWidth="1"/>
    <col min="9469" max="9469" width="9.28515625" style="1" bestFit="1" customWidth="1"/>
    <col min="9470" max="9470" width="10.140625" style="1" customWidth="1"/>
    <col min="9471" max="9476" width="10.28515625" style="1" customWidth="1"/>
    <col min="9477" max="9477" width="9.140625" style="1"/>
    <col min="9478" max="9478" width="10.85546875" style="1" bestFit="1" customWidth="1"/>
    <col min="9479" max="9721" width="9.140625" style="1"/>
    <col min="9722" max="9722" width="13.28515625" style="1" customWidth="1"/>
    <col min="9723" max="9723" width="31.5703125" style="1" bestFit="1" customWidth="1"/>
    <col min="9724" max="9724" width="11.5703125" style="1" bestFit="1" customWidth="1"/>
    <col min="9725" max="9725" width="9.28515625" style="1" bestFit="1" customWidth="1"/>
    <col min="9726" max="9726" width="10.140625" style="1" customWidth="1"/>
    <col min="9727" max="9732" width="10.28515625" style="1" customWidth="1"/>
    <col min="9733" max="9733" width="9.140625" style="1"/>
    <col min="9734" max="9734" width="10.85546875" style="1" bestFit="1" customWidth="1"/>
    <col min="9735" max="9977" width="9.140625" style="1"/>
    <col min="9978" max="9978" width="13.28515625" style="1" customWidth="1"/>
    <col min="9979" max="9979" width="31.5703125" style="1" bestFit="1" customWidth="1"/>
    <col min="9980" max="9980" width="11.5703125" style="1" bestFit="1" customWidth="1"/>
    <col min="9981" max="9981" width="9.28515625" style="1" bestFit="1" customWidth="1"/>
    <col min="9982" max="9982" width="10.140625" style="1" customWidth="1"/>
    <col min="9983" max="9988" width="10.28515625" style="1" customWidth="1"/>
    <col min="9989" max="9989" width="9.140625" style="1"/>
    <col min="9990" max="9990" width="10.85546875" style="1" bestFit="1" customWidth="1"/>
    <col min="9991" max="10233" width="9.140625" style="1"/>
    <col min="10234" max="10234" width="13.28515625" style="1" customWidth="1"/>
    <col min="10235" max="10235" width="31.5703125" style="1" bestFit="1" customWidth="1"/>
    <col min="10236" max="10236" width="11.5703125" style="1" bestFit="1" customWidth="1"/>
    <col min="10237" max="10237" width="9.28515625" style="1" bestFit="1" customWidth="1"/>
    <col min="10238" max="10238" width="10.140625" style="1" customWidth="1"/>
    <col min="10239" max="10244" width="10.28515625" style="1" customWidth="1"/>
    <col min="10245" max="10245" width="9.140625" style="1"/>
    <col min="10246" max="10246" width="10.85546875" style="1" bestFit="1" customWidth="1"/>
    <col min="10247" max="10489" width="9.140625" style="1"/>
    <col min="10490" max="10490" width="13.28515625" style="1" customWidth="1"/>
    <col min="10491" max="10491" width="31.5703125" style="1" bestFit="1" customWidth="1"/>
    <col min="10492" max="10492" width="11.5703125" style="1" bestFit="1" customWidth="1"/>
    <col min="10493" max="10493" width="9.28515625" style="1" bestFit="1" customWidth="1"/>
    <col min="10494" max="10494" width="10.140625" style="1" customWidth="1"/>
    <col min="10495" max="10500" width="10.28515625" style="1" customWidth="1"/>
    <col min="10501" max="10501" width="9.140625" style="1"/>
    <col min="10502" max="10502" width="10.85546875" style="1" bestFit="1" customWidth="1"/>
    <col min="10503" max="10745" width="9.140625" style="1"/>
    <col min="10746" max="10746" width="13.28515625" style="1" customWidth="1"/>
    <col min="10747" max="10747" width="31.5703125" style="1" bestFit="1" customWidth="1"/>
    <col min="10748" max="10748" width="11.5703125" style="1" bestFit="1" customWidth="1"/>
    <col min="10749" max="10749" width="9.28515625" style="1" bestFit="1" customWidth="1"/>
    <col min="10750" max="10750" width="10.140625" style="1" customWidth="1"/>
    <col min="10751" max="10756" width="10.28515625" style="1" customWidth="1"/>
    <col min="10757" max="10757" width="9.140625" style="1"/>
    <col min="10758" max="10758" width="10.85546875" style="1" bestFit="1" customWidth="1"/>
    <col min="10759" max="11001" width="9.140625" style="1"/>
    <col min="11002" max="11002" width="13.28515625" style="1" customWidth="1"/>
    <col min="11003" max="11003" width="31.5703125" style="1" bestFit="1" customWidth="1"/>
    <col min="11004" max="11004" width="11.5703125" style="1" bestFit="1" customWidth="1"/>
    <col min="11005" max="11005" width="9.28515625" style="1" bestFit="1" customWidth="1"/>
    <col min="11006" max="11006" width="10.140625" style="1" customWidth="1"/>
    <col min="11007" max="11012" width="10.28515625" style="1" customWidth="1"/>
    <col min="11013" max="11013" width="9.140625" style="1"/>
    <col min="11014" max="11014" width="10.85546875" style="1" bestFit="1" customWidth="1"/>
    <col min="11015" max="11257" width="9.140625" style="1"/>
    <col min="11258" max="11258" width="13.28515625" style="1" customWidth="1"/>
    <col min="11259" max="11259" width="31.5703125" style="1" bestFit="1" customWidth="1"/>
    <col min="11260" max="11260" width="11.5703125" style="1" bestFit="1" customWidth="1"/>
    <col min="11261" max="11261" width="9.28515625" style="1" bestFit="1" customWidth="1"/>
    <col min="11262" max="11262" width="10.140625" style="1" customWidth="1"/>
    <col min="11263" max="11268" width="10.28515625" style="1" customWidth="1"/>
    <col min="11269" max="11269" width="9.140625" style="1"/>
    <col min="11270" max="11270" width="10.85546875" style="1" bestFit="1" customWidth="1"/>
    <col min="11271" max="11513" width="9.140625" style="1"/>
    <col min="11514" max="11514" width="13.28515625" style="1" customWidth="1"/>
    <col min="11515" max="11515" width="31.5703125" style="1" bestFit="1" customWidth="1"/>
    <col min="11516" max="11516" width="11.5703125" style="1" bestFit="1" customWidth="1"/>
    <col min="11517" max="11517" width="9.28515625" style="1" bestFit="1" customWidth="1"/>
    <col min="11518" max="11518" width="10.140625" style="1" customWidth="1"/>
    <col min="11519" max="11524" width="10.28515625" style="1" customWidth="1"/>
    <col min="11525" max="11525" width="9.140625" style="1"/>
    <col min="11526" max="11526" width="10.85546875" style="1" bestFit="1" customWidth="1"/>
    <col min="11527" max="11769" width="9.140625" style="1"/>
    <col min="11770" max="11770" width="13.28515625" style="1" customWidth="1"/>
    <col min="11771" max="11771" width="31.5703125" style="1" bestFit="1" customWidth="1"/>
    <col min="11772" max="11772" width="11.5703125" style="1" bestFit="1" customWidth="1"/>
    <col min="11773" max="11773" width="9.28515625" style="1" bestFit="1" customWidth="1"/>
    <col min="11774" max="11774" width="10.140625" style="1" customWidth="1"/>
    <col min="11775" max="11780" width="10.28515625" style="1" customWidth="1"/>
    <col min="11781" max="11781" width="9.140625" style="1"/>
    <col min="11782" max="11782" width="10.85546875" style="1" bestFit="1" customWidth="1"/>
    <col min="11783" max="12025" width="9.140625" style="1"/>
    <col min="12026" max="12026" width="13.28515625" style="1" customWidth="1"/>
    <col min="12027" max="12027" width="31.5703125" style="1" bestFit="1" customWidth="1"/>
    <col min="12028" max="12028" width="11.5703125" style="1" bestFit="1" customWidth="1"/>
    <col min="12029" max="12029" width="9.28515625" style="1" bestFit="1" customWidth="1"/>
    <col min="12030" max="12030" width="10.140625" style="1" customWidth="1"/>
    <col min="12031" max="12036" width="10.28515625" style="1" customWidth="1"/>
    <col min="12037" max="12037" width="9.140625" style="1"/>
    <col min="12038" max="12038" width="10.85546875" style="1" bestFit="1" customWidth="1"/>
    <col min="12039" max="12281" width="9.140625" style="1"/>
    <col min="12282" max="12282" width="13.28515625" style="1" customWidth="1"/>
    <col min="12283" max="12283" width="31.5703125" style="1" bestFit="1" customWidth="1"/>
    <col min="12284" max="12284" width="11.5703125" style="1" bestFit="1" customWidth="1"/>
    <col min="12285" max="12285" width="9.28515625" style="1" bestFit="1" customWidth="1"/>
    <col min="12286" max="12286" width="10.140625" style="1" customWidth="1"/>
    <col min="12287" max="12292" width="10.28515625" style="1" customWidth="1"/>
    <col min="12293" max="12293" width="9.140625" style="1"/>
    <col min="12294" max="12294" width="10.85546875" style="1" bestFit="1" customWidth="1"/>
    <col min="12295" max="12537" width="9.140625" style="1"/>
    <col min="12538" max="12538" width="13.28515625" style="1" customWidth="1"/>
    <col min="12539" max="12539" width="31.5703125" style="1" bestFit="1" customWidth="1"/>
    <col min="12540" max="12540" width="11.5703125" style="1" bestFit="1" customWidth="1"/>
    <col min="12541" max="12541" width="9.28515625" style="1" bestFit="1" customWidth="1"/>
    <col min="12542" max="12542" width="10.140625" style="1" customWidth="1"/>
    <col min="12543" max="12548" width="10.28515625" style="1" customWidth="1"/>
    <col min="12549" max="12549" width="9.140625" style="1"/>
    <col min="12550" max="12550" width="10.85546875" style="1" bestFit="1" customWidth="1"/>
    <col min="12551" max="12793" width="9.140625" style="1"/>
    <col min="12794" max="12794" width="13.28515625" style="1" customWidth="1"/>
    <col min="12795" max="12795" width="31.5703125" style="1" bestFit="1" customWidth="1"/>
    <col min="12796" max="12796" width="11.5703125" style="1" bestFit="1" customWidth="1"/>
    <col min="12797" max="12797" width="9.28515625" style="1" bestFit="1" customWidth="1"/>
    <col min="12798" max="12798" width="10.140625" style="1" customWidth="1"/>
    <col min="12799" max="12804" width="10.28515625" style="1" customWidth="1"/>
    <col min="12805" max="12805" width="9.140625" style="1"/>
    <col min="12806" max="12806" width="10.85546875" style="1" bestFit="1" customWidth="1"/>
    <col min="12807" max="13049" width="9.140625" style="1"/>
    <col min="13050" max="13050" width="13.28515625" style="1" customWidth="1"/>
    <col min="13051" max="13051" width="31.5703125" style="1" bestFit="1" customWidth="1"/>
    <col min="13052" max="13052" width="11.5703125" style="1" bestFit="1" customWidth="1"/>
    <col min="13053" max="13053" width="9.28515625" style="1" bestFit="1" customWidth="1"/>
    <col min="13054" max="13054" width="10.140625" style="1" customWidth="1"/>
    <col min="13055" max="13060" width="10.28515625" style="1" customWidth="1"/>
    <col min="13061" max="13061" width="9.140625" style="1"/>
    <col min="13062" max="13062" width="10.85546875" style="1" bestFit="1" customWidth="1"/>
    <col min="13063" max="13305" width="9.140625" style="1"/>
    <col min="13306" max="13306" width="13.28515625" style="1" customWidth="1"/>
    <col min="13307" max="13307" width="31.5703125" style="1" bestFit="1" customWidth="1"/>
    <col min="13308" max="13308" width="11.5703125" style="1" bestFit="1" customWidth="1"/>
    <col min="13309" max="13309" width="9.28515625" style="1" bestFit="1" customWidth="1"/>
    <col min="13310" max="13310" width="10.140625" style="1" customWidth="1"/>
    <col min="13311" max="13316" width="10.28515625" style="1" customWidth="1"/>
    <col min="13317" max="13317" width="9.140625" style="1"/>
    <col min="13318" max="13318" width="10.85546875" style="1" bestFit="1" customWidth="1"/>
    <col min="13319" max="13561" width="9.140625" style="1"/>
    <col min="13562" max="13562" width="13.28515625" style="1" customWidth="1"/>
    <col min="13563" max="13563" width="31.5703125" style="1" bestFit="1" customWidth="1"/>
    <col min="13564" max="13564" width="11.5703125" style="1" bestFit="1" customWidth="1"/>
    <col min="13565" max="13565" width="9.28515625" style="1" bestFit="1" customWidth="1"/>
    <col min="13566" max="13566" width="10.140625" style="1" customWidth="1"/>
    <col min="13567" max="13572" width="10.28515625" style="1" customWidth="1"/>
    <col min="13573" max="13573" width="9.140625" style="1"/>
    <col min="13574" max="13574" width="10.85546875" style="1" bestFit="1" customWidth="1"/>
    <col min="13575" max="13817" width="9.140625" style="1"/>
    <col min="13818" max="13818" width="13.28515625" style="1" customWidth="1"/>
    <col min="13819" max="13819" width="31.5703125" style="1" bestFit="1" customWidth="1"/>
    <col min="13820" max="13820" width="11.5703125" style="1" bestFit="1" customWidth="1"/>
    <col min="13821" max="13821" width="9.28515625" style="1" bestFit="1" customWidth="1"/>
    <col min="13822" max="13822" width="10.140625" style="1" customWidth="1"/>
    <col min="13823" max="13828" width="10.28515625" style="1" customWidth="1"/>
    <col min="13829" max="13829" width="9.140625" style="1"/>
    <col min="13830" max="13830" width="10.85546875" style="1" bestFit="1" customWidth="1"/>
    <col min="13831" max="14073" width="9.140625" style="1"/>
    <col min="14074" max="14074" width="13.28515625" style="1" customWidth="1"/>
    <col min="14075" max="14075" width="31.5703125" style="1" bestFit="1" customWidth="1"/>
    <col min="14076" max="14076" width="11.5703125" style="1" bestFit="1" customWidth="1"/>
    <col min="14077" max="14077" width="9.28515625" style="1" bestFit="1" customWidth="1"/>
    <col min="14078" max="14078" width="10.140625" style="1" customWidth="1"/>
    <col min="14079" max="14084" width="10.28515625" style="1" customWidth="1"/>
    <col min="14085" max="14085" width="9.140625" style="1"/>
    <col min="14086" max="14086" width="10.85546875" style="1" bestFit="1" customWidth="1"/>
    <col min="14087" max="14329" width="9.140625" style="1"/>
    <col min="14330" max="14330" width="13.28515625" style="1" customWidth="1"/>
    <col min="14331" max="14331" width="31.5703125" style="1" bestFit="1" customWidth="1"/>
    <col min="14332" max="14332" width="11.5703125" style="1" bestFit="1" customWidth="1"/>
    <col min="14333" max="14333" width="9.28515625" style="1" bestFit="1" customWidth="1"/>
    <col min="14334" max="14334" width="10.140625" style="1" customWidth="1"/>
    <col min="14335" max="14340" width="10.28515625" style="1" customWidth="1"/>
    <col min="14341" max="14341" width="9.140625" style="1"/>
    <col min="14342" max="14342" width="10.85546875" style="1" bestFit="1" customWidth="1"/>
    <col min="14343" max="14585" width="9.140625" style="1"/>
    <col min="14586" max="14586" width="13.28515625" style="1" customWidth="1"/>
    <col min="14587" max="14587" width="31.5703125" style="1" bestFit="1" customWidth="1"/>
    <col min="14588" max="14588" width="11.5703125" style="1" bestFit="1" customWidth="1"/>
    <col min="14589" max="14589" width="9.28515625" style="1" bestFit="1" customWidth="1"/>
    <col min="14590" max="14590" width="10.140625" style="1" customWidth="1"/>
    <col min="14591" max="14596" width="10.28515625" style="1" customWidth="1"/>
    <col min="14597" max="14597" width="9.140625" style="1"/>
    <col min="14598" max="14598" width="10.85546875" style="1" bestFit="1" customWidth="1"/>
    <col min="14599" max="14841" width="9.140625" style="1"/>
    <col min="14842" max="14842" width="13.28515625" style="1" customWidth="1"/>
    <col min="14843" max="14843" width="31.5703125" style="1" bestFit="1" customWidth="1"/>
    <col min="14844" max="14844" width="11.5703125" style="1" bestFit="1" customWidth="1"/>
    <col min="14845" max="14845" width="9.28515625" style="1" bestFit="1" customWidth="1"/>
    <col min="14846" max="14846" width="10.140625" style="1" customWidth="1"/>
    <col min="14847" max="14852" width="10.28515625" style="1" customWidth="1"/>
    <col min="14853" max="14853" width="9.140625" style="1"/>
    <col min="14854" max="14854" width="10.85546875" style="1" bestFit="1" customWidth="1"/>
    <col min="14855" max="15097" width="9.140625" style="1"/>
    <col min="15098" max="15098" width="13.28515625" style="1" customWidth="1"/>
    <col min="15099" max="15099" width="31.5703125" style="1" bestFit="1" customWidth="1"/>
    <col min="15100" max="15100" width="11.5703125" style="1" bestFit="1" customWidth="1"/>
    <col min="15101" max="15101" width="9.28515625" style="1" bestFit="1" customWidth="1"/>
    <col min="15102" max="15102" width="10.140625" style="1" customWidth="1"/>
    <col min="15103" max="15108" width="10.28515625" style="1" customWidth="1"/>
    <col min="15109" max="15109" width="9.140625" style="1"/>
    <col min="15110" max="15110" width="10.85546875" style="1" bestFit="1" customWidth="1"/>
    <col min="15111" max="15353" width="9.140625" style="1"/>
    <col min="15354" max="15354" width="13.28515625" style="1" customWidth="1"/>
    <col min="15355" max="15355" width="31.5703125" style="1" bestFit="1" customWidth="1"/>
    <col min="15356" max="15356" width="11.5703125" style="1" bestFit="1" customWidth="1"/>
    <col min="15357" max="15357" width="9.28515625" style="1" bestFit="1" customWidth="1"/>
    <col min="15358" max="15358" width="10.140625" style="1" customWidth="1"/>
    <col min="15359" max="15364" width="10.28515625" style="1" customWidth="1"/>
    <col min="15365" max="15365" width="9.140625" style="1"/>
    <col min="15366" max="15366" width="10.85546875" style="1" bestFit="1" customWidth="1"/>
    <col min="15367" max="15609" width="9.140625" style="1"/>
    <col min="15610" max="15610" width="13.28515625" style="1" customWidth="1"/>
    <col min="15611" max="15611" width="31.5703125" style="1" bestFit="1" customWidth="1"/>
    <col min="15612" max="15612" width="11.5703125" style="1" bestFit="1" customWidth="1"/>
    <col min="15613" max="15613" width="9.28515625" style="1" bestFit="1" customWidth="1"/>
    <col min="15614" max="15614" width="10.140625" style="1" customWidth="1"/>
    <col min="15615" max="15620" width="10.28515625" style="1" customWidth="1"/>
    <col min="15621" max="15621" width="9.140625" style="1"/>
    <col min="15622" max="15622" width="10.85546875" style="1" bestFit="1" customWidth="1"/>
    <col min="15623" max="15865" width="9.140625" style="1"/>
    <col min="15866" max="15866" width="13.28515625" style="1" customWidth="1"/>
    <col min="15867" max="15867" width="31.5703125" style="1" bestFit="1" customWidth="1"/>
    <col min="15868" max="15868" width="11.5703125" style="1" bestFit="1" customWidth="1"/>
    <col min="15869" max="15869" width="9.28515625" style="1" bestFit="1" customWidth="1"/>
    <col min="15870" max="15870" width="10.140625" style="1" customWidth="1"/>
    <col min="15871" max="15876" width="10.28515625" style="1" customWidth="1"/>
    <col min="15877" max="15877" width="9.140625" style="1"/>
    <col min="15878" max="15878" width="10.85546875" style="1" bestFit="1" customWidth="1"/>
    <col min="15879" max="16121" width="9.140625" style="1"/>
    <col min="16122" max="16122" width="13.28515625" style="1" customWidth="1"/>
    <col min="16123" max="16123" width="31.5703125" style="1" bestFit="1" customWidth="1"/>
    <col min="16124" max="16124" width="11.5703125" style="1" bestFit="1" customWidth="1"/>
    <col min="16125" max="16125" width="9.28515625" style="1" bestFit="1" customWidth="1"/>
    <col min="16126" max="16126" width="10.140625" style="1" customWidth="1"/>
    <col min="16127" max="16132" width="10.28515625" style="1" customWidth="1"/>
    <col min="16133" max="16133" width="9.140625" style="1"/>
    <col min="16134" max="16134" width="10.85546875" style="1" bestFit="1" customWidth="1"/>
    <col min="16135" max="16384" width="9.140625" style="1"/>
  </cols>
  <sheetData>
    <row r="1" spans="1:14" s="4" customFormat="1" ht="48.75" customHeight="1" x14ac:dyDescent="0.25">
      <c r="A1" s="159"/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</row>
    <row r="2" spans="1:14" s="4" customFormat="1" ht="21" x14ac:dyDescent="0.25">
      <c r="A2" s="160" t="s">
        <v>195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</row>
    <row r="3" spans="1:14" s="4" customFormat="1" ht="18.75" x14ac:dyDescent="0.25">
      <c r="A3" s="150" t="str">
        <f>Sem!A3</f>
        <v>RESULT ANALYSIS YEAR 2017-2018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</row>
    <row r="4" spans="1:14" s="4" customFormat="1" ht="18.75" x14ac:dyDescent="0.25">
      <c r="A4" s="150" t="str">
        <f>Sem!A4</f>
        <v>SEM VI  (MAY 2018)</v>
      </c>
      <c r="B4" s="150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</row>
    <row r="5" spans="1:14" ht="15.75" thickBot="1" x14ac:dyDescent="0.3"/>
    <row r="6" spans="1:14" s="9" customFormat="1" ht="15.75" x14ac:dyDescent="0.25">
      <c r="A6" s="161" t="s">
        <v>196</v>
      </c>
      <c r="B6" s="163" t="s">
        <v>197</v>
      </c>
      <c r="C6" s="165" t="s">
        <v>198</v>
      </c>
      <c r="D6" s="163" t="s">
        <v>199</v>
      </c>
      <c r="E6" s="163" t="s">
        <v>200</v>
      </c>
      <c r="F6" s="167" t="s">
        <v>204</v>
      </c>
      <c r="G6" s="168"/>
      <c r="H6" s="168"/>
      <c r="I6" s="168"/>
      <c r="J6" s="169"/>
      <c r="K6" s="169"/>
      <c r="L6" s="163" t="s">
        <v>201</v>
      </c>
      <c r="M6" s="170" t="s">
        <v>202</v>
      </c>
      <c r="N6" s="172" t="s">
        <v>203</v>
      </c>
    </row>
    <row r="7" spans="1:14" s="9" customFormat="1" ht="16.5" thickBot="1" x14ac:dyDescent="0.3">
      <c r="A7" s="162"/>
      <c r="B7" s="164"/>
      <c r="C7" s="166"/>
      <c r="D7" s="164"/>
      <c r="E7" s="164"/>
      <c r="F7" s="29" t="s">
        <v>205</v>
      </c>
      <c r="G7" s="28" t="s">
        <v>206</v>
      </c>
      <c r="H7" s="28" t="s">
        <v>207</v>
      </c>
      <c r="I7" s="28" t="s">
        <v>208</v>
      </c>
      <c r="J7" s="28" t="s">
        <v>209</v>
      </c>
      <c r="K7" s="30" t="s">
        <v>210</v>
      </c>
      <c r="L7" s="164"/>
      <c r="M7" s="171"/>
      <c r="N7" s="173"/>
    </row>
    <row r="8" spans="1:14" s="9" customFormat="1" ht="15.75" x14ac:dyDescent="0.25">
      <c r="A8" s="177" t="str">
        <f>Sem!C9</f>
        <v>METROLOGY AND QUALITY ENGINEERING</v>
      </c>
      <c r="B8" s="134" t="s">
        <v>598</v>
      </c>
      <c r="C8" s="177">
        <f>Sem!$AE$11</f>
        <v>141</v>
      </c>
      <c r="D8" s="157">
        <f>Sem!$AB$9</f>
        <v>141</v>
      </c>
      <c r="E8" s="183">
        <f>Sem!$AB$12</f>
        <v>99.295774647887328</v>
      </c>
      <c r="F8" s="185">
        <f>Sem!$AB$20</f>
        <v>22</v>
      </c>
      <c r="G8" s="188">
        <f>Sem!$AB$19</f>
        <v>27</v>
      </c>
      <c r="H8" s="188">
        <f>Sem!$AB$18</f>
        <v>62</v>
      </c>
      <c r="I8" s="188">
        <f>Sem!$AB$17</f>
        <v>18</v>
      </c>
      <c r="J8" s="188">
        <f>Sem!$AB$16</f>
        <v>11</v>
      </c>
      <c r="K8" s="174">
        <f>Sem!$AB$15</f>
        <v>1</v>
      </c>
      <c r="L8" s="157">
        <f>Sem!$AB$8</f>
        <v>1</v>
      </c>
      <c r="M8" s="52" t="str">
        <f>Sem!AC28</f>
        <v>/ BHUVAD SHAMIKA SHANTARAM SHALINI</v>
      </c>
      <c r="N8" s="10">
        <f>Sem!AB28</f>
        <v>83</v>
      </c>
    </row>
    <row r="9" spans="1:14" s="9" customFormat="1" ht="15.75" x14ac:dyDescent="0.25">
      <c r="A9" s="178"/>
      <c r="B9" s="182" t="s">
        <v>599</v>
      </c>
      <c r="C9" s="178"/>
      <c r="D9" s="158"/>
      <c r="E9" s="178"/>
      <c r="F9" s="186"/>
      <c r="G9" s="189"/>
      <c r="H9" s="189"/>
      <c r="I9" s="189"/>
      <c r="J9" s="189"/>
      <c r="K9" s="175"/>
      <c r="L9" s="158"/>
      <c r="M9" s="53" t="str">
        <f>Sem!AC29</f>
        <v>/ PALANDE SANJANA MADHAV SHARMILA</v>
      </c>
      <c r="N9" s="11">
        <f>Sem!AB29</f>
        <v>83</v>
      </c>
    </row>
    <row r="10" spans="1:14" s="9" customFormat="1" ht="16.5" thickBot="1" x14ac:dyDescent="0.3">
      <c r="A10" s="178"/>
      <c r="B10" s="181"/>
      <c r="C10" s="178"/>
      <c r="D10" s="158"/>
      <c r="E10" s="178"/>
      <c r="F10" s="187"/>
      <c r="G10" s="190"/>
      <c r="H10" s="190"/>
      <c r="I10" s="190"/>
      <c r="J10" s="190"/>
      <c r="K10" s="176"/>
      <c r="L10" s="158"/>
      <c r="M10" s="54" t="str">
        <f>Sem!AC30</f>
        <v>/ PARAB DEEPALI ANAND ASMITA</v>
      </c>
      <c r="N10" s="12">
        <f>Sem!AB30</f>
        <v>82</v>
      </c>
    </row>
    <row r="11" spans="1:14" s="9" customFormat="1" ht="15.75" x14ac:dyDescent="0.25">
      <c r="A11" s="177" t="str">
        <f>Sem!F9</f>
        <v>MACHINE DESIGN I</v>
      </c>
      <c r="B11" s="179" t="s">
        <v>600</v>
      </c>
      <c r="C11" s="177">
        <f>Sem!$AE$11</f>
        <v>141</v>
      </c>
      <c r="D11" s="157">
        <f>Sem!$AE$9</f>
        <v>134</v>
      </c>
      <c r="E11" s="183">
        <f>Sem!$AE$12</f>
        <v>94.366197183098592</v>
      </c>
      <c r="F11" s="185">
        <f>Sem!$AE$20</f>
        <v>34</v>
      </c>
      <c r="G11" s="188">
        <f>Sem!$AE$19</f>
        <v>24</v>
      </c>
      <c r="H11" s="188">
        <f>Sem!$AE$18</f>
        <v>39</v>
      </c>
      <c r="I11" s="188">
        <f>Sem!$AE$17</f>
        <v>18</v>
      </c>
      <c r="J11" s="188">
        <f>Sem!$AE$16</f>
        <v>12</v>
      </c>
      <c r="K11" s="174">
        <f>Sem!$AE$15</f>
        <v>7</v>
      </c>
      <c r="L11" s="157">
        <f>Sem!$AE$8</f>
        <v>8</v>
      </c>
      <c r="M11" s="52" t="str">
        <f>Sem!AF28</f>
        <v>PATIL NAVAL MADHUKAR ASHA</v>
      </c>
      <c r="N11" s="10">
        <f>Sem!AE28</f>
        <v>86</v>
      </c>
    </row>
    <row r="12" spans="1:14" s="9" customFormat="1" ht="15.75" x14ac:dyDescent="0.25">
      <c r="A12" s="178"/>
      <c r="B12" s="180"/>
      <c r="C12" s="178"/>
      <c r="D12" s="158"/>
      <c r="E12" s="178"/>
      <c r="F12" s="186"/>
      <c r="G12" s="189"/>
      <c r="H12" s="189"/>
      <c r="I12" s="189"/>
      <c r="J12" s="189"/>
      <c r="K12" s="175"/>
      <c r="L12" s="158"/>
      <c r="M12" s="53" t="str">
        <f>Sem!AF29</f>
        <v>/ BHUVAD SHAMIKA SHANTARAM SHALINI</v>
      </c>
      <c r="N12" s="11">
        <f>Sem!AE29</f>
        <v>82</v>
      </c>
    </row>
    <row r="13" spans="1:14" s="9" customFormat="1" ht="31.5" x14ac:dyDescent="0.25">
      <c r="A13" s="178"/>
      <c r="B13" s="180" t="s">
        <v>601</v>
      </c>
      <c r="C13" s="178"/>
      <c r="D13" s="158"/>
      <c r="E13" s="178"/>
      <c r="F13" s="187"/>
      <c r="G13" s="190"/>
      <c r="H13" s="190"/>
      <c r="I13" s="190"/>
      <c r="J13" s="190"/>
      <c r="K13" s="176"/>
      <c r="L13" s="158"/>
      <c r="M13" s="53" t="str">
        <f>Sem!AF30</f>
        <v>JAISWAL AMANKUMAR DINESHCHANDRA MADHURI</v>
      </c>
      <c r="N13" s="11">
        <f>Sem!AE30</f>
        <v>82</v>
      </c>
    </row>
    <row r="14" spans="1:14" s="9" customFormat="1" ht="16.5" thickBot="1" x14ac:dyDescent="0.3">
      <c r="A14" s="178"/>
      <c r="B14" s="181"/>
      <c r="C14" s="178"/>
      <c r="D14" s="158"/>
      <c r="E14" s="178"/>
      <c r="F14" s="187"/>
      <c r="G14" s="190"/>
      <c r="H14" s="190"/>
      <c r="I14" s="190"/>
      <c r="J14" s="190"/>
      <c r="K14" s="176"/>
      <c r="L14" s="158"/>
      <c r="M14" s="53" t="str">
        <f>Sem!AF31</f>
        <v>/ PALANDE SANJANA MADHAV SHARMILA</v>
      </c>
      <c r="N14" s="11">
        <f>Sem!AE31</f>
        <v>82</v>
      </c>
    </row>
    <row r="15" spans="1:14" s="9" customFormat="1" ht="31.5" x14ac:dyDescent="0.25">
      <c r="A15" s="177" t="str">
        <f>Sem!I9</f>
        <v>MECHANICAL VIBRATIONS</v>
      </c>
      <c r="B15" s="135" t="s">
        <v>602</v>
      </c>
      <c r="C15" s="177">
        <f>Sem!$AH$11</f>
        <v>142</v>
      </c>
      <c r="D15" s="157">
        <f>Sem!$AH$9</f>
        <v>130</v>
      </c>
      <c r="E15" s="183">
        <f>Sem!$AH$12</f>
        <v>91.549295774647888</v>
      </c>
      <c r="F15" s="185">
        <f>Sem!$AH$20</f>
        <v>39</v>
      </c>
      <c r="G15" s="188">
        <f>Sem!$AH$19</f>
        <v>30</v>
      </c>
      <c r="H15" s="188">
        <f>Sem!$AH$18</f>
        <v>30</v>
      </c>
      <c r="I15" s="188">
        <f>Sem!$AH$17</f>
        <v>10</v>
      </c>
      <c r="J15" s="188">
        <f>Sem!$AH$16</f>
        <v>12</v>
      </c>
      <c r="K15" s="174">
        <f>Sem!$AH$15</f>
        <v>9</v>
      </c>
      <c r="L15" s="157">
        <f>Sem!$AH$8</f>
        <v>12</v>
      </c>
      <c r="M15" s="52" t="str">
        <f>Sem!AI28</f>
        <v>JAISWAL AMANKUMAR DINESHCHANDRA MADHURI</v>
      </c>
      <c r="N15" s="10">
        <f>Sem!AH28</f>
        <v>92</v>
      </c>
    </row>
    <row r="16" spans="1:14" s="9" customFormat="1" ht="15.75" x14ac:dyDescent="0.25">
      <c r="A16" s="178"/>
      <c r="B16" s="180" t="s">
        <v>603</v>
      </c>
      <c r="C16" s="178"/>
      <c r="D16" s="158"/>
      <c r="E16" s="178"/>
      <c r="F16" s="186"/>
      <c r="G16" s="189"/>
      <c r="H16" s="189"/>
      <c r="I16" s="189"/>
      <c r="J16" s="189"/>
      <c r="K16" s="175"/>
      <c r="L16" s="158"/>
      <c r="M16" s="53" t="str">
        <f>Sem!AI29</f>
        <v>/ BHUVAD SHAMIKA SHANTARAM SHALINI</v>
      </c>
      <c r="N16" s="11">
        <f>Sem!AH29</f>
        <v>89</v>
      </c>
    </row>
    <row r="17" spans="1:14" s="9" customFormat="1" ht="16.5" thickBot="1" x14ac:dyDescent="0.3">
      <c r="A17" s="178"/>
      <c r="B17" s="181"/>
      <c r="C17" s="178"/>
      <c r="D17" s="158"/>
      <c r="E17" s="178"/>
      <c r="F17" s="193"/>
      <c r="G17" s="191"/>
      <c r="H17" s="191"/>
      <c r="I17" s="191"/>
      <c r="J17" s="191"/>
      <c r="K17" s="184"/>
      <c r="L17" s="158"/>
      <c r="M17" s="54" t="str">
        <f>Sem!AI30</f>
        <v>CHAVAN SAURABH SHARAD POOJA</v>
      </c>
      <c r="N17" s="12">
        <f>Sem!AH30</f>
        <v>89</v>
      </c>
    </row>
    <row r="18" spans="1:14" s="9" customFormat="1" ht="31.5" x14ac:dyDescent="0.25">
      <c r="A18" s="177" t="str">
        <f>Sem!L9</f>
        <v>THERMAL AND FLUID POWER ENGINEERING</v>
      </c>
      <c r="B18" s="135" t="s">
        <v>604</v>
      </c>
      <c r="C18" s="177">
        <f>Sem!$AK$11</f>
        <v>142</v>
      </c>
      <c r="D18" s="157">
        <f>Sem!$AK$9</f>
        <v>139</v>
      </c>
      <c r="E18" s="183">
        <f>Sem!$AK$12</f>
        <v>97.887323943661968</v>
      </c>
      <c r="F18" s="192">
        <f>Sem!$AK$20</f>
        <v>33</v>
      </c>
      <c r="G18" s="194">
        <f>Sem!$AK$19</f>
        <v>36</v>
      </c>
      <c r="H18" s="194">
        <f>Sem!$AK$18</f>
        <v>31</v>
      </c>
      <c r="I18" s="194">
        <f>Sem!$AK$17</f>
        <v>10</v>
      </c>
      <c r="J18" s="194">
        <f>Sem!$AK$16</f>
        <v>14</v>
      </c>
      <c r="K18" s="195">
        <f>Sem!$AK$15</f>
        <v>15</v>
      </c>
      <c r="L18" s="157">
        <f>Sem!$AK$8</f>
        <v>3</v>
      </c>
      <c r="M18" s="52" t="str">
        <f>Sem!AL28</f>
        <v>LALL HARDEEP SINGH POVINDER SINGH KULBIR KAUR</v>
      </c>
      <c r="N18" s="10">
        <f>Sem!AK28</f>
        <v>96</v>
      </c>
    </row>
    <row r="19" spans="1:14" s="9" customFormat="1" ht="15.75" x14ac:dyDescent="0.25">
      <c r="A19" s="178"/>
      <c r="B19" s="180" t="s">
        <v>605</v>
      </c>
      <c r="C19" s="178"/>
      <c r="D19" s="158"/>
      <c r="E19" s="178"/>
      <c r="F19" s="186"/>
      <c r="G19" s="189"/>
      <c r="H19" s="189"/>
      <c r="I19" s="189"/>
      <c r="J19" s="189"/>
      <c r="K19" s="175"/>
      <c r="L19" s="158"/>
      <c r="M19" s="53" t="str">
        <f>Sem!AL29</f>
        <v>/ KOLUMBKAR SNEHA SUNIL SHEELA</v>
      </c>
      <c r="N19" s="11">
        <f>Sem!AK29</f>
        <v>91</v>
      </c>
    </row>
    <row r="20" spans="1:14" s="9" customFormat="1" ht="16.5" thickBot="1" x14ac:dyDescent="0.3">
      <c r="A20" s="178"/>
      <c r="B20" s="181"/>
      <c r="C20" s="178"/>
      <c r="D20" s="158"/>
      <c r="E20" s="178"/>
      <c r="F20" s="187"/>
      <c r="G20" s="190"/>
      <c r="H20" s="190"/>
      <c r="I20" s="190"/>
      <c r="J20" s="190"/>
      <c r="K20" s="176"/>
      <c r="L20" s="158"/>
      <c r="M20" s="54" t="str">
        <f>Sem!AL30</f>
        <v>CHAVAN SAURABH SHARAD POOJA</v>
      </c>
      <c r="N20" s="12">
        <f>Sem!AK30</f>
        <v>89</v>
      </c>
    </row>
    <row r="21" spans="1:14" s="9" customFormat="1" ht="15.75" x14ac:dyDescent="0.25">
      <c r="A21" s="177" t="str">
        <f>Sem!O9</f>
        <v xml:space="preserve">MECHATRONICS </v>
      </c>
      <c r="B21" s="179" t="s">
        <v>598</v>
      </c>
      <c r="C21" s="177">
        <f>Sem!AN11</f>
        <v>142</v>
      </c>
      <c r="D21" s="157">
        <f>Sem!$AN$9</f>
        <v>141</v>
      </c>
      <c r="E21" s="183">
        <f>Sem!$AN$12</f>
        <v>99.295774647887328</v>
      </c>
      <c r="F21" s="185">
        <f>Sem!$AN$20</f>
        <v>9</v>
      </c>
      <c r="G21" s="188">
        <f>Sem!$AN$19</f>
        <v>23</v>
      </c>
      <c r="H21" s="188">
        <f>Sem!$AN$18</f>
        <v>36</v>
      </c>
      <c r="I21" s="188">
        <f>Sem!$AN$17</f>
        <v>25</v>
      </c>
      <c r="J21" s="188">
        <f>Sem!$AN$16</f>
        <v>24</v>
      </c>
      <c r="K21" s="174">
        <f>Sem!$AN$15</f>
        <v>24</v>
      </c>
      <c r="L21" s="157">
        <f>Sem!$AN$8</f>
        <v>1</v>
      </c>
      <c r="M21" s="52" t="str">
        <f>Sem!AO28</f>
        <v>/ KOLUMBKAR SNEHA SUNIL SHEELA</v>
      </c>
      <c r="N21" s="10">
        <f>Sem!AN28</f>
        <v>93</v>
      </c>
    </row>
    <row r="22" spans="1:14" s="9" customFormat="1" ht="15.75" x14ac:dyDescent="0.25">
      <c r="A22" s="178"/>
      <c r="B22" s="180"/>
      <c r="C22" s="178"/>
      <c r="D22" s="158"/>
      <c r="E22" s="178"/>
      <c r="F22" s="186"/>
      <c r="G22" s="189"/>
      <c r="H22" s="189"/>
      <c r="I22" s="189"/>
      <c r="J22" s="189"/>
      <c r="K22" s="175"/>
      <c r="L22" s="158"/>
      <c r="M22" s="53" t="str">
        <f>Sem!AO29</f>
        <v>/ CHACHE SNEHAL CHANDRAKANT SUSHMA</v>
      </c>
      <c r="N22" s="11">
        <f>Sem!AN29</f>
        <v>86</v>
      </c>
    </row>
    <row r="23" spans="1:14" s="9" customFormat="1" ht="15.75" x14ac:dyDescent="0.25">
      <c r="A23" s="178"/>
      <c r="B23" s="180" t="s">
        <v>606</v>
      </c>
      <c r="C23" s="178"/>
      <c r="D23" s="158"/>
      <c r="E23" s="178"/>
      <c r="F23" s="187"/>
      <c r="G23" s="190"/>
      <c r="H23" s="190"/>
      <c r="I23" s="190"/>
      <c r="J23" s="190"/>
      <c r="K23" s="176"/>
      <c r="L23" s="158"/>
      <c r="M23" s="53" t="str">
        <f>Sem!AO30</f>
        <v>CHAVAN SAURABH SHARAD POOJA</v>
      </c>
      <c r="N23" s="11">
        <f>Sem!AN30</f>
        <v>86</v>
      </c>
    </row>
    <row r="24" spans="1:14" s="9" customFormat="1" ht="16.5" thickBot="1" x14ac:dyDescent="0.3">
      <c r="A24" s="178"/>
      <c r="B24" s="181"/>
      <c r="C24" s="178"/>
      <c r="D24" s="158"/>
      <c r="E24" s="178"/>
      <c r="F24" s="193"/>
      <c r="G24" s="191"/>
      <c r="H24" s="191"/>
      <c r="I24" s="191"/>
      <c r="J24" s="191"/>
      <c r="K24" s="184"/>
      <c r="L24" s="158"/>
      <c r="M24" s="53" t="str">
        <f>Sem!AO31</f>
        <v>GHONGADI SAMMED SANJAY DARSHANA</v>
      </c>
      <c r="N24" s="11">
        <f>Sem!AN31</f>
        <v>86</v>
      </c>
    </row>
    <row r="25" spans="1:14" ht="31.5" x14ac:dyDescent="0.25">
      <c r="A25" s="177" t="str">
        <f>Sem!R9</f>
        <v>FINITE ELEMENT ANALYSIS</v>
      </c>
      <c r="B25" s="135" t="s">
        <v>607</v>
      </c>
      <c r="C25" s="177">
        <f>Sem!AQ11</f>
        <v>142</v>
      </c>
      <c r="D25" s="157">
        <f>Sem!AQ9</f>
        <v>126</v>
      </c>
      <c r="E25" s="183">
        <f>Sem!AQ12</f>
        <v>88.732394366197184</v>
      </c>
      <c r="F25" s="185">
        <f>Sem!$AQ$20</f>
        <v>56</v>
      </c>
      <c r="G25" s="188">
        <f>Sem!$AQ$19</f>
        <v>31</v>
      </c>
      <c r="H25" s="188">
        <f>Sem!$AQ$18</f>
        <v>30</v>
      </c>
      <c r="I25" s="188">
        <f>Sem!$AQ$17</f>
        <v>1</v>
      </c>
      <c r="J25" s="188">
        <f>Sem!$AQ$16</f>
        <v>3</v>
      </c>
      <c r="K25" s="174">
        <f>Sem!$AQ$15</f>
        <v>5</v>
      </c>
      <c r="L25" s="157">
        <f>Sem!$AQ$8</f>
        <v>16</v>
      </c>
      <c r="M25" s="52" t="str">
        <f>Sem!AR28</f>
        <v>KHAN ABDUL QUADIR BISMILLAH JAMILA KHATOON</v>
      </c>
      <c r="N25" s="10">
        <f>Sem!AQ28</f>
        <v>86</v>
      </c>
    </row>
    <row r="26" spans="1:14" ht="15.75" x14ac:dyDescent="0.25">
      <c r="A26" s="178"/>
      <c r="B26" s="180" t="s">
        <v>608</v>
      </c>
      <c r="C26" s="178"/>
      <c r="D26" s="158"/>
      <c r="E26" s="178"/>
      <c r="F26" s="186"/>
      <c r="G26" s="189"/>
      <c r="H26" s="189"/>
      <c r="I26" s="189"/>
      <c r="J26" s="189"/>
      <c r="K26" s="175"/>
      <c r="L26" s="158"/>
      <c r="M26" s="53" t="str">
        <f>Sem!AR29</f>
        <v>/ PALANDE SANJANA MADHAV SHARMILA</v>
      </c>
      <c r="N26" s="11">
        <f>Sem!AQ29</f>
        <v>85</v>
      </c>
    </row>
    <row r="27" spans="1:14" ht="16.5" thickBot="1" x14ac:dyDescent="0.3">
      <c r="A27" s="197"/>
      <c r="B27" s="181"/>
      <c r="C27" s="197"/>
      <c r="D27" s="196"/>
      <c r="E27" s="197"/>
      <c r="F27" s="193"/>
      <c r="G27" s="191"/>
      <c r="H27" s="191"/>
      <c r="I27" s="191"/>
      <c r="J27" s="191"/>
      <c r="K27" s="184"/>
      <c r="L27" s="196"/>
      <c r="M27" s="55" t="str">
        <f>Sem!AR30</f>
        <v>VARTAK OMKAR SANTOSH SHEETAL</v>
      </c>
      <c r="N27" s="13">
        <f>Sem!AQ30</f>
        <v>85</v>
      </c>
    </row>
    <row r="32" spans="1:14" s="48" customFormat="1" ht="18.75" x14ac:dyDescent="0.25">
      <c r="A32" s="198" t="s">
        <v>253</v>
      </c>
      <c r="B32" s="198"/>
      <c r="C32" s="50"/>
      <c r="D32" s="50"/>
      <c r="E32" s="198" t="s">
        <v>252</v>
      </c>
      <c r="F32" s="198"/>
      <c r="G32" s="198"/>
      <c r="H32" s="198"/>
      <c r="I32" s="198"/>
      <c r="J32" s="198"/>
      <c r="K32" s="198"/>
      <c r="L32" s="50"/>
      <c r="M32" s="50" t="s">
        <v>241</v>
      </c>
      <c r="N32" s="49"/>
    </row>
    <row r="33" spans="1:13" ht="18.75" x14ac:dyDescent="0.25">
      <c r="A33" s="198" t="s">
        <v>251</v>
      </c>
      <c r="B33" s="198"/>
      <c r="C33" s="50"/>
      <c r="D33" s="50"/>
      <c r="E33" s="198" t="s">
        <v>244</v>
      </c>
      <c r="F33" s="198"/>
      <c r="G33" s="198"/>
      <c r="H33" s="198"/>
      <c r="I33" s="198"/>
      <c r="J33" s="198"/>
      <c r="K33" s="198"/>
      <c r="L33" s="50"/>
      <c r="M33" s="50" t="s">
        <v>249</v>
      </c>
    </row>
    <row r="34" spans="1:13" ht="18.75" x14ac:dyDescent="0.25">
      <c r="A34" s="198" t="s">
        <v>242</v>
      </c>
      <c r="B34" s="198"/>
      <c r="E34" s="198" t="s">
        <v>243</v>
      </c>
      <c r="F34" s="198"/>
      <c r="G34" s="198"/>
      <c r="H34" s="198"/>
      <c r="I34" s="198"/>
      <c r="J34" s="198"/>
      <c r="K34" s="198"/>
    </row>
  </sheetData>
  <mergeCells count="93">
    <mergeCell ref="A32:B32"/>
    <mergeCell ref="A33:B33"/>
    <mergeCell ref="A34:B34"/>
    <mergeCell ref="E32:K32"/>
    <mergeCell ref="E33:K33"/>
    <mergeCell ref="E34:K34"/>
    <mergeCell ref="L25:L27"/>
    <mergeCell ref="A25:A27"/>
    <mergeCell ref="C25:C27"/>
    <mergeCell ref="D25:D27"/>
    <mergeCell ref="E25:E27"/>
    <mergeCell ref="F25:F27"/>
    <mergeCell ref="J25:J27"/>
    <mergeCell ref="G25:G27"/>
    <mergeCell ref="H25:H27"/>
    <mergeCell ref="I25:I27"/>
    <mergeCell ref="K25:K27"/>
    <mergeCell ref="B26:B27"/>
    <mergeCell ref="F21:F24"/>
    <mergeCell ref="G21:G24"/>
    <mergeCell ref="H21:H24"/>
    <mergeCell ref="I21:I24"/>
    <mergeCell ref="K21:K24"/>
    <mergeCell ref="J21:J24"/>
    <mergeCell ref="L21:L24"/>
    <mergeCell ref="G18:G20"/>
    <mergeCell ref="H18:H20"/>
    <mergeCell ref="I18:I20"/>
    <mergeCell ref="K18:K20"/>
    <mergeCell ref="L18:L20"/>
    <mergeCell ref="J18:J20"/>
    <mergeCell ref="A21:A24"/>
    <mergeCell ref="C21:C24"/>
    <mergeCell ref="D21:D24"/>
    <mergeCell ref="E21:E24"/>
    <mergeCell ref="B21:B22"/>
    <mergeCell ref="B23:B24"/>
    <mergeCell ref="A18:A20"/>
    <mergeCell ref="C18:C20"/>
    <mergeCell ref="D18:D20"/>
    <mergeCell ref="E18:E20"/>
    <mergeCell ref="B19:B20"/>
    <mergeCell ref="F18:F20"/>
    <mergeCell ref="F15:F17"/>
    <mergeCell ref="G15:G17"/>
    <mergeCell ref="H15:H17"/>
    <mergeCell ref="I15:I17"/>
    <mergeCell ref="L15:L17"/>
    <mergeCell ref="G11:G14"/>
    <mergeCell ref="H11:H14"/>
    <mergeCell ref="I11:I14"/>
    <mergeCell ref="K11:K14"/>
    <mergeCell ref="L11:L14"/>
    <mergeCell ref="J11:J14"/>
    <mergeCell ref="J15:J17"/>
    <mergeCell ref="E15:E17"/>
    <mergeCell ref="K15:K17"/>
    <mergeCell ref="F11:F14"/>
    <mergeCell ref="J8:J10"/>
    <mergeCell ref="F8:F10"/>
    <mergeCell ref="G8:G10"/>
    <mergeCell ref="H8:H10"/>
    <mergeCell ref="I8:I10"/>
    <mergeCell ref="E11:E14"/>
    <mergeCell ref="E8:E10"/>
    <mergeCell ref="C8:C10"/>
    <mergeCell ref="A15:A17"/>
    <mergeCell ref="C15:C17"/>
    <mergeCell ref="D15:D17"/>
    <mergeCell ref="A11:A14"/>
    <mergeCell ref="B11:B12"/>
    <mergeCell ref="B13:B14"/>
    <mergeCell ref="C11:C14"/>
    <mergeCell ref="D11:D14"/>
    <mergeCell ref="D8:D10"/>
    <mergeCell ref="B9:B10"/>
    <mergeCell ref="B16:B17"/>
    <mergeCell ref="L8:L10"/>
    <mergeCell ref="A1:N1"/>
    <mergeCell ref="A2:N2"/>
    <mergeCell ref="A3:N3"/>
    <mergeCell ref="A4:N4"/>
    <mergeCell ref="A6:A7"/>
    <mergeCell ref="B6:B7"/>
    <mergeCell ref="C6:C7"/>
    <mergeCell ref="D6:D7"/>
    <mergeCell ref="E6:E7"/>
    <mergeCell ref="F6:K6"/>
    <mergeCell ref="L6:L7"/>
    <mergeCell ref="M6:M7"/>
    <mergeCell ref="N6:N7"/>
    <mergeCell ref="K8:K10"/>
    <mergeCell ref="A8:A10"/>
  </mergeCells>
  <pageMargins left="0.25" right="0.13" top="0.47" bottom="0.75" header="0.3" footer="0.3"/>
  <pageSetup paperSize="9" scale="77" fitToHeight="0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96"/>
  <sheetViews>
    <sheetView topLeftCell="AB25" zoomScale="85" zoomScaleNormal="85" workbookViewId="0">
      <selection activeCell="Y10" sqref="Y10"/>
    </sheetView>
  </sheetViews>
  <sheetFormatPr defaultRowHeight="15" x14ac:dyDescent="0.25"/>
  <cols>
    <col min="1" max="1" width="24.140625" style="1" customWidth="1"/>
    <col min="2" max="24" width="6.42578125" style="1" customWidth="1"/>
    <col min="25" max="25" width="9.140625" style="7"/>
    <col min="26" max="26" width="13.42578125" style="7" customWidth="1"/>
    <col min="27" max="33" width="11" style="7" customWidth="1"/>
    <col min="34" max="46" width="9.140625" style="7"/>
    <col min="47" max="47" width="35.85546875" style="7" bestFit="1" customWidth="1"/>
    <col min="48" max="48" width="9.140625" style="98"/>
    <col min="49" max="16384" width="9.140625" style="7"/>
  </cols>
  <sheetData>
    <row r="1" spans="1:48" s="4" customFormat="1" ht="56.25" customHeight="1" x14ac:dyDescent="0.25">
      <c r="A1" s="159"/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7"/>
      <c r="V1" s="7"/>
      <c r="W1" s="1"/>
      <c r="X1" s="1"/>
      <c r="AV1" s="97"/>
    </row>
    <row r="2" spans="1:48" s="4" customFormat="1" ht="21" x14ac:dyDescent="0.25">
      <c r="A2" s="160" t="s">
        <v>195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7"/>
      <c r="V2" s="7"/>
      <c r="W2" s="1"/>
      <c r="X2" s="1"/>
      <c r="AV2" s="97"/>
    </row>
    <row r="3" spans="1:48" s="4" customFormat="1" ht="18.75" x14ac:dyDescent="0.25">
      <c r="A3" s="150" t="s">
        <v>410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7"/>
      <c r="V3" s="7"/>
      <c r="W3" s="1"/>
      <c r="X3" s="1"/>
      <c r="AV3" s="97"/>
    </row>
    <row r="4" spans="1:48" s="4" customFormat="1" ht="18.75" x14ac:dyDescent="0.25">
      <c r="A4" s="150" t="s">
        <v>478</v>
      </c>
      <c r="B4" s="150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7"/>
      <c r="V4" s="7"/>
      <c r="W4" s="1"/>
      <c r="X4" s="1"/>
      <c r="AV4" s="97"/>
    </row>
    <row r="5" spans="1:48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48" ht="16.5" thickBot="1" x14ac:dyDescent="0.3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68"/>
      <c r="Y6" s="56"/>
      <c r="Z6" s="56"/>
      <c r="AA6" s="56"/>
    </row>
    <row r="7" spans="1:48" ht="24" customHeight="1" thickBot="1" x14ac:dyDescent="0.3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7"/>
      <c r="V7" s="7"/>
      <c r="Y7" s="57"/>
      <c r="Z7" s="57"/>
      <c r="AA7" s="57"/>
      <c r="AB7" s="201" t="str">
        <f>C9</f>
        <v>METROLOGY AND QUALITY ENGINEERING</v>
      </c>
      <c r="AC7" s="201"/>
      <c r="AD7" s="201"/>
      <c r="AE7" s="201" t="str">
        <f>F9</f>
        <v>MACHINE DESIGN I</v>
      </c>
      <c r="AF7" s="201"/>
      <c r="AG7" s="201"/>
      <c r="AH7" s="201" t="str">
        <f>I9</f>
        <v>MECHANICAL VIBRATIONS</v>
      </c>
      <c r="AI7" s="201"/>
      <c r="AJ7" s="201"/>
      <c r="AK7" s="201" t="str">
        <f>L9</f>
        <v>THERMAL AND FLUID POWER ENGINEERING</v>
      </c>
      <c r="AL7" s="201"/>
      <c r="AM7" s="201"/>
      <c r="AN7" s="201" t="str">
        <f>O9</f>
        <v xml:space="preserve">MECHATRONICS </v>
      </c>
      <c r="AO7" s="201"/>
      <c r="AP7" s="201"/>
      <c r="AQ7" s="201" t="str">
        <f>R9</f>
        <v>FINITE ELEMENT ANALYSIS</v>
      </c>
      <c r="AR7" s="201"/>
      <c r="AS7" s="201"/>
      <c r="AT7" s="72" t="str">
        <f>U8</f>
        <v>TOTAL</v>
      </c>
    </row>
    <row r="8" spans="1:48" ht="15" customHeight="1" x14ac:dyDescent="0.2">
      <c r="A8" s="211" t="s">
        <v>0</v>
      </c>
      <c r="B8" s="99"/>
      <c r="C8" s="213" t="s">
        <v>1</v>
      </c>
      <c r="D8" s="213"/>
      <c r="E8" s="213"/>
      <c r="F8" s="213" t="s">
        <v>2</v>
      </c>
      <c r="G8" s="213"/>
      <c r="H8" s="213"/>
      <c r="I8" s="213" t="s">
        <v>3</v>
      </c>
      <c r="J8" s="213"/>
      <c r="K8" s="213"/>
      <c r="L8" s="213" t="s">
        <v>4</v>
      </c>
      <c r="M8" s="213"/>
      <c r="N8" s="213"/>
      <c r="O8" s="213" t="s">
        <v>5</v>
      </c>
      <c r="P8" s="213"/>
      <c r="Q8" s="213"/>
      <c r="R8" s="213" t="s">
        <v>6</v>
      </c>
      <c r="S8" s="213"/>
      <c r="T8" s="213"/>
      <c r="U8" s="222" t="s">
        <v>7</v>
      </c>
      <c r="V8" s="222" t="s">
        <v>9</v>
      </c>
      <c r="W8" s="222" t="s">
        <v>8</v>
      </c>
      <c r="X8" s="224" t="s">
        <v>19</v>
      </c>
      <c r="Y8" s="216" t="s">
        <v>213</v>
      </c>
      <c r="Z8" s="217"/>
      <c r="AA8" s="85" t="s">
        <v>24</v>
      </c>
      <c r="AB8" s="15">
        <f>COUNTIF(C13:C454, "F")</f>
        <v>1</v>
      </c>
      <c r="AC8" s="16">
        <f>COUNTIF(D13:D454, "F")</f>
        <v>0</v>
      </c>
      <c r="AD8" s="25">
        <f>COUNTIF(E13:E454, "F")</f>
        <v>1</v>
      </c>
      <c r="AE8" s="15">
        <f>COUNTIF(F13:F454, "F")</f>
        <v>8</v>
      </c>
      <c r="AF8" s="16">
        <f>COUNTIF(G13:G454, "F")</f>
        <v>8</v>
      </c>
      <c r="AG8" s="17">
        <f>COUNTIF(H13:H454, "F")</f>
        <v>10</v>
      </c>
      <c r="AH8" s="23">
        <f>COUNTIF(I13:I454, "F")</f>
        <v>12</v>
      </c>
      <c r="AI8" s="16">
        <f>COUNTIF(J13:J454, "F")</f>
        <v>6</v>
      </c>
      <c r="AJ8" s="25">
        <f>COUNTIF(K13:K454, "F")</f>
        <v>15</v>
      </c>
      <c r="AK8" s="15">
        <f>COUNTIF(L13:L454, "F")</f>
        <v>3</v>
      </c>
      <c r="AL8" s="16">
        <f>COUNTIF(M13:M454, "F")</f>
        <v>8</v>
      </c>
      <c r="AM8" s="17">
        <f>COUNTIF(N13:N454, "F")</f>
        <v>9</v>
      </c>
      <c r="AN8" s="23">
        <f>COUNTIF(O13:O454, "F")</f>
        <v>1</v>
      </c>
      <c r="AO8" s="100">
        <f>COUNTIF(P13:P454, "F")</f>
        <v>1</v>
      </c>
      <c r="AP8" s="25">
        <f>COUNTIF(Q13:Q454, "F")</f>
        <v>2</v>
      </c>
      <c r="AQ8" s="15">
        <f>COUNTIF(R13:R454, "F")</f>
        <v>16</v>
      </c>
      <c r="AR8" s="100">
        <f>COUNTIF(S13:S454, "F")</f>
        <v>2</v>
      </c>
      <c r="AS8" s="17">
        <f>COUNTIF(T13:T454, "F")</f>
        <v>17</v>
      </c>
      <c r="AT8" s="15">
        <f>COUNTIF(V13:V454, "F")</f>
        <v>28</v>
      </c>
    </row>
    <row r="9" spans="1:48" ht="15" customHeight="1" x14ac:dyDescent="0.2">
      <c r="A9" s="212"/>
      <c r="B9" s="2"/>
      <c r="C9" s="142" t="s">
        <v>472</v>
      </c>
      <c r="D9" s="142"/>
      <c r="E9" s="142"/>
      <c r="F9" s="142" t="s">
        <v>473</v>
      </c>
      <c r="G9" s="142"/>
      <c r="H9" s="142"/>
      <c r="I9" s="142" t="s">
        <v>474</v>
      </c>
      <c r="J9" s="142"/>
      <c r="K9" s="142"/>
      <c r="L9" s="142" t="s">
        <v>475</v>
      </c>
      <c r="M9" s="142"/>
      <c r="N9" s="142"/>
      <c r="O9" s="142" t="s">
        <v>476</v>
      </c>
      <c r="P9" s="142"/>
      <c r="Q9" s="142"/>
      <c r="R9" s="142" t="s">
        <v>477</v>
      </c>
      <c r="S9" s="142"/>
      <c r="T9" s="142"/>
      <c r="U9" s="141"/>
      <c r="V9" s="141"/>
      <c r="W9" s="141"/>
      <c r="X9" s="225"/>
      <c r="Y9" s="218">
        <v>142</v>
      </c>
      <c r="Z9" s="219"/>
      <c r="AA9" s="87" t="s">
        <v>36</v>
      </c>
      <c r="AB9" s="73">
        <f>Y9-AB8</f>
        <v>141</v>
      </c>
      <c r="AC9" s="67">
        <f>Y9-AC8</f>
        <v>142</v>
      </c>
      <c r="AD9" s="78">
        <f>Y9-AD8</f>
        <v>141</v>
      </c>
      <c r="AE9" s="73">
        <f>Y9-AE8</f>
        <v>134</v>
      </c>
      <c r="AF9" s="67">
        <f>AB9-AF8</f>
        <v>133</v>
      </c>
      <c r="AG9" s="74">
        <f>AB9-AG8</f>
        <v>131</v>
      </c>
      <c r="AH9" s="80">
        <f>Y9-AH8</f>
        <v>130</v>
      </c>
      <c r="AI9" s="67">
        <f>Y9-AI8</f>
        <v>136</v>
      </c>
      <c r="AJ9" s="78">
        <f>Y9-AJ8</f>
        <v>127</v>
      </c>
      <c r="AK9" s="73">
        <f>Y9-AK8</f>
        <v>139</v>
      </c>
      <c r="AL9" s="67">
        <f>Y9-AL8</f>
        <v>134</v>
      </c>
      <c r="AM9" s="74">
        <f>Y9-AM8</f>
        <v>133</v>
      </c>
      <c r="AN9" s="80">
        <f>Y9-AN8</f>
        <v>141</v>
      </c>
      <c r="AO9" s="103">
        <f>Y9-AO8</f>
        <v>141</v>
      </c>
      <c r="AP9" s="78">
        <f>Y9-AP8</f>
        <v>140</v>
      </c>
      <c r="AQ9" s="73">
        <f>Y9-AQ8</f>
        <v>126</v>
      </c>
      <c r="AR9" s="103">
        <f>Y9-AR8</f>
        <v>140</v>
      </c>
      <c r="AS9" s="74">
        <f>Y9-AS8</f>
        <v>125</v>
      </c>
      <c r="AT9" s="83">
        <f>COUNTIF(V13:V454, "P")</f>
        <v>114</v>
      </c>
    </row>
    <row r="10" spans="1:48" ht="15.75" thickBot="1" x14ac:dyDescent="0.25">
      <c r="A10" s="233" t="s">
        <v>11</v>
      </c>
      <c r="B10" s="2"/>
      <c r="C10" s="2" t="s">
        <v>12</v>
      </c>
      <c r="D10" s="2" t="s">
        <v>13</v>
      </c>
      <c r="E10" s="2" t="s">
        <v>14</v>
      </c>
      <c r="F10" s="2" t="s">
        <v>12</v>
      </c>
      <c r="G10" s="2" t="s">
        <v>13</v>
      </c>
      <c r="H10" s="2" t="s">
        <v>14</v>
      </c>
      <c r="I10" s="2" t="s">
        <v>12</v>
      </c>
      <c r="J10" s="2" t="s">
        <v>13</v>
      </c>
      <c r="K10" s="2" t="s">
        <v>14</v>
      </c>
      <c r="L10" s="2" t="s">
        <v>12</v>
      </c>
      <c r="M10" s="2" t="s">
        <v>13</v>
      </c>
      <c r="N10" s="2" t="s">
        <v>14</v>
      </c>
      <c r="O10" s="2" t="s">
        <v>12</v>
      </c>
      <c r="P10" s="2" t="s">
        <v>13</v>
      </c>
      <c r="Q10" s="2" t="s">
        <v>14</v>
      </c>
      <c r="R10" s="2" t="s">
        <v>12</v>
      </c>
      <c r="S10" s="2" t="s">
        <v>13</v>
      </c>
      <c r="T10" s="2" t="s">
        <v>14</v>
      </c>
      <c r="U10" s="141"/>
      <c r="V10" s="141"/>
      <c r="W10" s="141"/>
      <c r="X10" s="225"/>
      <c r="Z10" s="62"/>
      <c r="AA10" s="86" t="s">
        <v>54</v>
      </c>
      <c r="AB10" s="73">
        <f>COUNTIF(C13:C454, "Ab")</f>
        <v>0</v>
      </c>
      <c r="AC10" s="67">
        <f>COUNTIF(D13:D454, "Ab")</f>
        <v>0</v>
      </c>
      <c r="AD10" s="78">
        <f>COUNTIF(E13:E454, "Ab")</f>
        <v>0</v>
      </c>
      <c r="AE10" s="73">
        <f>COUNTIF(F13:F454, "Ab")</f>
        <v>1</v>
      </c>
      <c r="AF10" s="67">
        <f>COUNTIF(G13:G454, "Ab")</f>
        <v>0</v>
      </c>
      <c r="AG10" s="74">
        <f>COUNTIF(H13:H454, "Ab")</f>
        <v>0</v>
      </c>
      <c r="AH10" s="80">
        <f>COUNTIF(I13:I454, "Ab")</f>
        <v>0</v>
      </c>
      <c r="AI10" s="67">
        <f>COUNTIF(J13:J454, "Ab")</f>
        <v>0</v>
      </c>
      <c r="AJ10" s="78">
        <f>COUNTIF(K13:K454, "Ab")</f>
        <v>0</v>
      </c>
      <c r="AK10" s="73">
        <f>COUNTIF(L13:L454, "Ab")</f>
        <v>0</v>
      </c>
      <c r="AL10" s="67">
        <f>COUNTIF(M13:M454, "Ab")</f>
        <v>0</v>
      </c>
      <c r="AM10" s="74">
        <f>COUNTIF(N13:N454, "Ab")</f>
        <v>0</v>
      </c>
      <c r="AN10" s="80">
        <f>COUNTIF(O13:O454, "Ab")</f>
        <v>0</v>
      </c>
      <c r="AO10" s="103">
        <f>COUNTIF(P13:P454, "Ab")</f>
        <v>0</v>
      </c>
      <c r="AP10" s="78">
        <f>COUNTIF(Q13:Q454, "Ab")</f>
        <v>0</v>
      </c>
      <c r="AQ10" s="73">
        <f>COUNTIF(R13:R454, "Ab")</f>
        <v>0</v>
      </c>
      <c r="AR10" s="103">
        <f>COUNTIF(S13:S454, "Ab")</f>
        <v>0</v>
      </c>
      <c r="AS10" s="74">
        <f>COUNTIF(T13:T454, "Ab")</f>
        <v>0</v>
      </c>
      <c r="AT10" s="83">
        <f>COUNTIF(V13:V454, "AB")</f>
        <v>0</v>
      </c>
    </row>
    <row r="11" spans="1:48" ht="15.75" thickBot="1" x14ac:dyDescent="0.25">
      <c r="A11" s="233"/>
      <c r="B11" s="2" t="s">
        <v>17</v>
      </c>
      <c r="C11" s="2">
        <v>80</v>
      </c>
      <c r="D11" s="2">
        <v>20</v>
      </c>
      <c r="E11" s="2">
        <v>100</v>
      </c>
      <c r="F11" s="2">
        <v>80</v>
      </c>
      <c r="G11" s="2">
        <v>20</v>
      </c>
      <c r="H11" s="2">
        <v>100</v>
      </c>
      <c r="I11" s="2">
        <v>80</v>
      </c>
      <c r="J11" s="2">
        <v>20</v>
      </c>
      <c r="K11" s="2">
        <v>100</v>
      </c>
      <c r="L11" s="2">
        <v>80</v>
      </c>
      <c r="M11" s="2">
        <v>20</v>
      </c>
      <c r="N11" s="2">
        <v>100</v>
      </c>
      <c r="O11" s="2">
        <v>100</v>
      </c>
      <c r="P11" s="2">
        <v>20</v>
      </c>
      <c r="Q11" s="2">
        <v>100</v>
      </c>
      <c r="R11" s="2">
        <v>100</v>
      </c>
      <c r="S11" s="2">
        <v>20</v>
      </c>
      <c r="T11" s="2">
        <v>100</v>
      </c>
      <c r="U11" s="2">
        <v>675</v>
      </c>
      <c r="V11" s="141"/>
      <c r="W11" s="141"/>
      <c r="X11" s="225"/>
      <c r="Z11" s="205" t="s">
        <v>211</v>
      </c>
      <c r="AA11" s="206"/>
      <c r="AB11" s="73">
        <f>Y9-AB10</f>
        <v>142</v>
      </c>
      <c r="AC11" s="67">
        <f>Y9-AC10</f>
        <v>142</v>
      </c>
      <c r="AD11" s="78">
        <f>Y9-AD10</f>
        <v>142</v>
      </c>
      <c r="AE11" s="73">
        <f>Y9-AE10</f>
        <v>141</v>
      </c>
      <c r="AF11" s="67">
        <f>Y9-AF10</f>
        <v>142</v>
      </c>
      <c r="AG11" s="74">
        <f>Y9-AG10</f>
        <v>142</v>
      </c>
      <c r="AH11" s="80">
        <f>Y9-AH10</f>
        <v>142</v>
      </c>
      <c r="AI11" s="67">
        <f>Y9-AI10</f>
        <v>142</v>
      </c>
      <c r="AJ11" s="78">
        <f>Y9-AJ10</f>
        <v>142</v>
      </c>
      <c r="AK11" s="73">
        <f>Y9-AK10</f>
        <v>142</v>
      </c>
      <c r="AL11" s="67">
        <f>Y9-AL10</f>
        <v>142</v>
      </c>
      <c r="AM11" s="74">
        <f>Y9-AM10</f>
        <v>142</v>
      </c>
      <c r="AN11" s="80">
        <f>Y9-AN10</f>
        <v>142</v>
      </c>
      <c r="AO11" s="103">
        <f>Y9-AO10</f>
        <v>142</v>
      </c>
      <c r="AP11" s="78">
        <f>Y9-AP10</f>
        <v>142</v>
      </c>
      <c r="AQ11" s="73">
        <f>Y9-AQ10</f>
        <v>142</v>
      </c>
      <c r="AR11" s="103">
        <f>Y9-AR10</f>
        <v>142</v>
      </c>
      <c r="AS11" s="74">
        <f>Y9-AS10</f>
        <v>142</v>
      </c>
      <c r="AT11" s="74">
        <f>Y9-AT10</f>
        <v>142</v>
      </c>
    </row>
    <row r="12" spans="1:48" ht="15.75" thickBot="1" x14ac:dyDescent="0.25">
      <c r="A12" s="233"/>
      <c r="B12" s="2" t="s">
        <v>18</v>
      </c>
      <c r="C12" s="2">
        <v>32</v>
      </c>
      <c r="D12" s="2">
        <v>8</v>
      </c>
      <c r="E12" s="2">
        <v>40</v>
      </c>
      <c r="F12" s="2">
        <v>32</v>
      </c>
      <c r="G12" s="2">
        <v>8</v>
      </c>
      <c r="H12" s="2">
        <v>40</v>
      </c>
      <c r="I12" s="2">
        <v>32</v>
      </c>
      <c r="J12" s="2">
        <v>8</v>
      </c>
      <c r="K12" s="2">
        <v>40</v>
      </c>
      <c r="L12" s="2">
        <v>32</v>
      </c>
      <c r="M12" s="2">
        <v>8</v>
      </c>
      <c r="N12" s="2">
        <v>40</v>
      </c>
      <c r="O12" s="2">
        <v>80</v>
      </c>
      <c r="P12" s="2">
        <v>8</v>
      </c>
      <c r="Q12" s="2">
        <v>40</v>
      </c>
      <c r="R12" s="2">
        <v>80</v>
      </c>
      <c r="S12" s="2">
        <v>8</v>
      </c>
      <c r="T12" s="2">
        <v>40</v>
      </c>
      <c r="U12" s="2"/>
      <c r="V12" s="223"/>
      <c r="W12" s="223"/>
      <c r="X12" s="226"/>
      <c r="Z12" s="203" t="s">
        <v>212</v>
      </c>
      <c r="AA12" s="204"/>
      <c r="AB12" s="75">
        <f>(AB9/Y9)*100</f>
        <v>99.295774647887328</v>
      </c>
      <c r="AC12" s="76">
        <f>(AC9/Y9)*100</f>
        <v>100</v>
      </c>
      <c r="AD12" s="79">
        <f>(AD9/Y9)*100</f>
        <v>99.295774647887328</v>
      </c>
      <c r="AE12" s="75">
        <f>(AE9/Y9)*100</f>
        <v>94.366197183098592</v>
      </c>
      <c r="AF12" s="76">
        <f>(AF9/Y9)*100</f>
        <v>93.661971830985919</v>
      </c>
      <c r="AG12" s="77">
        <f>(AG9/Y9)*100</f>
        <v>92.25352112676056</v>
      </c>
      <c r="AH12" s="81">
        <f>(AH9/Y9)*100</f>
        <v>91.549295774647888</v>
      </c>
      <c r="AI12" s="76">
        <f>(AI9/Y9)*100</f>
        <v>95.774647887323937</v>
      </c>
      <c r="AJ12" s="79">
        <f>(AJ9/Y9)*100</f>
        <v>89.436619718309856</v>
      </c>
      <c r="AK12" s="75">
        <f>(AK9/Y9)*100</f>
        <v>97.887323943661968</v>
      </c>
      <c r="AL12" s="76">
        <f>(AL9/Y9)*100</f>
        <v>94.366197183098592</v>
      </c>
      <c r="AM12" s="77">
        <f>(AM9/Y9)*100</f>
        <v>93.661971830985919</v>
      </c>
      <c r="AN12" s="81">
        <f>(AN9/Y9)*100</f>
        <v>99.295774647887328</v>
      </c>
      <c r="AO12" s="104">
        <f>(AO9/Y9)*100</f>
        <v>99.295774647887328</v>
      </c>
      <c r="AP12" s="79">
        <f>(AP9/Y9)*100</f>
        <v>98.591549295774655</v>
      </c>
      <c r="AQ12" s="75">
        <f>(AQ9/Y9)*100</f>
        <v>88.732394366197184</v>
      </c>
      <c r="AR12" s="104">
        <f>(AR9/Y9)*100</f>
        <v>98.591549295774655</v>
      </c>
      <c r="AS12" s="77">
        <f>(AS9/Y9)*100</f>
        <v>88.028169014084511</v>
      </c>
      <c r="AT12" s="84">
        <f>(AT9/Y9)*100</f>
        <v>80.281690140845072</v>
      </c>
    </row>
    <row r="13" spans="1:48" x14ac:dyDescent="0.2">
      <c r="A13" s="107">
        <v>16001</v>
      </c>
      <c r="B13" s="116" t="s">
        <v>20</v>
      </c>
      <c r="C13" s="109" t="s">
        <v>155</v>
      </c>
      <c r="D13" s="109" t="s">
        <v>165</v>
      </c>
      <c r="E13" s="113">
        <v>60</v>
      </c>
      <c r="F13" s="109" t="s">
        <v>120</v>
      </c>
      <c r="G13" s="109" t="s">
        <v>135</v>
      </c>
      <c r="H13" s="113">
        <v>47</v>
      </c>
      <c r="I13" s="109" t="s">
        <v>132</v>
      </c>
      <c r="J13" s="109" t="s">
        <v>35</v>
      </c>
      <c r="K13" s="113">
        <v>47</v>
      </c>
      <c r="L13" s="109" t="s">
        <v>123</v>
      </c>
      <c r="M13" s="109" t="s">
        <v>31</v>
      </c>
      <c r="N13" s="113">
        <v>53</v>
      </c>
      <c r="O13" s="109" t="s">
        <v>177</v>
      </c>
      <c r="P13" s="109" t="s">
        <v>127</v>
      </c>
      <c r="Q13" s="113">
        <v>64</v>
      </c>
      <c r="R13" s="109" t="s">
        <v>125</v>
      </c>
      <c r="S13" s="109" t="s">
        <v>87</v>
      </c>
      <c r="T13" s="113">
        <v>39</v>
      </c>
      <c r="U13" s="111">
        <v>455</v>
      </c>
      <c r="V13" s="220" t="s">
        <v>24</v>
      </c>
      <c r="W13" s="220">
        <v>5.5</v>
      </c>
      <c r="X13" s="199"/>
    </row>
    <row r="14" spans="1:48" ht="24.75" thickBot="1" x14ac:dyDescent="0.25">
      <c r="A14" s="108" t="s">
        <v>254</v>
      </c>
      <c r="B14" s="110" t="s">
        <v>21</v>
      </c>
      <c r="C14" s="110" t="s">
        <v>32</v>
      </c>
      <c r="D14" s="110" t="s">
        <v>62</v>
      </c>
      <c r="E14" s="114" t="s">
        <v>22</v>
      </c>
      <c r="F14" s="110" t="s">
        <v>74</v>
      </c>
      <c r="G14" s="110" t="s">
        <v>74</v>
      </c>
      <c r="H14" s="114" t="s">
        <v>74</v>
      </c>
      <c r="I14" s="110" t="s">
        <v>74</v>
      </c>
      <c r="J14" s="110" t="s">
        <v>36</v>
      </c>
      <c r="K14" s="114" t="s">
        <v>74</v>
      </c>
      <c r="L14" s="110" t="s">
        <v>32</v>
      </c>
      <c r="M14" s="110" t="s">
        <v>32</v>
      </c>
      <c r="N14" s="114" t="s">
        <v>32</v>
      </c>
      <c r="O14" s="110" t="s">
        <v>22</v>
      </c>
      <c r="P14" s="110" t="s">
        <v>56</v>
      </c>
      <c r="Q14" s="114" t="s">
        <v>22</v>
      </c>
      <c r="R14" s="110" t="s">
        <v>24</v>
      </c>
      <c r="S14" s="110" t="s">
        <v>62</v>
      </c>
      <c r="T14" s="114" t="s">
        <v>24</v>
      </c>
      <c r="U14" s="110"/>
      <c r="V14" s="221"/>
      <c r="W14" s="221"/>
      <c r="X14" s="200"/>
    </row>
    <row r="15" spans="1:48" ht="15.75" customHeight="1" x14ac:dyDescent="0.2">
      <c r="A15" s="107">
        <v>16002</v>
      </c>
      <c r="B15" s="116" t="s">
        <v>20</v>
      </c>
      <c r="C15" s="111">
        <v>53</v>
      </c>
      <c r="D15" s="111">
        <v>18</v>
      </c>
      <c r="E15" s="113">
        <v>71</v>
      </c>
      <c r="F15" s="111">
        <v>51</v>
      </c>
      <c r="G15" s="111">
        <v>9</v>
      </c>
      <c r="H15" s="113">
        <v>60</v>
      </c>
      <c r="I15" s="111">
        <v>37</v>
      </c>
      <c r="J15" s="111">
        <v>13</v>
      </c>
      <c r="K15" s="113">
        <v>50</v>
      </c>
      <c r="L15" s="111">
        <v>44</v>
      </c>
      <c r="M15" s="111">
        <v>16</v>
      </c>
      <c r="N15" s="113">
        <v>60</v>
      </c>
      <c r="O15" s="111">
        <v>65</v>
      </c>
      <c r="P15" s="111">
        <v>16</v>
      </c>
      <c r="Q15" s="113">
        <v>81</v>
      </c>
      <c r="R15" s="111">
        <v>37</v>
      </c>
      <c r="S15" s="111">
        <v>20</v>
      </c>
      <c r="T15" s="113">
        <v>57</v>
      </c>
      <c r="U15" s="111">
        <v>558</v>
      </c>
      <c r="V15" s="220" t="s">
        <v>36</v>
      </c>
      <c r="W15" s="220">
        <v>7.79</v>
      </c>
      <c r="X15" s="199"/>
      <c r="Z15" s="214" t="s">
        <v>189</v>
      </c>
      <c r="AA15" s="215"/>
      <c r="AB15" s="15">
        <f>COUNTIF(C13:C454, "O")</f>
        <v>1</v>
      </c>
      <c r="AC15" s="16">
        <f>COUNTIF(D13:D454, "O")</f>
        <v>108</v>
      </c>
      <c r="AD15" s="25">
        <f>COUNTIF(E13:E454, "O")</f>
        <v>10</v>
      </c>
      <c r="AE15" s="15">
        <f>COUNTIF(F13:F454, "O")</f>
        <v>7</v>
      </c>
      <c r="AF15" s="16">
        <f>COUNTIF(G13:G454, "O")</f>
        <v>26</v>
      </c>
      <c r="AG15" s="17">
        <f>COUNTIF(H13:H454, "O")</f>
        <v>7</v>
      </c>
      <c r="AH15" s="23">
        <f>COUNTIF(I13:I454, "O")</f>
        <v>9</v>
      </c>
      <c r="AI15" s="16">
        <f>COUNTIF(J13:J454, "O")</f>
        <v>57</v>
      </c>
      <c r="AJ15" s="25">
        <f>COUNTIF(K13:K454, "O")</f>
        <v>11</v>
      </c>
      <c r="AK15" s="15">
        <f>COUNTIF(L13:L454, "O")</f>
        <v>15</v>
      </c>
      <c r="AL15" s="16">
        <f>COUNTIF(M13:M454, "O")</f>
        <v>37</v>
      </c>
      <c r="AM15" s="17">
        <f>COUNTIF(N13:N454, "O")</f>
        <v>16</v>
      </c>
      <c r="AN15" s="23">
        <f>COUNTIF(O13:O454, "O")</f>
        <v>24</v>
      </c>
      <c r="AO15" s="100">
        <f>COUNTIF(P13:P454, "O")</f>
        <v>97</v>
      </c>
      <c r="AP15" s="25">
        <f>COUNTIF(Q13:Q454, "O")</f>
        <v>39</v>
      </c>
      <c r="AQ15" s="15">
        <f>COUNTIF(R13:R454, "O")</f>
        <v>5</v>
      </c>
      <c r="AR15" s="100">
        <f>COUNTIF(S13:S454, "O")</f>
        <v>116</v>
      </c>
      <c r="AS15" s="17">
        <f>COUNTIF(T13:T454, "O")</f>
        <v>8</v>
      </c>
      <c r="AT15" s="82">
        <f>COUNTIFS(V13:V454, "P",W13:W454, "&gt;=9")</f>
        <v>18</v>
      </c>
      <c r="AU15" s="5"/>
    </row>
    <row r="16" spans="1:48" ht="24.75" thickBot="1" x14ac:dyDescent="0.25">
      <c r="A16" s="108" t="s">
        <v>255</v>
      </c>
      <c r="B16" s="110" t="s">
        <v>21</v>
      </c>
      <c r="C16" s="110" t="s">
        <v>22</v>
      </c>
      <c r="D16" s="110" t="s">
        <v>62</v>
      </c>
      <c r="E16" s="114" t="s">
        <v>56</v>
      </c>
      <c r="F16" s="110" t="s">
        <v>22</v>
      </c>
      <c r="G16" s="110" t="s">
        <v>74</v>
      </c>
      <c r="H16" s="114" t="s">
        <v>22</v>
      </c>
      <c r="I16" s="110" t="s">
        <v>74</v>
      </c>
      <c r="J16" s="110" t="s">
        <v>22</v>
      </c>
      <c r="K16" s="114" t="s">
        <v>32</v>
      </c>
      <c r="L16" s="110" t="s">
        <v>32</v>
      </c>
      <c r="M16" s="110" t="s">
        <v>62</v>
      </c>
      <c r="N16" s="114" t="s">
        <v>22</v>
      </c>
      <c r="O16" s="110" t="s">
        <v>62</v>
      </c>
      <c r="P16" s="110" t="s">
        <v>62</v>
      </c>
      <c r="Q16" s="114" t="s">
        <v>62</v>
      </c>
      <c r="R16" s="110" t="s">
        <v>74</v>
      </c>
      <c r="S16" s="110" t="s">
        <v>62</v>
      </c>
      <c r="T16" s="114" t="s">
        <v>32</v>
      </c>
      <c r="U16" s="110"/>
      <c r="V16" s="221"/>
      <c r="W16" s="221"/>
      <c r="X16" s="200"/>
      <c r="Z16" s="207" t="s">
        <v>190</v>
      </c>
      <c r="AA16" s="208"/>
      <c r="AB16" s="21">
        <f>COUNTIF(C13:C454, "A")</f>
        <v>11</v>
      </c>
      <c r="AC16" s="66">
        <f>COUNTIF(D13:D454, "A")</f>
        <v>13</v>
      </c>
      <c r="AD16" s="26">
        <f>COUNTIF(E13:E454, "A")</f>
        <v>21</v>
      </c>
      <c r="AE16" s="21">
        <f>COUNTIF(F13:F454, "A")</f>
        <v>12</v>
      </c>
      <c r="AF16" s="66">
        <f>COUNTIF(G13:G454, "A")</f>
        <v>12</v>
      </c>
      <c r="AG16" s="18">
        <f>COUNTIF(H13:H454, "A")</f>
        <v>16</v>
      </c>
      <c r="AH16" s="14">
        <f>COUNTIF(I13:I454, "A")</f>
        <v>12</v>
      </c>
      <c r="AI16" s="66">
        <f>COUNTIF(J13:J454, "A")</f>
        <v>15</v>
      </c>
      <c r="AJ16" s="26">
        <f>COUNTIF(K13:K454, "A")</f>
        <v>12</v>
      </c>
      <c r="AK16" s="21">
        <f>COUNTIF(L13:L454, "A")</f>
        <v>14</v>
      </c>
      <c r="AL16" s="66">
        <f>COUNTIF(M13:M454, "A")</f>
        <v>6</v>
      </c>
      <c r="AM16" s="18">
        <f>COUNTIF(N13:N454, "A")</f>
        <v>14</v>
      </c>
      <c r="AN16" s="14">
        <f>COUNTIF(O13:O454, "A")</f>
        <v>24</v>
      </c>
      <c r="AO16" s="101">
        <f>COUNTIF(P13:P454, "A")</f>
        <v>8</v>
      </c>
      <c r="AP16" s="26">
        <f>COUNTIF(Q13:Q454, "A")</f>
        <v>25</v>
      </c>
      <c r="AQ16" s="21">
        <f>COUNTIF(R13:R454, "A")</f>
        <v>3</v>
      </c>
      <c r="AR16" s="101">
        <f>COUNTIF(S13:S454, "A")</f>
        <v>8</v>
      </c>
      <c r="AS16" s="18">
        <f>COUNTIF(T13:T454, "A")</f>
        <v>3</v>
      </c>
      <c r="AT16" s="88">
        <f>COUNTIFS(V13:V454, "P",W13:W454, "&gt;=8",W13:W454, "&lt;9")</f>
        <v>29</v>
      </c>
      <c r="AU16" s="5"/>
    </row>
    <row r="17" spans="1:48" ht="15.75" customHeight="1" x14ac:dyDescent="0.2">
      <c r="A17" s="107">
        <v>16003</v>
      </c>
      <c r="B17" s="116" t="s">
        <v>20</v>
      </c>
      <c r="C17" s="111">
        <v>54</v>
      </c>
      <c r="D17" s="111">
        <v>18</v>
      </c>
      <c r="E17" s="113">
        <v>72</v>
      </c>
      <c r="F17" s="111">
        <v>53</v>
      </c>
      <c r="G17" s="111">
        <v>13</v>
      </c>
      <c r="H17" s="113">
        <v>66</v>
      </c>
      <c r="I17" s="111">
        <v>43</v>
      </c>
      <c r="J17" s="111">
        <v>12</v>
      </c>
      <c r="K17" s="113">
        <v>55</v>
      </c>
      <c r="L17" s="111">
        <v>39</v>
      </c>
      <c r="M17" s="111">
        <v>14</v>
      </c>
      <c r="N17" s="113">
        <v>53</v>
      </c>
      <c r="O17" s="111">
        <v>68</v>
      </c>
      <c r="P17" s="111">
        <v>13</v>
      </c>
      <c r="Q17" s="113">
        <v>81</v>
      </c>
      <c r="R17" s="111">
        <v>32</v>
      </c>
      <c r="S17" s="111">
        <v>18</v>
      </c>
      <c r="T17" s="113">
        <v>50</v>
      </c>
      <c r="U17" s="111">
        <v>548</v>
      </c>
      <c r="V17" s="220" t="s">
        <v>36</v>
      </c>
      <c r="W17" s="220">
        <v>7.57</v>
      </c>
      <c r="X17" s="199"/>
      <c r="Z17" s="207" t="s">
        <v>191</v>
      </c>
      <c r="AA17" s="208"/>
      <c r="AB17" s="21">
        <f>COUNTIF(C13:C454, "B")</f>
        <v>18</v>
      </c>
      <c r="AC17" s="66">
        <f>COUNTIF(D13:D454, "B")</f>
        <v>9</v>
      </c>
      <c r="AD17" s="26">
        <f>COUNTIF(E13:E454, "B")</f>
        <v>49</v>
      </c>
      <c r="AE17" s="21">
        <f>COUNTIF(F13:F454, "B")</f>
        <v>18</v>
      </c>
      <c r="AF17" s="66">
        <f>COUNTIF(G13:G454, "B")</f>
        <v>14</v>
      </c>
      <c r="AG17" s="18">
        <f>COUNTIF(H13:H454, "B")</f>
        <v>18</v>
      </c>
      <c r="AH17" s="14">
        <f>COUNTIF(I13:I454, "B")</f>
        <v>10</v>
      </c>
      <c r="AI17" s="66">
        <f>COUNTIF(J13:J454, "B")</f>
        <v>13</v>
      </c>
      <c r="AJ17" s="26">
        <f>COUNTIF(K13:K454, "B")</f>
        <v>15</v>
      </c>
      <c r="AK17" s="21">
        <f>COUNTIF(L13:L454, "B")</f>
        <v>10</v>
      </c>
      <c r="AL17" s="66">
        <f>COUNTIF(M13:M454, "B")</f>
        <v>16</v>
      </c>
      <c r="AM17" s="18">
        <f>COUNTIF(N13:N454, "B")</f>
        <v>14</v>
      </c>
      <c r="AN17" s="14">
        <f>COUNTIF(O13:O454, "B")</f>
        <v>25</v>
      </c>
      <c r="AO17" s="101">
        <f>COUNTIF(P13:P454, "B")</f>
        <v>11</v>
      </c>
      <c r="AP17" s="26">
        <f>COUNTIF(Q13:Q454, "B")</f>
        <v>17</v>
      </c>
      <c r="AQ17" s="21">
        <f>COUNTIF(R13:R454, "B")</f>
        <v>1</v>
      </c>
      <c r="AR17" s="101">
        <f>COUNTIF(S13:S454, "B")</f>
        <v>9</v>
      </c>
      <c r="AS17" s="18">
        <f>COUNTIF(T13:T454, "B")</f>
        <v>13</v>
      </c>
      <c r="AT17" s="88">
        <f>COUNTIFS(V13:V454, "P",W13:W454, "&gt;=7",W13:W454, "&lt;8")</f>
        <v>43</v>
      </c>
      <c r="AU17" s="5"/>
    </row>
    <row r="18" spans="1:48" ht="24.75" thickBot="1" x14ac:dyDescent="0.25">
      <c r="A18" s="108" t="s">
        <v>257</v>
      </c>
      <c r="B18" s="110" t="s">
        <v>21</v>
      </c>
      <c r="C18" s="110" t="s">
        <v>22</v>
      </c>
      <c r="D18" s="110" t="s">
        <v>62</v>
      </c>
      <c r="E18" s="114" t="s">
        <v>56</v>
      </c>
      <c r="F18" s="110" t="s">
        <v>22</v>
      </c>
      <c r="G18" s="110" t="s">
        <v>22</v>
      </c>
      <c r="H18" s="114" t="s">
        <v>22</v>
      </c>
      <c r="I18" s="110" t="s">
        <v>32</v>
      </c>
      <c r="J18" s="110" t="s">
        <v>22</v>
      </c>
      <c r="K18" s="114" t="s">
        <v>32</v>
      </c>
      <c r="L18" s="110" t="s">
        <v>74</v>
      </c>
      <c r="M18" s="110" t="s">
        <v>56</v>
      </c>
      <c r="N18" s="114" t="s">
        <v>32</v>
      </c>
      <c r="O18" s="110" t="s">
        <v>62</v>
      </c>
      <c r="P18" s="110" t="s">
        <v>22</v>
      </c>
      <c r="Q18" s="114" t="s">
        <v>62</v>
      </c>
      <c r="R18" s="110" t="s">
        <v>36</v>
      </c>
      <c r="S18" s="110" t="s">
        <v>62</v>
      </c>
      <c r="T18" s="114" t="s">
        <v>32</v>
      </c>
      <c r="U18" s="110"/>
      <c r="V18" s="221"/>
      <c r="W18" s="221"/>
      <c r="X18" s="200"/>
      <c r="Z18" s="207" t="s">
        <v>192</v>
      </c>
      <c r="AA18" s="208"/>
      <c r="AB18" s="21">
        <f>COUNTIF(C13:C454, "C")</f>
        <v>62</v>
      </c>
      <c r="AC18" s="66">
        <f>COUNTIF(D13:D454, "C")</f>
        <v>10</v>
      </c>
      <c r="AD18" s="26">
        <f>COUNTIF(E13:E454, "C")</f>
        <v>24</v>
      </c>
      <c r="AE18" s="21">
        <f>COUNTIF(F13:F454, "C")</f>
        <v>39</v>
      </c>
      <c r="AF18" s="66">
        <f>COUNTIF(G13:G454, "C")</f>
        <v>27</v>
      </c>
      <c r="AG18" s="18">
        <f>COUNTIF(H13:H454, "C")</f>
        <v>38</v>
      </c>
      <c r="AH18" s="14">
        <f>COUNTIF(I13:I454, "C")</f>
        <v>30</v>
      </c>
      <c r="AI18" s="66">
        <f>COUNTIF(J13:J454, "C")</f>
        <v>21</v>
      </c>
      <c r="AJ18" s="26">
        <f>COUNTIF(K13:K454, "C")</f>
        <v>32</v>
      </c>
      <c r="AK18" s="21">
        <f>COUNTIF(L13:L454, "C")</f>
        <v>31</v>
      </c>
      <c r="AL18" s="66">
        <f>COUNTIF(M13:M454, "C")</f>
        <v>32</v>
      </c>
      <c r="AM18" s="18">
        <f>COUNTIF(N13:N454, "C")</f>
        <v>29</v>
      </c>
      <c r="AN18" s="14">
        <f>COUNTIF(O13:O454, "C")</f>
        <v>36</v>
      </c>
      <c r="AO18" s="101">
        <f>COUNTIF(P13:P454, "C")</f>
        <v>16</v>
      </c>
      <c r="AP18" s="26">
        <f>COUNTIF(Q13:Q454, "C")</f>
        <v>37</v>
      </c>
      <c r="AQ18" s="21">
        <f>COUNTIF(R13:R454, "C")</f>
        <v>30</v>
      </c>
      <c r="AR18" s="101">
        <f>COUNTIF(S13:S454, "C")</f>
        <v>6</v>
      </c>
      <c r="AS18" s="18">
        <f>COUNTIF(T13:T454, "C")</f>
        <v>41</v>
      </c>
      <c r="AT18" s="88">
        <f>COUNTIFS(V13:V454, "P",W13:W454, "&gt;=6",W13:W454, "&lt;7")</f>
        <v>20</v>
      </c>
      <c r="AU18" s="5"/>
    </row>
    <row r="19" spans="1:48" ht="15.75" customHeight="1" x14ac:dyDescent="0.2">
      <c r="A19" s="107">
        <v>16004</v>
      </c>
      <c r="B19" s="116" t="s">
        <v>20</v>
      </c>
      <c r="C19" s="111">
        <v>57</v>
      </c>
      <c r="D19" s="111">
        <v>18</v>
      </c>
      <c r="E19" s="113">
        <v>75</v>
      </c>
      <c r="F19" s="111">
        <v>54</v>
      </c>
      <c r="G19" s="111">
        <v>9</v>
      </c>
      <c r="H19" s="113">
        <v>63</v>
      </c>
      <c r="I19" s="111">
        <v>40</v>
      </c>
      <c r="J19" s="111">
        <v>9</v>
      </c>
      <c r="K19" s="113">
        <v>49</v>
      </c>
      <c r="L19" s="111">
        <v>44</v>
      </c>
      <c r="M19" s="111">
        <v>13</v>
      </c>
      <c r="N19" s="113">
        <v>57</v>
      </c>
      <c r="O19" s="111">
        <v>60</v>
      </c>
      <c r="P19" s="111">
        <v>16</v>
      </c>
      <c r="Q19" s="113">
        <v>76</v>
      </c>
      <c r="R19" s="111">
        <v>37</v>
      </c>
      <c r="S19" s="111">
        <v>17</v>
      </c>
      <c r="T19" s="113">
        <v>54</v>
      </c>
      <c r="U19" s="111">
        <v>538</v>
      </c>
      <c r="V19" s="220" t="s">
        <v>36</v>
      </c>
      <c r="W19" s="220">
        <v>7.29</v>
      </c>
      <c r="X19" s="199"/>
      <c r="Z19" s="207" t="s">
        <v>193</v>
      </c>
      <c r="AA19" s="208"/>
      <c r="AB19" s="21">
        <f>COUNTIF(C13:C454, "D")</f>
        <v>27</v>
      </c>
      <c r="AC19" s="66">
        <f>COUNTIF(D13:D454, "D")</f>
        <v>2</v>
      </c>
      <c r="AD19" s="26">
        <f>COUNTIF(E13:E454, "D")</f>
        <v>30</v>
      </c>
      <c r="AE19" s="21">
        <f>COUNTIF(F13:F454, "D")</f>
        <v>24</v>
      </c>
      <c r="AF19" s="66">
        <f>COUNTIF(G13:G454, "D")</f>
        <v>25</v>
      </c>
      <c r="AG19" s="18">
        <f>COUNTIF(H13:H454, "D")</f>
        <v>24</v>
      </c>
      <c r="AH19" s="14">
        <f>COUNTIF(I13:I454, "D")</f>
        <v>30</v>
      </c>
      <c r="AI19" s="66">
        <f>COUNTIF(J13:J454, "D")</f>
        <v>14</v>
      </c>
      <c r="AJ19" s="26">
        <f>COUNTIF(K13:K454, "D")</f>
        <v>34</v>
      </c>
      <c r="AK19" s="21">
        <f>COUNTIF(L13:L454, "D")</f>
        <v>36</v>
      </c>
      <c r="AL19" s="66">
        <f>COUNTIF(M13:M454, "D")</f>
        <v>25</v>
      </c>
      <c r="AM19" s="18">
        <f>COUNTIF(N13:N454, "D")</f>
        <v>35</v>
      </c>
      <c r="AN19" s="14">
        <f>COUNTIF(O13:O454, "D")</f>
        <v>23</v>
      </c>
      <c r="AO19" s="101">
        <f>COUNTIF(P13:P454, "D")</f>
        <v>6</v>
      </c>
      <c r="AP19" s="26">
        <f>COUNTIF(Q13:Q454, "D")</f>
        <v>16</v>
      </c>
      <c r="AQ19" s="21">
        <f>COUNTIF(R13:R454, "D")</f>
        <v>31</v>
      </c>
      <c r="AR19" s="101">
        <f>COUNTIF(S13:S454, "D")</f>
        <v>1</v>
      </c>
      <c r="AS19" s="18">
        <f>COUNTIF(T13:T454, "D")</f>
        <v>41</v>
      </c>
      <c r="AT19" s="88">
        <f>COUNTIFS(V13:V454, "P",W13:W454, "&gt;=5",W13:W454, "&lt;6")</f>
        <v>4</v>
      </c>
      <c r="AU19" s="5"/>
    </row>
    <row r="20" spans="1:48" ht="24.75" thickBot="1" x14ac:dyDescent="0.25">
      <c r="A20" s="108" t="s">
        <v>258</v>
      </c>
      <c r="B20" s="110" t="s">
        <v>21</v>
      </c>
      <c r="C20" s="110" t="s">
        <v>56</v>
      </c>
      <c r="D20" s="110" t="s">
        <v>62</v>
      </c>
      <c r="E20" s="114" t="s">
        <v>54</v>
      </c>
      <c r="F20" s="110" t="s">
        <v>22</v>
      </c>
      <c r="G20" s="110" t="s">
        <v>74</v>
      </c>
      <c r="H20" s="114" t="s">
        <v>22</v>
      </c>
      <c r="I20" s="110" t="s">
        <v>32</v>
      </c>
      <c r="J20" s="110" t="s">
        <v>74</v>
      </c>
      <c r="K20" s="114" t="s">
        <v>74</v>
      </c>
      <c r="L20" s="110" t="s">
        <v>32</v>
      </c>
      <c r="M20" s="110" t="s">
        <v>22</v>
      </c>
      <c r="N20" s="114" t="s">
        <v>32</v>
      </c>
      <c r="O20" s="110" t="s">
        <v>54</v>
      </c>
      <c r="P20" s="110" t="s">
        <v>62</v>
      </c>
      <c r="Q20" s="114" t="s">
        <v>54</v>
      </c>
      <c r="R20" s="110" t="s">
        <v>74</v>
      </c>
      <c r="S20" s="110" t="s">
        <v>62</v>
      </c>
      <c r="T20" s="114" t="s">
        <v>32</v>
      </c>
      <c r="U20" s="110"/>
      <c r="V20" s="221"/>
      <c r="W20" s="221"/>
      <c r="X20" s="200"/>
      <c r="Z20" s="209" t="s">
        <v>194</v>
      </c>
      <c r="AA20" s="210"/>
      <c r="AB20" s="22">
        <f>AB21+AB22</f>
        <v>22</v>
      </c>
      <c r="AC20" s="19">
        <f t="shared" ref="AC20:AM20" si="0">AC21+AC22</f>
        <v>0</v>
      </c>
      <c r="AD20" s="27">
        <f t="shared" si="0"/>
        <v>7</v>
      </c>
      <c r="AE20" s="22">
        <f t="shared" si="0"/>
        <v>34</v>
      </c>
      <c r="AF20" s="19">
        <f t="shared" si="0"/>
        <v>30</v>
      </c>
      <c r="AG20" s="20">
        <f t="shared" si="0"/>
        <v>29</v>
      </c>
      <c r="AH20" s="24">
        <f t="shared" si="0"/>
        <v>39</v>
      </c>
      <c r="AI20" s="19">
        <f t="shared" si="0"/>
        <v>16</v>
      </c>
      <c r="AJ20" s="27">
        <f t="shared" si="0"/>
        <v>23</v>
      </c>
      <c r="AK20" s="22">
        <f t="shared" si="0"/>
        <v>33</v>
      </c>
      <c r="AL20" s="19">
        <f t="shared" si="0"/>
        <v>18</v>
      </c>
      <c r="AM20" s="20">
        <f t="shared" si="0"/>
        <v>25</v>
      </c>
      <c r="AN20" s="24">
        <f t="shared" ref="AN20:AP20" si="1">AN21+AN22</f>
        <v>9</v>
      </c>
      <c r="AO20" s="102">
        <f t="shared" si="1"/>
        <v>3</v>
      </c>
      <c r="AP20" s="27">
        <f t="shared" si="1"/>
        <v>6</v>
      </c>
      <c r="AQ20" s="22">
        <f t="shared" ref="AQ20:AS20" si="2">AQ21+AQ22</f>
        <v>56</v>
      </c>
      <c r="AR20" s="102">
        <f t="shared" si="2"/>
        <v>0</v>
      </c>
      <c r="AS20" s="20">
        <f t="shared" si="2"/>
        <v>19</v>
      </c>
      <c r="AT20" s="89">
        <f>COUNTIFS(V13:V454, "P",W13:W454, "&gt;=4",W13:W454, "&lt;5")</f>
        <v>0</v>
      </c>
      <c r="AU20" s="5"/>
    </row>
    <row r="21" spans="1:48" ht="15.75" customHeight="1" x14ac:dyDescent="0.2">
      <c r="A21" s="107">
        <v>16005</v>
      </c>
      <c r="B21" s="116" t="s">
        <v>20</v>
      </c>
      <c r="C21" s="111">
        <v>41</v>
      </c>
      <c r="D21" s="111">
        <v>16</v>
      </c>
      <c r="E21" s="113">
        <v>57</v>
      </c>
      <c r="F21" s="111">
        <v>40</v>
      </c>
      <c r="G21" s="111">
        <v>12</v>
      </c>
      <c r="H21" s="113">
        <v>52</v>
      </c>
      <c r="I21" s="111">
        <v>46</v>
      </c>
      <c r="J21" s="111">
        <v>15</v>
      </c>
      <c r="K21" s="113">
        <v>61</v>
      </c>
      <c r="L21" s="111">
        <v>44</v>
      </c>
      <c r="M21" s="111">
        <v>10</v>
      </c>
      <c r="N21" s="113">
        <v>54</v>
      </c>
      <c r="O21" s="111">
        <v>48</v>
      </c>
      <c r="P21" s="111">
        <v>19</v>
      </c>
      <c r="Q21" s="113">
        <v>67</v>
      </c>
      <c r="R21" s="111">
        <v>32</v>
      </c>
      <c r="S21" s="111">
        <v>14</v>
      </c>
      <c r="T21" s="113">
        <v>46</v>
      </c>
      <c r="U21" s="111">
        <v>504</v>
      </c>
      <c r="V21" s="220" t="s">
        <v>36</v>
      </c>
      <c r="W21" s="220">
        <v>6.71</v>
      </c>
      <c r="X21" s="199"/>
      <c r="Z21" s="63"/>
      <c r="AA21" s="63"/>
      <c r="AB21" s="15">
        <f>COUNTIF(C13:C454, "E")</f>
        <v>13</v>
      </c>
      <c r="AC21" s="16">
        <f>COUNTIF(D13:D454, "E")</f>
        <v>0</v>
      </c>
      <c r="AD21" s="17">
        <f>COUNTIF(E13:E454, "E")</f>
        <v>7</v>
      </c>
      <c r="AE21" s="23">
        <f>COUNTIF(F13:F454, "E")</f>
        <v>15</v>
      </c>
      <c r="AF21" s="16">
        <f>COUNTIF(G13:G454, "E")</f>
        <v>12</v>
      </c>
      <c r="AG21" s="25">
        <f>COUNTIF(H13:H454, "E")</f>
        <v>15</v>
      </c>
      <c r="AH21" s="15">
        <f>COUNTIF(I13:I454, "E")</f>
        <v>20</v>
      </c>
      <c r="AI21" s="16">
        <f>COUNTIF(J13:J454, "E")</f>
        <v>8</v>
      </c>
      <c r="AJ21" s="17">
        <f>COUNTIF(K13:K454, "E")</f>
        <v>13</v>
      </c>
      <c r="AK21" s="23">
        <f>COUNTIF(L13:L454, "E")</f>
        <v>7</v>
      </c>
      <c r="AL21" s="16">
        <f>COUNTIF(M13:M454, "E")</f>
        <v>10</v>
      </c>
      <c r="AM21" s="25">
        <f>COUNTIF(N13:N454, "E")</f>
        <v>11</v>
      </c>
      <c r="AN21" s="15">
        <f>COUNTIF(O13:O454, "E")</f>
        <v>5</v>
      </c>
      <c r="AO21" s="100">
        <f>COUNTIF(P13:P454, "E")</f>
        <v>2</v>
      </c>
      <c r="AP21" s="17">
        <f>COUNTIF(Q13:Q454, "E")</f>
        <v>6</v>
      </c>
      <c r="AQ21" s="23">
        <f>COUNTIF(R13:R454, "E")</f>
        <v>16</v>
      </c>
      <c r="AR21" s="100">
        <f>COUNTIF(S13:S454, "E")</f>
        <v>0</v>
      </c>
      <c r="AS21" s="17">
        <f>COUNTIF(T13:T454, "E")</f>
        <v>16</v>
      </c>
      <c r="AT21" s="5"/>
      <c r="AU21" s="5"/>
    </row>
    <row r="22" spans="1:48" ht="24.75" thickBot="1" x14ac:dyDescent="0.25">
      <c r="A22" s="108" t="s">
        <v>260</v>
      </c>
      <c r="B22" s="110" t="s">
        <v>21</v>
      </c>
      <c r="C22" s="110" t="s">
        <v>32</v>
      </c>
      <c r="D22" s="110" t="s">
        <v>62</v>
      </c>
      <c r="E22" s="114" t="s">
        <v>32</v>
      </c>
      <c r="F22" s="110" t="s">
        <v>32</v>
      </c>
      <c r="G22" s="110" t="s">
        <v>22</v>
      </c>
      <c r="H22" s="114" t="s">
        <v>32</v>
      </c>
      <c r="I22" s="110" t="s">
        <v>32</v>
      </c>
      <c r="J22" s="110" t="s">
        <v>54</v>
      </c>
      <c r="K22" s="114" t="s">
        <v>22</v>
      </c>
      <c r="L22" s="110" t="s">
        <v>32</v>
      </c>
      <c r="M22" s="110" t="s">
        <v>32</v>
      </c>
      <c r="N22" s="114" t="s">
        <v>32</v>
      </c>
      <c r="O22" s="110" t="s">
        <v>22</v>
      </c>
      <c r="P22" s="110" t="s">
        <v>62</v>
      </c>
      <c r="Q22" s="114" t="s">
        <v>22</v>
      </c>
      <c r="R22" s="110" t="s">
        <v>36</v>
      </c>
      <c r="S22" s="110" t="s">
        <v>56</v>
      </c>
      <c r="T22" s="114" t="s">
        <v>74</v>
      </c>
      <c r="U22" s="110"/>
      <c r="V22" s="221"/>
      <c r="W22" s="221"/>
      <c r="X22" s="200"/>
      <c r="AB22" s="22">
        <f t="shared" ref="AB22:AS22" si="3">COUNTIF(C13:C454, "P")</f>
        <v>9</v>
      </c>
      <c r="AC22" s="19">
        <f t="shared" si="3"/>
        <v>0</v>
      </c>
      <c r="AD22" s="20">
        <f t="shared" si="3"/>
        <v>0</v>
      </c>
      <c r="AE22" s="24">
        <f t="shared" si="3"/>
        <v>19</v>
      </c>
      <c r="AF22" s="19">
        <f t="shared" si="3"/>
        <v>18</v>
      </c>
      <c r="AG22" s="27">
        <f t="shared" si="3"/>
        <v>14</v>
      </c>
      <c r="AH22" s="22">
        <f t="shared" si="3"/>
        <v>19</v>
      </c>
      <c r="AI22" s="19">
        <f t="shared" si="3"/>
        <v>8</v>
      </c>
      <c r="AJ22" s="20">
        <f t="shared" si="3"/>
        <v>10</v>
      </c>
      <c r="AK22" s="24">
        <f t="shared" si="3"/>
        <v>26</v>
      </c>
      <c r="AL22" s="19">
        <f t="shared" si="3"/>
        <v>8</v>
      </c>
      <c r="AM22" s="27">
        <f t="shared" si="3"/>
        <v>14</v>
      </c>
      <c r="AN22" s="22">
        <f t="shared" si="3"/>
        <v>4</v>
      </c>
      <c r="AO22" s="102">
        <f t="shared" si="3"/>
        <v>1</v>
      </c>
      <c r="AP22" s="20">
        <f t="shared" si="3"/>
        <v>0</v>
      </c>
      <c r="AQ22" s="24">
        <f t="shared" si="3"/>
        <v>40</v>
      </c>
      <c r="AR22" s="102">
        <f t="shared" si="3"/>
        <v>0</v>
      </c>
      <c r="AS22" s="20">
        <f t="shared" si="3"/>
        <v>3</v>
      </c>
      <c r="AT22" s="5"/>
      <c r="AU22" s="5"/>
    </row>
    <row r="23" spans="1:48" x14ac:dyDescent="0.2">
      <c r="A23" s="107">
        <v>16006</v>
      </c>
      <c r="B23" s="116" t="s">
        <v>20</v>
      </c>
      <c r="C23" s="111">
        <v>40</v>
      </c>
      <c r="D23" s="111">
        <v>16</v>
      </c>
      <c r="E23" s="113">
        <v>56</v>
      </c>
      <c r="F23" s="111">
        <v>45</v>
      </c>
      <c r="G23" s="111">
        <v>10</v>
      </c>
      <c r="H23" s="113">
        <v>55</v>
      </c>
      <c r="I23" s="111">
        <v>56</v>
      </c>
      <c r="J23" s="111">
        <v>17</v>
      </c>
      <c r="K23" s="113">
        <v>73</v>
      </c>
      <c r="L23" s="111">
        <v>43</v>
      </c>
      <c r="M23" s="111">
        <v>13</v>
      </c>
      <c r="N23" s="113">
        <v>56</v>
      </c>
      <c r="O23" s="111">
        <v>56</v>
      </c>
      <c r="P23" s="111">
        <v>17</v>
      </c>
      <c r="Q23" s="113">
        <v>73</v>
      </c>
      <c r="R23" s="111">
        <v>36</v>
      </c>
      <c r="S23" s="111">
        <v>16</v>
      </c>
      <c r="T23" s="113">
        <v>52</v>
      </c>
      <c r="U23" s="111">
        <v>531</v>
      </c>
      <c r="V23" s="220" t="s">
        <v>36</v>
      </c>
      <c r="W23" s="220">
        <v>7.04</v>
      </c>
      <c r="X23" s="199"/>
    </row>
    <row r="24" spans="1:48" ht="24.75" thickBot="1" x14ac:dyDescent="0.25">
      <c r="A24" s="108" t="s">
        <v>261</v>
      </c>
      <c r="B24" s="110" t="s">
        <v>21</v>
      </c>
      <c r="C24" s="110" t="s">
        <v>32</v>
      </c>
      <c r="D24" s="110" t="s">
        <v>62</v>
      </c>
      <c r="E24" s="114" t="s">
        <v>32</v>
      </c>
      <c r="F24" s="110" t="s">
        <v>32</v>
      </c>
      <c r="G24" s="110" t="s">
        <v>32</v>
      </c>
      <c r="H24" s="114" t="s">
        <v>32</v>
      </c>
      <c r="I24" s="110" t="s">
        <v>56</v>
      </c>
      <c r="J24" s="110" t="s">
        <v>62</v>
      </c>
      <c r="K24" s="114" t="s">
        <v>56</v>
      </c>
      <c r="L24" s="110" t="s">
        <v>32</v>
      </c>
      <c r="M24" s="110" t="s">
        <v>22</v>
      </c>
      <c r="N24" s="114" t="s">
        <v>32</v>
      </c>
      <c r="O24" s="110" t="s">
        <v>56</v>
      </c>
      <c r="P24" s="110" t="s">
        <v>62</v>
      </c>
      <c r="Q24" s="114" t="s">
        <v>56</v>
      </c>
      <c r="R24" s="110" t="s">
        <v>74</v>
      </c>
      <c r="S24" s="110" t="s">
        <v>62</v>
      </c>
      <c r="T24" s="114" t="s">
        <v>32</v>
      </c>
      <c r="U24" s="110"/>
      <c r="V24" s="221"/>
      <c r="W24" s="221"/>
      <c r="X24" s="200"/>
      <c r="Z24" s="6" t="s">
        <v>187</v>
      </c>
      <c r="AA24" s="202" t="s">
        <v>62</v>
      </c>
      <c r="AB24" s="202"/>
      <c r="AC24" s="202" t="s">
        <v>54</v>
      </c>
      <c r="AD24" s="202"/>
      <c r="AE24" s="202" t="s">
        <v>56</v>
      </c>
      <c r="AF24" s="202"/>
      <c r="AG24" s="202" t="s">
        <v>22</v>
      </c>
      <c r="AH24" s="202"/>
      <c r="AI24" s="202" t="s">
        <v>32</v>
      </c>
      <c r="AJ24" s="202"/>
      <c r="AK24" s="202" t="s">
        <v>74</v>
      </c>
      <c r="AL24" s="202"/>
      <c r="AM24" s="202" t="s">
        <v>36</v>
      </c>
      <c r="AN24" s="202"/>
      <c r="AO24" s="202" t="s">
        <v>24</v>
      </c>
      <c r="AP24" s="202"/>
      <c r="AQ24" s="90"/>
      <c r="AR24" s="90"/>
      <c r="AS24" s="90"/>
    </row>
    <row r="25" spans="1:48" x14ac:dyDescent="0.2">
      <c r="A25" s="107">
        <v>16007</v>
      </c>
      <c r="B25" s="116" t="s">
        <v>20</v>
      </c>
      <c r="C25" s="111">
        <v>46</v>
      </c>
      <c r="D25" s="111">
        <v>15</v>
      </c>
      <c r="E25" s="113">
        <v>61</v>
      </c>
      <c r="F25" s="111">
        <v>47</v>
      </c>
      <c r="G25" s="111">
        <v>11</v>
      </c>
      <c r="H25" s="113">
        <v>58</v>
      </c>
      <c r="I25" s="111">
        <v>39</v>
      </c>
      <c r="J25" s="111">
        <v>12</v>
      </c>
      <c r="K25" s="113">
        <v>51</v>
      </c>
      <c r="L25" s="111">
        <v>47</v>
      </c>
      <c r="M25" s="112">
        <v>8</v>
      </c>
      <c r="N25" s="113">
        <v>53</v>
      </c>
      <c r="O25" s="111">
        <v>50</v>
      </c>
      <c r="P25" s="111">
        <v>15</v>
      </c>
      <c r="Q25" s="113">
        <v>65</v>
      </c>
      <c r="R25" s="111">
        <v>44</v>
      </c>
      <c r="S25" s="111">
        <v>17</v>
      </c>
      <c r="T25" s="113">
        <v>61</v>
      </c>
      <c r="U25" s="111">
        <v>510</v>
      </c>
      <c r="V25" s="220" t="s">
        <v>36</v>
      </c>
      <c r="W25" s="220">
        <v>6.75</v>
      </c>
      <c r="X25" s="199"/>
      <c r="Z25" s="6" t="s">
        <v>188</v>
      </c>
      <c r="AA25" s="202">
        <v>10</v>
      </c>
      <c r="AB25" s="202"/>
      <c r="AC25" s="202">
        <v>9</v>
      </c>
      <c r="AD25" s="202"/>
      <c r="AE25" s="202">
        <v>8</v>
      </c>
      <c r="AF25" s="202"/>
      <c r="AG25" s="202">
        <v>7</v>
      </c>
      <c r="AH25" s="202"/>
      <c r="AI25" s="202">
        <v>6</v>
      </c>
      <c r="AJ25" s="202"/>
      <c r="AK25" s="202">
        <v>5</v>
      </c>
      <c r="AL25" s="202"/>
      <c r="AM25" s="202">
        <v>4</v>
      </c>
      <c r="AN25" s="202"/>
      <c r="AO25" s="202">
        <v>0</v>
      </c>
      <c r="AP25" s="202"/>
      <c r="AQ25" s="90"/>
      <c r="AR25" s="90"/>
      <c r="AS25" s="90"/>
    </row>
    <row r="26" spans="1:48" ht="24.75" thickBot="1" x14ac:dyDescent="0.25">
      <c r="A26" s="108" t="s">
        <v>262</v>
      </c>
      <c r="B26" s="110" t="s">
        <v>21</v>
      </c>
      <c r="C26" s="110" t="s">
        <v>32</v>
      </c>
      <c r="D26" s="110" t="s">
        <v>54</v>
      </c>
      <c r="E26" s="114" t="s">
        <v>22</v>
      </c>
      <c r="F26" s="110" t="s">
        <v>32</v>
      </c>
      <c r="G26" s="110" t="s">
        <v>32</v>
      </c>
      <c r="H26" s="114" t="s">
        <v>32</v>
      </c>
      <c r="I26" s="110" t="s">
        <v>74</v>
      </c>
      <c r="J26" s="110" t="s">
        <v>22</v>
      </c>
      <c r="K26" s="114" t="s">
        <v>32</v>
      </c>
      <c r="L26" s="110" t="s">
        <v>32</v>
      </c>
      <c r="M26" s="110" t="s">
        <v>36</v>
      </c>
      <c r="N26" s="114" t="s">
        <v>32</v>
      </c>
      <c r="O26" s="110" t="s">
        <v>22</v>
      </c>
      <c r="P26" s="110" t="s">
        <v>54</v>
      </c>
      <c r="Q26" s="114" t="s">
        <v>22</v>
      </c>
      <c r="R26" s="110" t="s">
        <v>32</v>
      </c>
      <c r="S26" s="110" t="s">
        <v>62</v>
      </c>
      <c r="T26" s="114" t="s">
        <v>22</v>
      </c>
      <c r="U26" s="110"/>
      <c r="V26" s="221"/>
      <c r="W26" s="221"/>
      <c r="X26" s="200"/>
    </row>
    <row r="27" spans="1:48" x14ac:dyDescent="0.2">
      <c r="A27" s="107">
        <v>16008</v>
      </c>
      <c r="B27" s="116" t="s">
        <v>20</v>
      </c>
      <c r="C27" s="109" t="s">
        <v>180</v>
      </c>
      <c r="D27" s="109" t="s">
        <v>92</v>
      </c>
      <c r="E27" s="113">
        <v>50</v>
      </c>
      <c r="F27" s="109" t="s">
        <v>100</v>
      </c>
      <c r="G27" s="109" t="s">
        <v>31</v>
      </c>
      <c r="H27" s="113">
        <v>42</v>
      </c>
      <c r="I27" s="109" t="s">
        <v>103</v>
      </c>
      <c r="J27" s="109" t="s">
        <v>127</v>
      </c>
      <c r="K27" s="113">
        <v>49</v>
      </c>
      <c r="L27" s="109" t="s">
        <v>100</v>
      </c>
      <c r="M27" s="109" t="s">
        <v>135</v>
      </c>
      <c r="N27" s="113">
        <v>41</v>
      </c>
      <c r="O27" s="109" t="s">
        <v>121</v>
      </c>
      <c r="P27" s="109" t="s">
        <v>105</v>
      </c>
      <c r="Q27" s="113">
        <v>58</v>
      </c>
      <c r="R27" s="109" t="s">
        <v>138</v>
      </c>
      <c r="S27" s="109" t="s">
        <v>127</v>
      </c>
      <c r="T27" s="113">
        <v>33</v>
      </c>
      <c r="U27" s="111">
        <v>433</v>
      </c>
      <c r="V27" s="220" t="s">
        <v>24</v>
      </c>
      <c r="W27" s="220">
        <v>5.04</v>
      </c>
      <c r="X27" s="199"/>
      <c r="AA27" s="58"/>
      <c r="AB27" s="230" t="str">
        <f>C9</f>
        <v>METROLOGY AND QUALITY ENGINEERING</v>
      </c>
      <c r="AC27" s="231"/>
      <c r="AD27" s="231"/>
      <c r="AE27" s="231" t="str">
        <f>F9</f>
        <v>MACHINE DESIGN I</v>
      </c>
      <c r="AF27" s="231"/>
      <c r="AG27" s="232"/>
      <c r="AH27" s="230" t="str">
        <f>I9</f>
        <v>MECHANICAL VIBRATIONS</v>
      </c>
      <c r="AI27" s="231"/>
      <c r="AJ27" s="231"/>
      <c r="AK27" s="231" t="str">
        <f>L9</f>
        <v>THERMAL AND FLUID POWER ENGINEERING</v>
      </c>
      <c r="AL27" s="231"/>
      <c r="AM27" s="232"/>
      <c r="AN27" s="230" t="str">
        <f>O9</f>
        <v xml:space="preserve">MECHATRONICS </v>
      </c>
      <c r="AO27" s="231"/>
      <c r="AP27" s="231"/>
      <c r="AQ27" s="231" t="str">
        <f>R9</f>
        <v>FINITE ELEMENT ANALYSIS</v>
      </c>
      <c r="AR27" s="231"/>
      <c r="AS27" s="232"/>
      <c r="AT27" s="227" t="str">
        <f>U8</f>
        <v>TOTAL</v>
      </c>
      <c r="AU27" s="228"/>
      <c r="AV27" s="228"/>
    </row>
    <row r="28" spans="1:48" ht="36.75" thickBot="1" x14ac:dyDescent="0.25">
      <c r="A28" s="108" t="s">
        <v>263</v>
      </c>
      <c r="B28" s="110" t="s">
        <v>21</v>
      </c>
      <c r="C28" s="110" t="s">
        <v>36</v>
      </c>
      <c r="D28" s="110" t="s">
        <v>62</v>
      </c>
      <c r="E28" s="114" t="s">
        <v>32</v>
      </c>
      <c r="F28" s="110" t="s">
        <v>36</v>
      </c>
      <c r="G28" s="110" t="s">
        <v>32</v>
      </c>
      <c r="H28" s="114" t="s">
        <v>36</v>
      </c>
      <c r="I28" s="110" t="s">
        <v>36</v>
      </c>
      <c r="J28" s="110" t="s">
        <v>56</v>
      </c>
      <c r="K28" s="114" t="s">
        <v>74</v>
      </c>
      <c r="L28" s="110" t="s">
        <v>36</v>
      </c>
      <c r="M28" s="110" t="s">
        <v>74</v>
      </c>
      <c r="N28" s="114" t="s">
        <v>36</v>
      </c>
      <c r="O28" s="110" t="s">
        <v>32</v>
      </c>
      <c r="P28" s="110" t="s">
        <v>62</v>
      </c>
      <c r="Q28" s="114" t="s">
        <v>32</v>
      </c>
      <c r="R28" s="110" t="s">
        <v>24</v>
      </c>
      <c r="S28" s="110" t="s">
        <v>56</v>
      </c>
      <c r="T28" s="114" t="s">
        <v>24</v>
      </c>
      <c r="U28" s="110"/>
      <c r="V28" s="221"/>
      <c r="W28" s="221"/>
      <c r="X28" s="200"/>
      <c r="AA28" s="91" t="s">
        <v>214</v>
      </c>
      <c r="AB28" s="64">
        <f>LARGE(E14:E454,1)</f>
        <v>83</v>
      </c>
      <c r="AC28" s="92" t="str">
        <f t="array" ref="AC28">INDEX($A$13:$A$454,SMALL(IF(E$13:E$454=$AB28,ROW($A$13:$A$454)-ROW($A$12)+1),COUNTIF($AB$28:$AB28,$AB28)))</f>
        <v>/ BHUVAD SHAMIKA SHANTARAM SHALINI</v>
      </c>
      <c r="AD28" s="93"/>
      <c r="AE28" s="64">
        <f>LARGE(H14:H454,1)</f>
        <v>86</v>
      </c>
      <c r="AF28" s="92" t="str">
        <f t="array" ref="AF28">INDEX($A$13:$A$454,SMALL(IF(H$13:H$454=AE28,ROW($A$13:$A$454)-ROW($A$12)+1),COUNTIF(AE28:AE28,AE28)))</f>
        <v>PATIL NAVAL MADHUKAR ASHA</v>
      </c>
      <c r="AG28" s="93"/>
      <c r="AH28" s="64">
        <f>LARGE(K13:K454,1)</f>
        <v>92</v>
      </c>
      <c r="AI28" s="92" t="str">
        <f t="array" ref="AI28">INDEX($A$13:$A$454,SMALL(IF(K$13:K$454=AH28,ROW($A$13:$A$454)-ROW($A$12)+1),COUNTIF(AH28:AH28,AH28)))</f>
        <v>JAISWAL AMANKUMAR DINESHCHANDRA MADHURI</v>
      </c>
      <c r="AJ28" s="93"/>
      <c r="AK28" s="64">
        <f>LARGE(N13:N454,1)</f>
        <v>96</v>
      </c>
      <c r="AL28" s="92" t="str">
        <f t="array" ref="AL28">INDEX($A$13:$A$454,SMALL(IF(N$13:N$454=AK28,ROW($A$13:$A$454)-ROW($A$12)+1),COUNTIF($AK28:AK28,$AK28)))</f>
        <v>LALL HARDEEP SINGH POVINDER SINGH KULBIR KAUR</v>
      </c>
      <c r="AM28" s="93"/>
      <c r="AN28" s="64">
        <f>LARGE(Q13:Q454,1)</f>
        <v>93</v>
      </c>
      <c r="AO28" s="92" t="str">
        <f t="array" ref="AO28">INDEX($A$13:$A$454,SMALL(IF(Q13:Q454=AN28,ROW($A$13:$A$454)-ROW($A$12)+1),COUNTIF(AN28:AN28,AN28)))</f>
        <v>/ KOLUMBKAR SNEHA SUNIL SHEELA</v>
      </c>
      <c r="AP28" s="93"/>
      <c r="AQ28" s="64">
        <f>LARGE(T13:T454,1)</f>
        <v>86</v>
      </c>
      <c r="AR28" s="92" t="str">
        <f t="array" ref="AR28">INDEX($A$13:$A$454,SMALL(IF(T$13:T$454=AQ28,ROW($A$13:$A$454)-ROW($A$12)+1),COUNTIF(AQ28:AQ28,AQ28)))</f>
        <v>KHAN ABDUL QUADIR BISMILLAH JAMILA KHATOON</v>
      </c>
      <c r="AS28" s="93"/>
      <c r="AT28" s="64">
        <f>LARGE(U13:U454,1)</f>
        <v>714</v>
      </c>
      <c r="AU28" s="92" t="str">
        <f t="array" ref="AU28">INDEX($A$13:$A$454,SMALL(IF(U$13:U$454=AT28,ROW($A$13:$A$454)-ROW($A$12)+1),COUNTIF(AT28:AT28,AT28)))</f>
        <v>/ PALANDE SANJANA MADHAV SHARMILA</v>
      </c>
      <c r="AV28" s="93"/>
    </row>
    <row r="29" spans="1:48" x14ac:dyDescent="0.2">
      <c r="A29" s="107">
        <v>16009</v>
      </c>
      <c r="B29" s="116" t="s">
        <v>20</v>
      </c>
      <c r="C29" s="111">
        <v>49</v>
      </c>
      <c r="D29" s="111">
        <v>12</v>
      </c>
      <c r="E29" s="113">
        <v>61</v>
      </c>
      <c r="F29" s="111">
        <v>50</v>
      </c>
      <c r="G29" s="111">
        <v>11</v>
      </c>
      <c r="H29" s="113">
        <v>61</v>
      </c>
      <c r="I29" s="111">
        <v>36</v>
      </c>
      <c r="J29" s="111">
        <v>17</v>
      </c>
      <c r="K29" s="113">
        <v>53</v>
      </c>
      <c r="L29" s="111">
        <v>41</v>
      </c>
      <c r="M29" s="111">
        <v>11</v>
      </c>
      <c r="N29" s="113">
        <v>52</v>
      </c>
      <c r="O29" s="111">
        <v>53</v>
      </c>
      <c r="P29" s="111">
        <v>17</v>
      </c>
      <c r="Q29" s="113">
        <v>70</v>
      </c>
      <c r="R29" s="111">
        <v>33</v>
      </c>
      <c r="S29" s="111">
        <v>17</v>
      </c>
      <c r="T29" s="113">
        <v>50</v>
      </c>
      <c r="U29" s="111">
        <v>521</v>
      </c>
      <c r="V29" s="220" t="s">
        <v>36</v>
      </c>
      <c r="W29" s="220">
        <v>7.21</v>
      </c>
      <c r="X29" s="199"/>
      <c r="AA29" s="91" t="s">
        <v>215</v>
      </c>
      <c r="AB29" s="64">
        <f>LARGE(E14:E454,2)</f>
        <v>83</v>
      </c>
      <c r="AC29" s="92" t="str">
        <f t="array" ref="AC29">INDEX($A$13:$A$454,SMALL(IF(E$13:E$454=$AB29,ROW($A$13:$A$454)-ROW($A$12)+1),COUNTIF($AB$28:$AB29,$AB29)))</f>
        <v>/ PALANDE SANJANA MADHAV SHARMILA</v>
      </c>
      <c r="AD29" s="93"/>
      <c r="AE29" s="64">
        <f>LARGE(H13:H454,2)</f>
        <v>82</v>
      </c>
      <c r="AF29" s="92" t="str">
        <f t="array" ref="AF29">INDEX($A$13:$A$454,SMALL(IF(H$13:H$454=AE29,ROW($A$13:$A$454)-ROW($A$12)+1),COUNTIF(AE28:AE29,AE29)))</f>
        <v>/ BHUVAD SHAMIKA SHANTARAM SHALINI</v>
      </c>
      <c r="AG29" s="93"/>
      <c r="AH29" s="64">
        <f>LARGE(K13:K454,2)</f>
        <v>89</v>
      </c>
      <c r="AI29" s="92" t="str">
        <f t="array" ref="AI29">INDEX($A$13:$A$454,SMALL(IF(K$13:K$454=AH29,ROW($A$13:$A$454)-ROW($A$12)+1),COUNTIF(AH28:AH29,AH29)))</f>
        <v>/ BHUVAD SHAMIKA SHANTARAM SHALINI</v>
      </c>
      <c r="AJ29" s="93"/>
      <c r="AK29" s="64">
        <f>LARGE(N13:N454,2)</f>
        <v>91</v>
      </c>
      <c r="AL29" s="92" t="str">
        <f t="array" ref="AL29">INDEX($A$13:$A$454,SMALL(IF(N$13:N$454=AK29,ROW($A$13:$A$454)-ROW($A$12)+1),COUNTIF($AK28:AK29,$AK29)))</f>
        <v>/ KOLUMBKAR SNEHA SUNIL SHEELA</v>
      </c>
      <c r="AM29" s="93"/>
      <c r="AN29" s="64">
        <f>LARGE(Q13:Q454,2)</f>
        <v>86</v>
      </c>
      <c r="AO29" s="92" t="str">
        <f t="array" ref="AO29">INDEX($A$13:$A$454,SMALL(IF(Q13:Q454=AN29,ROW($A$13:$A$454)-ROW($A$12)+1),COUNTIF(AN28:AN29,AN29)))</f>
        <v>/ CHACHE SNEHAL CHANDRAKANT SUSHMA</v>
      </c>
      <c r="AP29" s="93"/>
      <c r="AQ29" s="64">
        <f>LARGE(T13:T454,2)</f>
        <v>85</v>
      </c>
      <c r="AR29" s="92" t="str">
        <f t="array" ref="AR29">INDEX($A$13:$A$454,SMALL(IF(T$13:T$454=AQ29,ROW($A$13:$A$454)-ROW($A$12)+1),COUNTIF(AQ28:AQ29,AQ29)))</f>
        <v>/ PALANDE SANJANA MADHAV SHARMILA</v>
      </c>
      <c r="AS29" s="93"/>
      <c r="AT29" s="64">
        <f>LARGE(U13:U454,2)</f>
        <v>710</v>
      </c>
      <c r="AU29" s="92" t="str">
        <f t="array" ref="AU29">INDEX($A$13:$A$454,SMALL(IF(U$13:U$454=AT29,ROW($A$13:$A$454)-ROW($A$12)+1),COUNTIF(AT28:AT29,AT29)))</f>
        <v>JAISWAL AMANKUMAR DINESHCHANDRA MADHURI</v>
      </c>
      <c r="AV29" s="93"/>
    </row>
    <row r="30" spans="1:48" ht="24.75" thickBot="1" x14ac:dyDescent="0.25">
      <c r="A30" s="108" t="s">
        <v>264</v>
      </c>
      <c r="B30" s="110" t="s">
        <v>21</v>
      </c>
      <c r="C30" s="110" t="s">
        <v>22</v>
      </c>
      <c r="D30" s="110" t="s">
        <v>22</v>
      </c>
      <c r="E30" s="114" t="s">
        <v>22</v>
      </c>
      <c r="F30" s="110" t="s">
        <v>22</v>
      </c>
      <c r="G30" s="110" t="s">
        <v>32</v>
      </c>
      <c r="H30" s="114" t="s">
        <v>22</v>
      </c>
      <c r="I30" s="110" t="s">
        <v>74</v>
      </c>
      <c r="J30" s="110" t="s">
        <v>62</v>
      </c>
      <c r="K30" s="114" t="s">
        <v>32</v>
      </c>
      <c r="L30" s="110" t="s">
        <v>32</v>
      </c>
      <c r="M30" s="110" t="s">
        <v>32</v>
      </c>
      <c r="N30" s="114" t="s">
        <v>32</v>
      </c>
      <c r="O30" s="110" t="s">
        <v>22</v>
      </c>
      <c r="P30" s="110" t="s">
        <v>62</v>
      </c>
      <c r="Q30" s="114" t="s">
        <v>56</v>
      </c>
      <c r="R30" s="110" t="s">
        <v>36</v>
      </c>
      <c r="S30" s="110" t="s">
        <v>62</v>
      </c>
      <c r="T30" s="114" t="s">
        <v>32</v>
      </c>
      <c r="U30" s="110"/>
      <c r="V30" s="221"/>
      <c r="W30" s="221"/>
      <c r="X30" s="200"/>
      <c r="AA30" s="91" t="s">
        <v>216</v>
      </c>
      <c r="AB30" s="64">
        <f>LARGE(E14:E454,3)</f>
        <v>82</v>
      </c>
      <c r="AC30" s="92" t="str">
        <f t="array" ref="AC30">INDEX($A$13:$A$454,SMALL(IF(E$13:E$454=$AB30,ROW($A$13:$A$454)-ROW($A$12)+1),COUNTIF($AB$28:$AB30,$AB30)))</f>
        <v>/ PARAB DEEPALI ANAND ASMITA</v>
      </c>
      <c r="AD30" s="93"/>
      <c r="AE30" s="64">
        <f>LARGE(H13:H454,3)</f>
        <v>82</v>
      </c>
      <c r="AF30" s="92" t="str">
        <f t="array" ref="AF30">INDEX($A$13:$A$454,SMALL(IF(H$13:H$454=AE30,ROW($A$13:$A$454)-ROW($A$12)+1),COUNTIF(AE28:AE30,AE30)))</f>
        <v>JAISWAL AMANKUMAR DINESHCHANDRA MADHURI</v>
      </c>
      <c r="AG30" s="93"/>
      <c r="AH30" s="64">
        <f>LARGE(K13:K454,3)</f>
        <v>89</v>
      </c>
      <c r="AI30" s="92" t="str">
        <f t="array" ref="AI30">INDEX($A$13:$A$454,SMALL(IF(K$13:K$454=AH30,ROW($A$13:$A$454)-ROW($A$12)+1),COUNTIF(AH28:AH30,AH30)))</f>
        <v>CHAVAN SAURABH SHARAD POOJA</v>
      </c>
      <c r="AJ30" s="93"/>
      <c r="AK30" s="64">
        <f>LARGE(N13:N454,3)</f>
        <v>89</v>
      </c>
      <c r="AL30" s="92" t="str">
        <f t="array" ref="AL30">INDEX($A$13:$A$454,SMALL(IF(N$13:N$454=AK30,ROW($A$13:$A$454)-ROW($A$12)+1),COUNTIF($AK28:AK30,$AK30)))</f>
        <v>CHAVAN SAURABH SHARAD POOJA</v>
      </c>
      <c r="AM30" s="93"/>
      <c r="AN30" s="64">
        <f>LARGE(Q13:Q454,3)</f>
        <v>86</v>
      </c>
      <c r="AO30" s="92" t="str">
        <f t="array" ref="AO30">INDEX($A$13:$A$454,SMALL(IF(Q13:Q454=AN30,ROW($A$13:$A$454)-ROW($A$12)+1),COUNTIF(AN28:AN30,AN30)))</f>
        <v>CHAVAN SAURABH SHARAD POOJA</v>
      </c>
      <c r="AP30" s="93"/>
      <c r="AQ30" s="64">
        <f>LARGE(T13:T454,3)</f>
        <v>85</v>
      </c>
      <c r="AR30" s="92" t="str">
        <f t="array" ref="AR30">INDEX($A$13:$A$454,SMALL(IF(T$13:T$454=AQ30,ROW($A$13:$A$454)-ROW($A$12)+1),COUNTIF(AQ28:AQ30,AQ30)))</f>
        <v>VARTAK OMKAR SANTOSH SHEETAL</v>
      </c>
      <c r="AS30" s="93"/>
      <c r="AT30" s="64">
        <f>LARGE(U13:U454,3)</f>
        <v>696</v>
      </c>
      <c r="AU30" s="92" t="str">
        <f t="array" ref="AU30">INDEX($A$13:$A$454,SMALL(IF(U$13:U$454=AT30,ROW($A$13:$A$454)-ROW($A$12)+1),COUNTIF(AT28:AT30,AT30)))</f>
        <v>LALL HARDEEP SINGH POVINDER SINGH KULBIR KAUR</v>
      </c>
      <c r="AV30" s="93"/>
    </row>
    <row r="31" spans="1:48" x14ac:dyDescent="0.2">
      <c r="A31" s="107">
        <v>16010</v>
      </c>
      <c r="B31" s="116" t="s">
        <v>20</v>
      </c>
      <c r="C31" s="109" t="s">
        <v>132</v>
      </c>
      <c r="D31" s="109" t="s">
        <v>124</v>
      </c>
      <c r="E31" s="113">
        <v>54</v>
      </c>
      <c r="F31" s="109" t="s">
        <v>100</v>
      </c>
      <c r="G31" s="109" t="s">
        <v>135</v>
      </c>
      <c r="H31" s="113">
        <v>41</v>
      </c>
      <c r="I31" s="109" t="s">
        <v>45</v>
      </c>
      <c r="J31" s="109" t="s">
        <v>38</v>
      </c>
      <c r="K31" s="113">
        <v>44</v>
      </c>
      <c r="L31" s="109" t="s">
        <v>100</v>
      </c>
      <c r="M31" s="109" t="s">
        <v>148</v>
      </c>
      <c r="N31" s="113">
        <v>38</v>
      </c>
      <c r="O31" s="109" t="s">
        <v>95</v>
      </c>
      <c r="P31" s="109" t="s">
        <v>92</v>
      </c>
      <c r="Q31" s="113">
        <v>62</v>
      </c>
      <c r="R31" s="109" t="s">
        <v>40</v>
      </c>
      <c r="S31" s="109" t="s">
        <v>88</v>
      </c>
      <c r="T31" s="113">
        <v>32</v>
      </c>
      <c r="U31" s="111">
        <v>399</v>
      </c>
      <c r="V31" s="220" t="s">
        <v>24</v>
      </c>
      <c r="W31" s="220">
        <v>4.07</v>
      </c>
      <c r="X31" s="199"/>
      <c r="AA31" s="91" t="s">
        <v>217</v>
      </c>
      <c r="AB31" s="94">
        <f>LARGE(E14:E454,4)</f>
        <v>82</v>
      </c>
      <c r="AC31" s="95" t="str">
        <f t="array" ref="AC31">INDEX($A$13:$A$454,SMALL(IF(E$13:E$454=$AB31,ROW($A$13:$A$454)-ROW($A$12)+1),COUNTIF($AB$28:$AB31,$AB31)))</f>
        <v>PATIL MANISH RAJAN RANJANA</v>
      </c>
      <c r="AD31" s="96"/>
      <c r="AE31" s="94">
        <f>LARGE(H13:H454,4)</f>
        <v>82</v>
      </c>
      <c r="AF31" s="95" t="str">
        <f t="array" ref="AF31">INDEX($A$13:$A$454,SMALL(IF(H$13:H$454=AE31,ROW($A$13:$A$454)-ROW($A$12)+1),COUNTIF(AE28:AE31,AE31)))</f>
        <v>/ PALANDE SANJANA MADHAV SHARMILA</v>
      </c>
      <c r="AG31" s="96"/>
      <c r="AH31" s="94">
        <f>LARGE(K13:K454,4)</f>
        <v>84</v>
      </c>
      <c r="AI31" s="95" t="str">
        <f t="array" ref="AI31">INDEX($A$13:$A$454,SMALL(IF(K$13:K$454=AH31,ROW($A$13:$A$454)-ROW($A$12)+1),COUNTIF(AH28:AH31,AH31)))</f>
        <v>DEGAONKAR MAHESH RAMCHANDRA NANDINI</v>
      </c>
      <c r="AJ31" s="96"/>
      <c r="AK31" s="94">
        <f>LARGE(N13:N454,4)</f>
        <v>89</v>
      </c>
      <c r="AL31" s="95" t="str">
        <f t="array" ref="AL31">INDEX($A$13:$A$454,SMALL(IF(N$13:N$454=AK31,ROW($A$13:$A$454)-ROW($A$12)+1),COUNTIF($AK28:AK31,$AK31)))</f>
        <v>/ PALANDE SANJANA MADHAV SHARMILA</v>
      </c>
      <c r="AM31" s="96"/>
      <c r="AN31" s="64">
        <f>LARGE(Q13:Q454,4)</f>
        <v>86</v>
      </c>
      <c r="AO31" s="92" t="str">
        <f t="array" ref="AO31">INDEX($A$13:$A$454,SMALL(IF(Q13:Q454=AN31,ROW($A$13:$A$454)-ROW($A$12)+1),COUNTIF(AN28:AN31,AN31)))</f>
        <v>GHONGADI SAMMED SANJAY DARSHANA</v>
      </c>
      <c r="AP31" s="93"/>
      <c r="AQ31" s="94">
        <f>LARGE(T13:T454,4)</f>
        <v>84</v>
      </c>
      <c r="AR31" s="95" t="str">
        <f t="array" ref="AR31">INDEX($A$13:$A$454,SMALL(IF(T$13:T$454=AQ31,ROW($A$13:$A$454)-ROW($A$12)+1),COUNTIF(AQ28:AQ31,AQ31)))</f>
        <v>JAISWAL AMANKUMAR DINESHCHANDRA MADHURI</v>
      </c>
      <c r="AS31" s="96"/>
      <c r="AT31" s="64">
        <f>LARGE(U13:U454,4)</f>
        <v>682</v>
      </c>
      <c r="AU31" s="92" t="str">
        <f t="array" ref="AU31">INDEX($A$13:$A$454,SMALL(IF(U$13:U$454=AT31,ROW($A$13:$A$454)-ROW($A$12)+1),COUNTIF(AT28:AT31,AT31)))</f>
        <v>VARTAK OMKAR SANTOSH SHEETAL</v>
      </c>
      <c r="AV31" s="93"/>
    </row>
    <row r="32" spans="1:48" ht="24.75" thickBot="1" x14ac:dyDescent="0.25">
      <c r="A32" s="108" t="s">
        <v>411</v>
      </c>
      <c r="B32" s="110" t="s">
        <v>21</v>
      </c>
      <c r="C32" s="110" t="s">
        <v>74</v>
      </c>
      <c r="D32" s="110" t="s">
        <v>54</v>
      </c>
      <c r="E32" s="114" t="s">
        <v>32</v>
      </c>
      <c r="F32" s="110" t="s">
        <v>36</v>
      </c>
      <c r="G32" s="110" t="s">
        <v>74</v>
      </c>
      <c r="H32" s="114" t="s">
        <v>36</v>
      </c>
      <c r="I32" s="110" t="s">
        <v>36</v>
      </c>
      <c r="J32" s="110" t="s">
        <v>32</v>
      </c>
      <c r="K32" s="114" t="s">
        <v>36</v>
      </c>
      <c r="L32" s="110" t="s">
        <v>36</v>
      </c>
      <c r="M32" s="110" t="s">
        <v>24</v>
      </c>
      <c r="N32" s="114" t="s">
        <v>24</v>
      </c>
      <c r="O32" s="110" t="s">
        <v>32</v>
      </c>
      <c r="P32" s="110" t="s">
        <v>62</v>
      </c>
      <c r="Q32" s="114" t="s">
        <v>22</v>
      </c>
      <c r="R32" s="110" t="s">
        <v>24</v>
      </c>
      <c r="S32" s="110" t="s">
        <v>22</v>
      </c>
      <c r="T32" s="114" t="s">
        <v>24</v>
      </c>
      <c r="U32" s="110"/>
      <c r="V32" s="221"/>
      <c r="W32" s="221"/>
      <c r="X32" s="200"/>
      <c r="AA32" s="91" t="s">
        <v>218</v>
      </c>
      <c r="AB32" s="94">
        <f>LARGE(E14:E454,5)</f>
        <v>82</v>
      </c>
      <c r="AC32" s="95" t="str">
        <f t="array" ref="AC32">INDEX($A$13:$A$454,SMALL(IF(E$13:E$454=$AB32,ROW($A$13:$A$454)-ROW($A$12)+1),COUNTIF($AB$28:$AB32,$AB32)))</f>
        <v>VARTAK OMKAR SANTOSH SHEETAL</v>
      </c>
      <c r="AD32" s="96"/>
      <c r="AE32" s="94">
        <f>LARGE(H13:H454,5)</f>
        <v>80</v>
      </c>
      <c r="AF32" s="95" t="str">
        <f t="array" ref="AF32">INDEX($A$13:$A$454,SMALL(IF(H$13:H$454=AE32,ROW($A$13:$A$454)-ROW($A$12)+1),COUNTIF(AE28:AE32,AE32)))</f>
        <v>LALL HARDEEP SINGH POVINDER SINGH KULBIR KAUR</v>
      </c>
      <c r="AG32" s="96"/>
      <c r="AH32" s="94">
        <f>LARGE(K13:K454,5)</f>
        <v>84</v>
      </c>
      <c r="AI32" s="95" t="str">
        <f t="array" ref="AI32">INDEX($A$13:$A$454,SMALL(IF(K$13:K$454=AH32,ROW($A$13:$A$454)-ROW($A$12)+1),COUNTIF(AH28:AH32,AH32)))</f>
        <v>LALL HARDEEP SINGH POVINDER SINGH KULBIR KAUR</v>
      </c>
      <c r="AJ32" s="96"/>
      <c r="AK32" s="94">
        <f>LARGE(N13:N454,5)</f>
        <v>88</v>
      </c>
      <c r="AL32" s="95" t="str">
        <f t="array" ref="AL32">INDEX($A$13:$A$454,SMALL(IF(N$13:N$454=AK32,ROW($A$13:$A$454)-ROW($A$12)+1),COUNTIF($AK28:AK32,$AK32)))</f>
        <v>PATIL NAVAL MADHUKAR ASHA</v>
      </c>
      <c r="AM32" s="96"/>
      <c r="AN32" s="94">
        <f>LARGE(Q13:Q454,5)</f>
        <v>86</v>
      </c>
      <c r="AO32" s="95" t="str">
        <f t="array" ref="AO32">INDEX($A$13:$A$454,SMALL(IF(Q13:Q454=AN32,ROW($A$13:$A$454)-ROW($A$12)+1),COUNTIF(AN28:AN32,AN32)))</f>
        <v>/ KASKHEDIKAR MADHURA MANDAR ANKITA</v>
      </c>
      <c r="AP32" s="96"/>
      <c r="AQ32" s="94">
        <f>LARGE(T13:T454,5)</f>
        <v>84</v>
      </c>
      <c r="AR32" s="95" t="str">
        <f t="array" ref="AR32">INDEX($A$13:$A$454,SMALL(IF(T$13:T$454=AQ32,ROW($A$13:$A$454)-ROW($A$12)+1),COUNTIF(AQ28:AQ32,AQ32)))</f>
        <v>LALL HARDEEP SINGH POVINDER SINGH KULBIR KAUR</v>
      </c>
      <c r="AS32" s="96"/>
      <c r="AT32" s="64">
        <f>LARGE(U13:U454,5)</f>
        <v>680</v>
      </c>
      <c r="AU32" s="92" t="str">
        <f t="array" ref="AU32">INDEX($A$13:$A$454,SMALL(IF(U$13:U$454=AT32,ROW($A$13:$A$454)-ROW($A$12)+1),COUNTIF(AT28:AT32,AT32)))</f>
        <v>CHAVAN SAURABH SHARAD POOJA</v>
      </c>
      <c r="AV32" s="93"/>
    </row>
    <row r="33" spans="1:48" ht="15" customHeight="1" x14ac:dyDescent="0.2">
      <c r="A33" s="107">
        <v>16011</v>
      </c>
      <c r="B33" s="116" t="s">
        <v>20</v>
      </c>
      <c r="C33" s="111">
        <v>45</v>
      </c>
      <c r="D33" s="111">
        <v>17</v>
      </c>
      <c r="E33" s="113">
        <v>62</v>
      </c>
      <c r="F33" s="111">
        <v>50</v>
      </c>
      <c r="G33" s="111">
        <v>12</v>
      </c>
      <c r="H33" s="113">
        <v>62</v>
      </c>
      <c r="I33" s="111">
        <v>32</v>
      </c>
      <c r="J33" s="111">
        <v>11</v>
      </c>
      <c r="K33" s="113">
        <v>43</v>
      </c>
      <c r="L33" s="111">
        <v>45</v>
      </c>
      <c r="M33" s="111">
        <v>10</v>
      </c>
      <c r="N33" s="113">
        <v>55</v>
      </c>
      <c r="O33" s="111">
        <v>46</v>
      </c>
      <c r="P33" s="111">
        <v>13</v>
      </c>
      <c r="Q33" s="113">
        <v>59</v>
      </c>
      <c r="R33" s="111">
        <v>32</v>
      </c>
      <c r="S33" s="111">
        <v>15</v>
      </c>
      <c r="T33" s="113">
        <v>47</v>
      </c>
      <c r="U33" s="111">
        <v>478</v>
      </c>
      <c r="V33" s="220" t="s">
        <v>36</v>
      </c>
      <c r="W33" s="220">
        <v>6.11</v>
      </c>
      <c r="X33" s="199"/>
      <c r="AA33" s="91" t="s">
        <v>219</v>
      </c>
      <c r="AB33" s="94">
        <f>LARGE(E14:E454,6)</f>
        <v>80</v>
      </c>
      <c r="AC33" s="95" t="str">
        <f t="array" ref="AC33">INDEX($A$13:$A$454,SMALL(IF(E$13:E$454=$AB33,ROW($A$13:$A$454)-ROW($A$12)+1),COUNTIF($AB$28:$AB33,$AB33)))</f>
        <v>PARAB NARAYAN PRABHAKAR PRANITA</v>
      </c>
      <c r="AD33" s="96"/>
      <c r="AE33" s="94">
        <f>LARGE(H13:H454,6)</f>
        <v>80</v>
      </c>
      <c r="AF33" s="95" t="str">
        <f t="array" ref="AF33">INDEX($A$13:$A$454,SMALL(IF(H$13:H$454=AE33,ROW($A$13:$A$454)-ROW($A$12)+1),COUNTIF(AE28:AE33,AE33)))</f>
        <v>MOHITE ABHISHEIK VIJAY POOJA</v>
      </c>
      <c r="AG33" s="96"/>
      <c r="AH33" s="94">
        <f>LARGE(K13:K454,6)</f>
        <v>83</v>
      </c>
      <c r="AI33" s="95" t="str">
        <f t="array" ref="AI33">INDEX($A$13:$A$454,SMALL(IF(K$13:K$454=AH33,ROW($A$13:$A$454)-ROW($A$12)+1),COUNTIF(AH28:AH33,AH33)))</f>
        <v>/ KOLUMBKAR SNEHA SUNIL SHEELA</v>
      </c>
      <c r="AJ33" s="96"/>
      <c r="AK33" s="94">
        <f>LARGE(N13:N454,6)</f>
        <v>87</v>
      </c>
      <c r="AL33" s="95" t="str">
        <f t="array" ref="AL33">INDEX($A$13:$A$454,SMALL(IF(N$13:N$454=AK33,ROW($A$13:$A$454)-ROW($A$12)+1),COUNTIF($AK28:AK33,$AK33)))</f>
        <v>/ SABLE MADHULIKA SANDEEP SHUBHANGI</v>
      </c>
      <c r="AM33" s="96"/>
      <c r="AN33" s="94">
        <f>LARGE(Q13:Q454,6)</f>
        <v>86</v>
      </c>
      <c r="AO33" s="95" t="str">
        <f t="array" ref="AO33">INDEX($A$13:$A$454,SMALL(IF(Q13:Q454=AN33,ROW($A$13:$A$454)-ROW($A$12)+1),COUNTIF(AN28:AN33,AN33)))</f>
        <v>LALL HARDEEP SINGH POVINDER SINGH KULBIR KAUR</v>
      </c>
      <c r="AP33" s="96"/>
      <c r="AQ33" s="94">
        <f>LARGE(T13:T454,6)</f>
        <v>83</v>
      </c>
      <c r="AR33" s="95" t="str">
        <f t="array" ref="AR33">INDEX($A$13:$A$454,SMALL(IF(T$13:T$454=AQ33,ROW($A$13:$A$454)-ROW($A$12)+1),COUNTIF(AQ28:AQ33,AQ33)))</f>
        <v>MOHITE SAURABH JAYWANT SAVITA</v>
      </c>
      <c r="AS33" s="96"/>
      <c r="AT33" s="94">
        <f>LARGE(U13:U454,6)</f>
        <v>675</v>
      </c>
      <c r="AU33" s="95" t="str">
        <f t="array" ref="AU33">INDEX($A$13:$A$454,SMALL(IF(U$13:U$454=AT33,ROW($A$13:$A$454)-ROW($A$12)+1),COUNTIF(AT28:AT33,AT33)))</f>
        <v>PATIL NAVAL MADHUKAR ASHA</v>
      </c>
      <c r="AV33" s="93"/>
    </row>
    <row r="34" spans="1:48" ht="24.75" thickBot="1" x14ac:dyDescent="0.25">
      <c r="A34" s="108" t="s">
        <v>265</v>
      </c>
      <c r="B34" s="110" t="s">
        <v>21</v>
      </c>
      <c r="C34" s="110" t="s">
        <v>32</v>
      </c>
      <c r="D34" s="110" t="s">
        <v>62</v>
      </c>
      <c r="E34" s="114" t="s">
        <v>22</v>
      </c>
      <c r="F34" s="110" t="s">
        <v>22</v>
      </c>
      <c r="G34" s="110" t="s">
        <v>22</v>
      </c>
      <c r="H34" s="114" t="s">
        <v>22</v>
      </c>
      <c r="I34" s="110" t="s">
        <v>36</v>
      </c>
      <c r="J34" s="110" t="s">
        <v>32</v>
      </c>
      <c r="K34" s="114" t="s">
        <v>36</v>
      </c>
      <c r="L34" s="110" t="s">
        <v>32</v>
      </c>
      <c r="M34" s="110" t="s">
        <v>32</v>
      </c>
      <c r="N34" s="114" t="s">
        <v>32</v>
      </c>
      <c r="O34" s="110" t="s">
        <v>32</v>
      </c>
      <c r="P34" s="110" t="s">
        <v>22</v>
      </c>
      <c r="Q34" s="114" t="s">
        <v>32</v>
      </c>
      <c r="R34" s="110" t="s">
        <v>36</v>
      </c>
      <c r="S34" s="110" t="s">
        <v>54</v>
      </c>
      <c r="T34" s="114" t="s">
        <v>74</v>
      </c>
      <c r="U34" s="110"/>
      <c r="V34" s="221"/>
      <c r="W34" s="221"/>
      <c r="X34" s="200"/>
      <c r="AA34" s="91" t="s">
        <v>220</v>
      </c>
      <c r="AB34" s="94">
        <f>LARGE(E14:E454,7)</f>
        <v>80</v>
      </c>
      <c r="AC34" s="95" t="str">
        <f t="array" ref="AC34">INDEX($A$13:$A$454,SMALL(IF(E$13:E$454=$AB34,ROW($A$13:$A$454)-ROW($A$12)+1),COUNTIF($AB$28:$AB34,$AB34)))</f>
        <v>PATIL NAVAL MADHUKAR ASHA</v>
      </c>
      <c r="AD34" s="96"/>
      <c r="AE34" s="94">
        <f>LARGE(H13:H454,7)</f>
        <v>80</v>
      </c>
      <c r="AF34" s="95" t="str">
        <f t="array" ref="AF34">INDEX($A$13:$A$454,SMALL(IF(H$13:H$454=AE34,ROW($A$13:$A$454)-ROW($A$12)+1),COUNTIF(AE28:AE34,AE34)))</f>
        <v>WALAVALKAR ANIKET CHANDRASHEKHAR SUSMITA</v>
      </c>
      <c r="AG34" s="96"/>
      <c r="AH34" s="94">
        <f>LARGE(K13:K454,7)</f>
        <v>82</v>
      </c>
      <c r="AI34" s="95" t="str">
        <f t="array" ref="AI34">INDEX($A$13:$A$454,SMALL(IF(K$13:K$454=AH34,ROW($A$13:$A$454)-ROW($A$12)+1),COUNTIF(AH28:AH34,AH34)))</f>
        <v>/ PALANDE SANJANA MADHAV SHARMILA</v>
      </c>
      <c r="AJ34" s="96"/>
      <c r="AK34" s="94">
        <f>LARGE(N13:N454,7)</f>
        <v>86</v>
      </c>
      <c r="AL34" s="95" t="str">
        <f t="array" ref="AL34">INDEX($A$13:$A$454,SMALL(IF(N$13:N$454=AK34,ROW($A$13:$A$454)-ROW($A$12)+1),COUNTIF($AK28:AK34,$AK34)))</f>
        <v>PHADKALE KIRAN SAKHARAM SAVITA</v>
      </c>
      <c r="AM34" s="96"/>
      <c r="AN34" s="94">
        <f>LARGE(Q13:Q454,7)</f>
        <v>86</v>
      </c>
      <c r="AO34" s="95" t="str">
        <f t="array" ref="AO34">INDEX($A$13:$A$454,SMALL(IF(Q13:Q454=AN34,ROW($A$13:$A$454)-ROW($A$12)+1),COUNTIF(AN28:AN34,AN34)))</f>
        <v>/ LOKHANDE NIKITA BHUSHAN CHITRA</v>
      </c>
      <c r="AP34" s="96"/>
      <c r="AQ34" s="94">
        <f>LARGE(T13:T454,7)</f>
        <v>81</v>
      </c>
      <c r="AR34" s="95" t="str">
        <f t="array" ref="AR34">INDEX($A$13:$A$454,SMALL(IF(T$13:T$454=AQ34,ROW($A$13:$A$454)-ROW($A$12)+1),COUNTIF(AQ28:AQ34,AQ34)))</f>
        <v>/ KAMBLE PRIYANKA SATISH MANISHA</v>
      </c>
      <c r="AS34" s="96"/>
      <c r="AT34" s="94">
        <f>LARGE(U13:U454,7)</f>
        <v>669</v>
      </c>
      <c r="AU34" s="95" t="str">
        <f t="array" ref="AU34">INDEX($A$13:$A$454,SMALL(IF(U$13:U$454=AT34,ROW($A$13:$A$454)-ROW($A$12)+1),COUNTIF(AT28:AT34,AT34)))</f>
        <v>/ KOLUMBKAR SNEHA SUNIL SHEELA</v>
      </c>
      <c r="AV34" s="93"/>
    </row>
    <row r="35" spans="1:48" x14ac:dyDescent="0.2">
      <c r="A35" s="107">
        <v>16012</v>
      </c>
      <c r="B35" s="116" t="s">
        <v>20</v>
      </c>
      <c r="C35" s="109" t="s">
        <v>130</v>
      </c>
      <c r="D35" s="109" t="s">
        <v>87</v>
      </c>
      <c r="E35" s="113">
        <v>61</v>
      </c>
      <c r="F35" s="109" t="s">
        <v>246</v>
      </c>
      <c r="G35" s="109" t="s">
        <v>135</v>
      </c>
      <c r="H35" s="113">
        <v>63</v>
      </c>
      <c r="I35" s="109" t="s">
        <v>98</v>
      </c>
      <c r="J35" s="109" t="s">
        <v>87</v>
      </c>
      <c r="K35" s="113">
        <v>54</v>
      </c>
      <c r="L35" s="109" t="s">
        <v>155</v>
      </c>
      <c r="M35" s="109" t="s">
        <v>119</v>
      </c>
      <c r="N35" s="113">
        <v>54</v>
      </c>
      <c r="O35" s="109" t="s">
        <v>134</v>
      </c>
      <c r="P35" s="109" t="s">
        <v>105</v>
      </c>
      <c r="Q35" s="113">
        <v>77</v>
      </c>
      <c r="R35" s="109" t="s">
        <v>137</v>
      </c>
      <c r="S35" s="109" t="s">
        <v>92</v>
      </c>
      <c r="T35" s="113">
        <v>30</v>
      </c>
      <c r="U35" s="111">
        <v>514</v>
      </c>
      <c r="V35" s="220" t="s">
        <v>24</v>
      </c>
      <c r="W35" s="220">
        <v>6.71</v>
      </c>
      <c r="X35" s="199"/>
      <c r="AA35" s="91" t="s">
        <v>221</v>
      </c>
      <c r="AB35" s="94">
        <f>LARGE(E14:E454,8)</f>
        <v>80</v>
      </c>
      <c r="AC35" s="95" t="str">
        <f t="array" ref="AC35">INDEX($A$13:$A$454,SMALL(IF(E$13:E$454=$AB35,ROW($A$13:$A$454)-ROW($A$12)+1),COUNTIF($AB$28:$AB35,$AB35)))</f>
        <v>PHADKALE KIRAN SAKHARAM SAVITA</v>
      </c>
      <c r="AD35" s="96"/>
      <c r="AE35" s="94">
        <f>LARGE(H13:H454,8)</f>
        <v>79</v>
      </c>
      <c r="AF35" s="95" t="str">
        <f t="array" ref="AF35">INDEX($A$13:$A$454,SMALL(IF(H$13:H$454=AE35,ROW($A$13:$A$454)-ROW($A$12)+1),COUNTIF(AE28:AE35,AE35)))</f>
        <v>PARAB NARAYAN PRABHAKAR PRANITA</v>
      </c>
      <c r="AG35" s="96"/>
      <c r="AH35" s="94">
        <f>LARGE(K13:K454,8)</f>
        <v>81</v>
      </c>
      <c r="AI35" s="95" t="str">
        <f t="array" ref="AI35">INDEX($A$13:$A$454,SMALL(IF(K$13:K$454=AH35,ROW($A$13:$A$454)-ROW($A$12)+1),COUNTIF(AH28:AH35,AH35)))</f>
        <v>/ BANDGAR SHEETAL PRALHAD MALTI</v>
      </c>
      <c r="AJ35" s="96"/>
      <c r="AK35" s="94">
        <f>LARGE(N13:N454,8)</f>
        <v>85</v>
      </c>
      <c r="AL35" s="95" t="str">
        <f t="array" ref="AL35">INDEX($A$13:$A$454,SMALL(IF(N$13:N$454=AK35,ROW($A$13:$A$454)-ROW($A$12)+1),COUNTIF($AK28:AK35,$AK35)))</f>
        <v>/ KASKHEDIKAR MADHURA MANDAR ANKITA</v>
      </c>
      <c r="AM35" s="96"/>
      <c r="AN35" s="94">
        <f>LARGE(Q13:Q454,8)</f>
        <v>86</v>
      </c>
      <c r="AO35" s="95" t="str">
        <f t="array" ref="AO35">INDEX($A$13:$A$454,SMALL(IF(Q13:Q454=AN35,ROW($A$13:$A$454)-ROW($A$12)+1),COUNTIF(AN28:AN35,AN35)))</f>
        <v>/ PALANDE SANJANA MADHAV SHARMILA</v>
      </c>
      <c r="AP35" s="96"/>
      <c r="AQ35" s="94">
        <f>LARGE(T13:T454,8)</f>
        <v>80</v>
      </c>
      <c r="AR35" s="95" t="str">
        <f t="array" ref="AR35">INDEX($A$13:$A$454,SMALL(IF(T$13:T$454=AQ35,ROW($A$13:$A$454)-ROW($A$12)+1),COUNTIF(AQ28:AQ35,AQ35)))</f>
        <v>PHADKALE KIRAN SAKHARAM SAVITA</v>
      </c>
      <c r="AS35" s="96"/>
      <c r="AT35" s="94">
        <f>LARGE(U13:U454,8)</f>
        <v>665</v>
      </c>
      <c r="AU35" s="95" t="str">
        <f t="array" ref="AU35">INDEX($A$13:$A$454,SMALL(IF(U$13:U$454=AT35,ROW($A$13:$A$454)-ROW($A$12)+1),COUNTIF(AT28:AT35,AT35)))</f>
        <v>/ BHUVAD SHAMIKA SHANTARAM SHALINI</v>
      </c>
      <c r="AV35" s="93"/>
    </row>
    <row r="36" spans="1:48" ht="24.75" thickBot="1" x14ac:dyDescent="0.25">
      <c r="A36" s="108" t="s">
        <v>266</v>
      </c>
      <c r="B36" s="110" t="s">
        <v>21</v>
      </c>
      <c r="C36" s="110" t="s">
        <v>32</v>
      </c>
      <c r="D36" s="110" t="s">
        <v>62</v>
      </c>
      <c r="E36" s="114" t="s">
        <v>22</v>
      </c>
      <c r="F36" s="110" t="s">
        <v>22</v>
      </c>
      <c r="G36" s="110" t="s">
        <v>74</v>
      </c>
      <c r="H36" s="114" t="s">
        <v>22</v>
      </c>
      <c r="I36" s="110" t="s">
        <v>74</v>
      </c>
      <c r="J36" s="110" t="s">
        <v>62</v>
      </c>
      <c r="K36" s="114" t="s">
        <v>32</v>
      </c>
      <c r="L36" s="110" t="s">
        <v>32</v>
      </c>
      <c r="M36" s="110" t="s">
        <v>22</v>
      </c>
      <c r="N36" s="114" t="s">
        <v>32</v>
      </c>
      <c r="O36" s="110" t="s">
        <v>56</v>
      </c>
      <c r="P36" s="110" t="s">
        <v>62</v>
      </c>
      <c r="Q36" s="114" t="s">
        <v>54</v>
      </c>
      <c r="R36" s="110" t="s">
        <v>24</v>
      </c>
      <c r="S36" s="110" t="s">
        <v>62</v>
      </c>
      <c r="T36" s="114" t="s">
        <v>24</v>
      </c>
      <c r="U36" s="110"/>
      <c r="V36" s="221"/>
      <c r="W36" s="221"/>
      <c r="X36" s="200"/>
      <c r="AA36" s="91" t="s">
        <v>222</v>
      </c>
      <c r="AB36" s="94">
        <f>LARGE(E14:E454,9)</f>
        <v>80</v>
      </c>
      <c r="AC36" s="95" t="str">
        <f t="array" ref="AC36">INDEX($A$13:$A$454,SMALL(IF(E$13:E$454=$AB36,ROW($A$13:$A$454)-ROW($A$12)+1),COUNTIF($AB$28:$AB36,$AB36)))</f>
        <v>SHELKE SAGAR KAILAS RANJANA</v>
      </c>
      <c r="AD36" s="96"/>
      <c r="AE36" s="94">
        <f>LARGE(H13:H454,9)</f>
        <v>78</v>
      </c>
      <c r="AF36" s="95" t="str">
        <f t="array" ref="AF36">INDEX($A$13:$A$454,SMALL(IF(H$13:H$454=AE36,ROW($A$13:$A$454)-ROW($A$12)+1),COUNTIF(AE28:AE36,AE36)))</f>
        <v>CHAVAN SAURABH SHARAD POOJA</v>
      </c>
      <c r="AG36" s="96"/>
      <c r="AH36" s="94">
        <f>LARGE(K13:K454,9)</f>
        <v>81</v>
      </c>
      <c r="AI36" s="95" t="str">
        <f t="array" ref="AI36">INDEX($A$13:$A$454,SMALL(IF(K$13:K$454=AH36,ROW($A$13:$A$454)-ROW($A$12)+1),COUNTIF(AH28:AH36,AH36)))</f>
        <v>MOHITE ABHISHEIK VIJAY POOJA</v>
      </c>
      <c r="AJ36" s="96"/>
      <c r="AK36" s="94">
        <f>LARGE(N13:N454,9)</f>
        <v>83</v>
      </c>
      <c r="AL36" s="95" t="str">
        <f t="array" ref="AL36">INDEX($A$13:$A$454,SMALL(IF(N$13:N$454=AK36,ROW($A$13:$A$454)-ROW($A$12)+1),COUNTIF($AK28:AK36,$AK36)))</f>
        <v>VARTAK OMKAR SANTOSH SHEETAL</v>
      </c>
      <c r="AM36" s="96"/>
      <c r="AN36" s="94">
        <f>LARGE(Q13:Q454,9)</f>
        <v>86</v>
      </c>
      <c r="AO36" s="95" t="str">
        <f t="array" ref="AO36">INDEX($A$13:$A$454,SMALL(IF(Q13:Q454=AN36,ROW($A$13:$A$454)-ROW($A$12)+1),COUNTIF(AN28:AN36,AN36)))</f>
        <v>/ PARAB DEEPALI ANAND ASMITA</v>
      </c>
      <c r="AP36" s="96"/>
      <c r="AQ36" s="94">
        <f>LARGE(T13:T454,9)</f>
        <v>79</v>
      </c>
      <c r="AR36" s="95" t="str">
        <f t="array" ref="AR36">INDEX($A$13:$A$454,SMALL(IF(T$13:T$454=AQ36,ROW($A$13:$A$454)-ROW($A$12)+1),COUNTIF(AQ28:AQ36,AQ36)))</f>
        <v>PATIL NAVAL MADHUKAR ASHA</v>
      </c>
      <c r="AS36" s="96"/>
      <c r="AT36" s="94">
        <f>LARGE(U13:U454,9)</f>
        <v>659</v>
      </c>
      <c r="AU36" s="95" t="str">
        <f t="array" ref="AU36">INDEX($A$13:$A$454,SMALL(IF(U$13:U$454=AT36,ROW($A$13:$A$454)-ROW($A$12)+1),COUNTIF(AT28:AT36,AT36)))</f>
        <v>PARAB NARAYAN PRABHAKAR PRANITA</v>
      </c>
      <c r="AV36" s="93"/>
    </row>
    <row r="37" spans="1:48" ht="15" customHeight="1" x14ac:dyDescent="0.2">
      <c r="A37" s="107">
        <v>16013</v>
      </c>
      <c r="B37" s="116" t="s">
        <v>20</v>
      </c>
      <c r="C37" s="111">
        <v>52</v>
      </c>
      <c r="D37" s="111">
        <v>19</v>
      </c>
      <c r="E37" s="113">
        <v>71</v>
      </c>
      <c r="F37" s="111">
        <v>54</v>
      </c>
      <c r="G37" s="111">
        <v>9</v>
      </c>
      <c r="H37" s="113">
        <v>63</v>
      </c>
      <c r="I37" s="111">
        <v>58</v>
      </c>
      <c r="J37" s="111">
        <v>12</v>
      </c>
      <c r="K37" s="113">
        <v>70</v>
      </c>
      <c r="L37" s="111">
        <v>46</v>
      </c>
      <c r="M37" s="111">
        <v>14</v>
      </c>
      <c r="N37" s="113">
        <v>60</v>
      </c>
      <c r="O37" s="111">
        <v>49</v>
      </c>
      <c r="P37" s="111">
        <v>18</v>
      </c>
      <c r="Q37" s="113">
        <v>67</v>
      </c>
      <c r="R37" s="111">
        <v>33</v>
      </c>
      <c r="S37" s="111">
        <v>19</v>
      </c>
      <c r="T37" s="113">
        <v>52</v>
      </c>
      <c r="U37" s="111">
        <v>541</v>
      </c>
      <c r="V37" s="220" t="s">
        <v>36</v>
      </c>
      <c r="W37" s="220">
        <v>7.32</v>
      </c>
      <c r="X37" s="199"/>
      <c r="AA37" s="91" t="s">
        <v>223</v>
      </c>
      <c r="AB37" s="94">
        <f>LARGE(E14:E454,10)</f>
        <v>80</v>
      </c>
      <c r="AC37" s="95" t="str">
        <f t="array" ref="AC37">INDEX($A$13:$A$454,SMALL(IF(E$13:E$454=$AB37,ROW($A$13:$A$454)-ROW($A$12)+1),COUNTIF($AB$28:$AB37,$AB37)))</f>
        <v>SHINDE ARJUN VILAS KALPANA</v>
      </c>
      <c r="AD37" s="96"/>
      <c r="AE37" s="94">
        <f>LARGE(H13:H454,10)</f>
        <v>78</v>
      </c>
      <c r="AF37" s="95" t="str">
        <f t="array" ref="AF37">INDEX($A$13:$A$454,SMALL(IF(H$13:H$454=AE37,ROW($A$13:$A$454)-ROW($A$12)+1),COUNTIF(AE28:AE37,AE37)))</f>
        <v>PHADKALE KIRAN SAKHARAM SAVITA</v>
      </c>
      <c r="AG37" s="96"/>
      <c r="AH37" s="94">
        <f>LARGE(K13:K454,10)</f>
        <v>80</v>
      </c>
      <c r="AI37" s="95" t="str">
        <f t="array" ref="AI37">INDEX($A$13:$A$454,SMALL(IF(K$13:K$454=AH37,ROW($A$13:$A$454)-ROW($A$12)+1),COUNTIF(AH28:AH37,AH37)))</f>
        <v>KHATRI HARSH SAUNAND NAYANA</v>
      </c>
      <c r="AJ37" s="96"/>
      <c r="AK37" s="94">
        <f>LARGE(N13:N454,10)</f>
        <v>82</v>
      </c>
      <c r="AL37" s="95" t="str">
        <f t="array" ref="AL37">INDEX($A$13:$A$454,SMALL(IF(N$13:N$454=AK37,ROW($A$13:$A$454)-ROW($A$12)+1),COUNTIF($AK28:AK37,$AK37)))</f>
        <v>/ PAWAR ANKITA CHANDRAKANT PRATIBHA</v>
      </c>
      <c r="AM37" s="96"/>
      <c r="AN37" s="94">
        <f>LARGE(Q13:Q454,10)</f>
        <v>86</v>
      </c>
      <c r="AO37" s="95" t="str">
        <f t="array" ref="AO37">INDEX($A$13:$A$454,SMALL(IF(Q13:Q454=AN37,ROW($A$13:$A$454)-ROW($A$12)+1),COUNTIF(AN28:AN37,AN37)))</f>
        <v>VARTAK OMKAR SANTOSH SHEETAL</v>
      </c>
      <c r="AP37" s="96"/>
      <c r="AQ37" s="94">
        <f>LARGE(T13:T454,10)</f>
        <v>75</v>
      </c>
      <c r="AR37" s="95" t="str">
        <f t="array" ref="AR37">INDEX($A$13:$A$454,SMALL(IF(T$13:T$454=AQ37,ROW($A$13:$A$454)-ROW($A$12)+1),COUNTIF(AQ28:AQ37,AQ37)))</f>
        <v>/ KOKATE SAYALI KIRAN NUTAN</v>
      </c>
      <c r="AS37" s="96"/>
      <c r="AT37" s="94">
        <f>LARGE(U13:U454,10)</f>
        <v>659</v>
      </c>
      <c r="AU37" s="95" t="str">
        <f t="array" ref="AU37">INDEX($A$13:$A$454,SMALL(IF(U$13:U$454=AT37,ROW($A$13:$A$454)-ROW($A$12)+1),COUNTIF(AT28:AT37,AT37)))</f>
        <v>PHADKALE KIRAN SAKHARAM SAVITA</v>
      </c>
      <c r="AV37" s="93"/>
    </row>
    <row r="38" spans="1:48" ht="24.75" thickBot="1" x14ac:dyDescent="0.25">
      <c r="A38" s="108" t="s">
        <v>267</v>
      </c>
      <c r="B38" s="110" t="s">
        <v>21</v>
      </c>
      <c r="C38" s="110" t="s">
        <v>22</v>
      </c>
      <c r="D38" s="110" t="s">
        <v>62</v>
      </c>
      <c r="E38" s="114" t="s">
        <v>56</v>
      </c>
      <c r="F38" s="110" t="s">
        <v>22</v>
      </c>
      <c r="G38" s="110" t="s">
        <v>74</v>
      </c>
      <c r="H38" s="114" t="s">
        <v>22</v>
      </c>
      <c r="I38" s="110" t="s">
        <v>56</v>
      </c>
      <c r="J38" s="110" t="s">
        <v>22</v>
      </c>
      <c r="K38" s="114" t="s">
        <v>56</v>
      </c>
      <c r="L38" s="110" t="s">
        <v>32</v>
      </c>
      <c r="M38" s="110" t="s">
        <v>56</v>
      </c>
      <c r="N38" s="114" t="s">
        <v>22</v>
      </c>
      <c r="O38" s="110" t="s">
        <v>22</v>
      </c>
      <c r="P38" s="110" t="s">
        <v>62</v>
      </c>
      <c r="Q38" s="114" t="s">
        <v>22</v>
      </c>
      <c r="R38" s="110" t="s">
        <v>36</v>
      </c>
      <c r="S38" s="110" t="s">
        <v>62</v>
      </c>
      <c r="T38" s="114" t="s">
        <v>32</v>
      </c>
      <c r="U38" s="110"/>
      <c r="V38" s="221"/>
      <c r="W38" s="221"/>
      <c r="X38" s="200"/>
    </row>
    <row r="39" spans="1:48" ht="15" customHeight="1" x14ac:dyDescent="0.2">
      <c r="A39" s="107">
        <v>16014</v>
      </c>
      <c r="B39" s="116" t="s">
        <v>20</v>
      </c>
      <c r="C39" s="111">
        <v>54</v>
      </c>
      <c r="D39" s="111">
        <v>19</v>
      </c>
      <c r="E39" s="113">
        <v>73</v>
      </c>
      <c r="F39" s="111">
        <v>61</v>
      </c>
      <c r="G39" s="111">
        <v>10</v>
      </c>
      <c r="H39" s="113">
        <v>71</v>
      </c>
      <c r="I39" s="111">
        <v>63</v>
      </c>
      <c r="J39" s="111">
        <v>18</v>
      </c>
      <c r="K39" s="113">
        <v>81</v>
      </c>
      <c r="L39" s="111">
        <v>59</v>
      </c>
      <c r="M39" s="111">
        <v>17</v>
      </c>
      <c r="N39" s="113">
        <v>76</v>
      </c>
      <c r="O39" s="111">
        <v>62</v>
      </c>
      <c r="P39" s="111">
        <v>20</v>
      </c>
      <c r="Q39" s="113">
        <v>82</v>
      </c>
      <c r="R39" s="111">
        <v>53</v>
      </c>
      <c r="S39" s="111">
        <v>20</v>
      </c>
      <c r="T39" s="113">
        <v>73</v>
      </c>
      <c r="U39" s="111">
        <v>634</v>
      </c>
      <c r="V39" s="220" t="s">
        <v>36</v>
      </c>
      <c r="W39" s="220">
        <v>9</v>
      </c>
      <c r="X39" s="199"/>
    </row>
    <row r="40" spans="1:48" ht="26.25" thickBot="1" x14ac:dyDescent="0.25">
      <c r="A40" s="108" t="s">
        <v>268</v>
      </c>
      <c r="B40" s="110" t="s">
        <v>21</v>
      </c>
      <c r="C40" s="110" t="s">
        <v>22</v>
      </c>
      <c r="D40" s="110" t="s">
        <v>62</v>
      </c>
      <c r="E40" s="114" t="s">
        <v>56</v>
      </c>
      <c r="F40" s="110" t="s">
        <v>54</v>
      </c>
      <c r="G40" s="110" t="s">
        <v>32</v>
      </c>
      <c r="H40" s="114" t="s">
        <v>56</v>
      </c>
      <c r="I40" s="110" t="s">
        <v>54</v>
      </c>
      <c r="J40" s="110" t="s">
        <v>62</v>
      </c>
      <c r="K40" s="114" t="s">
        <v>62</v>
      </c>
      <c r="L40" s="110" t="s">
        <v>56</v>
      </c>
      <c r="M40" s="110" t="s">
        <v>62</v>
      </c>
      <c r="N40" s="114" t="s">
        <v>54</v>
      </c>
      <c r="O40" s="110" t="s">
        <v>54</v>
      </c>
      <c r="P40" s="110" t="s">
        <v>62</v>
      </c>
      <c r="Q40" s="114" t="s">
        <v>62</v>
      </c>
      <c r="R40" s="110" t="s">
        <v>22</v>
      </c>
      <c r="S40" s="110" t="s">
        <v>62</v>
      </c>
      <c r="T40" s="114" t="s">
        <v>56</v>
      </c>
      <c r="U40" s="110"/>
      <c r="V40" s="221"/>
      <c r="W40" s="221"/>
      <c r="X40" s="200"/>
      <c r="AB40" s="229" t="s">
        <v>247</v>
      </c>
      <c r="AC40" s="229"/>
      <c r="AD40" s="229"/>
      <c r="AE40" s="229"/>
      <c r="AF40" s="229"/>
    </row>
    <row r="41" spans="1:48" x14ac:dyDescent="0.2">
      <c r="A41" s="107">
        <v>16015</v>
      </c>
      <c r="B41" s="116" t="s">
        <v>20</v>
      </c>
      <c r="C41" s="109" t="s">
        <v>100</v>
      </c>
      <c r="D41" s="109" t="s">
        <v>124</v>
      </c>
      <c r="E41" s="113">
        <v>47</v>
      </c>
      <c r="F41" s="109" t="s">
        <v>163</v>
      </c>
      <c r="G41" s="109" t="s">
        <v>35</v>
      </c>
      <c r="H41" s="113">
        <v>29</v>
      </c>
      <c r="I41" s="109" t="s">
        <v>132</v>
      </c>
      <c r="J41" s="109" t="s">
        <v>87</v>
      </c>
      <c r="K41" s="113">
        <v>56</v>
      </c>
      <c r="L41" s="109" t="s">
        <v>100</v>
      </c>
      <c r="M41" s="109" t="s">
        <v>135</v>
      </c>
      <c r="N41" s="113">
        <v>41</v>
      </c>
      <c r="O41" s="109" t="s">
        <v>173</v>
      </c>
      <c r="P41" s="109" t="s">
        <v>119</v>
      </c>
      <c r="Q41" s="113">
        <v>61</v>
      </c>
      <c r="R41" s="109" t="s">
        <v>100</v>
      </c>
      <c r="S41" s="109" t="s">
        <v>87</v>
      </c>
      <c r="T41" s="113">
        <v>49</v>
      </c>
      <c r="U41" s="111">
        <v>421</v>
      </c>
      <c r="V41" s="220" t="s">
        <v>24</v>
      </c>
      <c r="W41" s="220">
        <v>4.8899999999999997</v>
      </c>
      <c r="X41" s="199"/>
    </row>
    <row r="42" spans="1:48" ht="26.25" thickBot="1" x14ac:dyDescent="0.25">
      <c r="A42" s="108" t="s">
        <v>269</v>
      </c>
      <c r="B42" s="110" t="s">
        <v>21</v>
      </c>
      <c r="C42" s="110" t="s">
        <v>36</v>
      </c>
      <c r="D42" s="110" t="s">
        <v>54</v>
      </c>
      <c r="E42" s="114" t="s">
        <v>74</v>
      </c>
      <c r="F42" s="110" t="s">
        <v>24</v>
      </c>
      <c r="G42" s="110" t="s">
        <v>36</v>
      </c>
      <c r="H42" s="114" t="s">
        <v>24</v>
      </c>
      <c r="I42" s="110" t="s">
        <v>74</v>
      </c>
      <c r="J42" s="110" t="s">
        <v>62</v>
      </c>
      <c r="K42" s="114" t="s">
        <v>32</v>
      </c>
      <c r="L42" s="110" t="s">
        <v>36</v>
      </c>
      <c r="M42" s="110" t="s">
        <v>74</v>
      </c>
      <c r="N42" s="114" t="s">
        <v>36</v>
      </c>
      <c r="O42" s="110" t="s">
        <v>22</v>
      </c>
      <c r="P42" s="110" t="s">
        <v>22</v>
      </c>
      <c r="Q42" s="114" t="s">
        <v>22</v>
      </c>
      <c r="R42" s="110" t="s">
        <v>36</v>
      </c>
      <c r="S42" s="110" t="s">
        <v>62</v>
      </c>
      <c r="T42" s="114" t="s">
        <v>74</v>
      </c>
      <c r="U42" s="110"/>
      <c r="V42" s="221"/>
      <c r="W42" s="221"/>
      <c r="X42" s="200"/>
      <c r="AB42" s="229" t="s">
        <v>248</v>
      </c>
      <c r="AC42" s="229"/>
      <c r="AD42" s="229"/>
      <c r="AE42" s="229"/>
      <c r="AF42" s="229"/>
    </row>
    <row r="43" spans="1:48" x14ac:dyDescent="0.2">
      <c r="A43" s="107">
        <v>16016</v>
      </c>
      <c r="B43" s="116" t="s">
        <v>20</v>
      </c>
      <c r="C43" s="111">
        <v>50</v>
      </c>
      <c r="D43" s="111">
        <v>14</v>
      </c>
      <c r="E43" s="113">
        <v>64</v>
      </c>
      <c r="F43" s="111">
        <v>52</v>
      </c>
      <c r="G43" s="111">
        <v>10</v>
      </c>
      <c r="H43" s="113">
        <v>62</v>
      </c>
      <c r="I43" s="111">
        <v>46</v>
      </c>
      <c r="J43" s="111">
        <v>13</v>
      </c>
      <c r="K43" s="113">
        <v>59</v>
      </c>
      <c r="L43" s="111">
        <v>51</v>
      </c>
      <c r="M43" s="111">
        <v>11</v>
      </c>
      <c r="N43" s="113">
        <v>62</v>
      </c>
      <c r="O43" s="111">
        <v>53</v>
      </c>
      <c r="P43" s="111">
        <v>13</v>
      </c>
      <c r="Q43" s="113">
        <v>66</v>
      </c>
      <c r="R43" s="111">
        <v>41</v>
      </c>
      <c r="S43" s="111">
        <v>18</v>
      </c>
      <c r="T43" s="113">
        <v>59</v>
      </c>
      <c r="U43" s="111">
        <v>537</v>
      </c>
      <c r="V43" s="220" t="s">
        <v>36</v>
      </c>
      <c r="W43" s="220">
        <v>7</v>
      </c>
      <c r="X43" s="199"/>
    </row>
    <row r="44" spans="1:48" ht="24.75" thickBot="1" x14ac:dyDescent="0.25">
      <c r="A44" s="108" t="s">
        <v>270</v>
      </c>
      <c r="B44" s="110" t="s">
        <v>21</v>
      </c>
      <c r="C44" s="110" t="s">
        <v>22</v>
      </c>
      <c r="D44" s="110" t="s">
        <v>56</v>
      </c>
      <c r="E44" s="114" t="s">
        <v>22</v>
      </c>
      <c r="F44" s="110" t="s">
        <v>22</v>
      </c>
      <c r="G44" s="110" t="s">
        <v>32</v>
      </c>
      <c r="H44" s="114" t="s">
        <v>22</v>
      </c>
      <c r="I44" s="110" t="s">
        <v>32</v>
      </c>
      <c r="J44" s="110" t="s">
        <v>22</v>
      </c>
      <c r="K44" s="114" t="s">
        <v>32</v>
      </c>
      <c r="L44" s="110" t="s">
        <v>22</v>
      </c>
      <c r="M44" s="110" t="s">
        <v>32</v>
      </c>
      <c r="N44" s="114" t="s">
        <v>22</v>
      </c>
      <c r="O44" s="110" t="s">
        <v>22</v>
      </c>
      <c r="P44" s="110" t="s">
        <v>22</v>
      </c>
      <c r="Q44" s="114" t="s">
        <v>22</v>
      </c>
      <c r="R44" s="110" t="s">
        <v>32</v>
      </c>
      <c r="S44" s="110" t="s">
        <v>62</v>
      </c>
      <c r="T44" s="114" t="s">
        <v>32</v>
      </c>
      <c r="U44" s="110"/>
      <c r="V44" s="221"/>
      <c r="W44" s="221"/>
      <c r="X44" s="200"/>
    </row>
    <row r="45" spans="1:48" ht="15" customHeight="1" x14ac:dyDescent="0.2">
      <c r="A45" s="107">
        <v>16017</v>
      </c>
      <c r="B45" s="116" t="s">
        <v>20</v>
      </c>
      <c r="C45" s="111">
        <v>42</v>
      </c>
      <c r="D45" s="111">
        <v>16</v>
      </c>
      <c r="E45" s="113">
        <v>58</v>
      </c>
      <c r="F45" s="111">
        <v>40</v>
      </c>
      <c r="G45" s="111">
        <v>11</v>
      </c>
      <c r="H45" s="113">
        <v>51</v>
      </c>
      <c r="I45" s="111">
        <v>56</v>
      </c>
      <c r="J45" s="111">
        <v>15</v>
      </c>
      <c r="K45" s="113">
        <v>71</v>
      </c>
      <c r="L45" s="111">
        <v>49</v>
      </c>
      <c r="M45" s="111">
        <v>12</v>
      </c>
      <c r="N45" s="113">
        <v>61</v>
      </c>
      <c r="O45" s="111">
        <v>50</v>
      </c>
      <c r="P45" s="111">
        <v>18</v>
      </c>
      <c r="Q45" s="113">
        <v>68</v>
      </c>
      <c r="R45" s="111">
        <v>53</v>
      </c>
      <c r="S45" s="111">
        <v>19</v>
      </c>
      <c r="T45" s="113">
        <v>72</v>
      </c>
      <c r="U45" s="111">
        <v>542</v>
      </c>
      <c r="V45" s="220" t="s">
        <v>36</v>
      </c>
      <c r="W45" s="220">
        <v>7.25</v>
      </c>
      <c r="X45" s="199"/>
    </row>
    <row r="46" spans="1:48" ht="24.75" thickBot="1" x14ac:dyDescent="0.25">
      <c r="A46" s="108" t="s">
        <v>272</v>
      </c>
      <c r="B46" s="110" t="s">
        <v>21</v>
      </c>
      <c r="C46" s="110" t="s">
        <v>32</v>
      </c>
      <c r="D46" s="110" t="s">
        <v>62</v>
      </c>
      <c r="E46" s="114" t="s">
        <v>32</v>
      </c>
      <c r="F46" s="110" t="s">
        <v>32</v>
      </c>
      <c r="G46" s="110" t="s">
        <v>32</v>
      </c>
      <c r="H46" s="114" t="s">
        <v>32</v>
      </c>
      <c r="I46" s="110" t="s">
        <v>56</v>
      </c>
      <c r="J46" s="110" t="s">
        <v>54</v>
      </c>
      <c r="K46" s="114" t="s">
        <v>56</v>
      </c>
      <c r="L46" s="110" t="s">
        <v>22</v>
      </c>
      <c r="M46" s="110" t="s">
        <v>22</v>
      </c>
      <c r="N46" s="114" t="s">
        <v>22</v>
      </c>
      <c r="O46" s="110" t="s">
        <v>22</v>
      </c>
      <c r="P46" s="110" t="s">
        <v>62</v>
      </c>
      <c r="Q46" s="114" t="s">
        <v>22</v>
      </c>
      <c r="R46" s="110" t="s">
        <v>22</v>
      </c>
      <c r="S46" s="110" t="s">
        <v>62</v>
      </c>
      <c r="T46" s="114" t="s">
        <v>56</v>
      </c>
      <c r="U46" s="110"/>
      <c r="V46" s="221"/>
      <c r="W46" s="221"/>
      <c r="X46" s="200"/>
    </row>
    <row r="47" spans="1:48" x14ac:dyDescent="0.2">
      <c r="A47" s="107">
        <v>16018</v>
      </c>
      <c r="B47" s="116" t="s">
        <v>20</v>
      </c>
      <c r="C47" s="111">
        <v>32</v>
      </c>
      <c r="D47" s="111">
        <v>16</v>
      </c>
      <c r="E47" s="113">
        <v>48</v>
      </c>
      <c r="F47" s="111">
        <v>32</v>
      </c>
      <c r="G47" s="111">
        <v>10</v>
      </c>
      <c r="H47" s="113">
        <v>42</v>
      </c>
      <c r="I47" s="111">
        <v>32</v>
      </c>
      <c r="J47" s="111">
        <v>15</v>
      </c>
      <c r="K47" s="113">
        <v>47</v>
      </c>
      <c r="L47" s="111">
        <v>32</v>
      </c>
      <c r="M47" s="111">
        <v>10</v>
      </c>
      <c r="N47" s="113">
        <v>42</v>
      </c>
      <c r="O47" s="111">
        <v>52</v>
      </c>
      <c r="P47" s="111">
        <v>15</v>
      </c>
      <c r="Q47" s="113">
        <v>67</v>
      </c>
      <c r="R47" s="111">
        <v>37</v>
      </c>
      <c r="S47" s="111">
        <v>16</v>
      </c>
      <c r="T47" s="113">
        <v>53</v>
      </c>
      <c r="U47" s="111">
        <v>451</v>
      </c>
      <c r="V47" s="220" t="s">
        <v>36</v>
      </c>
      <c r="W47" s="220">
        <v>5.61</v>
      </c>
      <c r="X47" s="199"/>
    </row>
    <row r="48" spans="1:48" ht="24.75" thickBot="1" x14ac:dyDescent="0.25">
      <c r="A48" s="108" t="s">
        <v>274</v>
      </c>
      <c r="B48" s="110" t="s">
        <v>21</v>
      </c>
      <c r="C48" s="110" t="s">
        <v>36</v>
      </c>
      <c r="D48" s="110" t="s">
        <v>62</v>
      </c>
      <c r="E48" s="114" t="s">
        <v>74</v>
      </c>
      <c r="F48" s="110" t="s">
        <v>36</v>
      </c>
      <c r="G48" s="110" t="s">
        <v>32</v>
      </c>
      <c r="H48" s="114" t="s">
        <v>36</v>
      </c>
      <c r="I48" s="110" t="s">
        <v>36</v>
      </c>
      <c r="J48" s="110" t="s">
        <v>54</v>
      </c>
      <c r="K48" s="114" t="s">
        <v>74</v>
      </c>
      <c r="L48" s="110" t="s">
        <v>36</v>
      </c>
      <c r="M48" s="110" t="s">
        <v>32</v>
      </c>
      <c r="N48" s="114" t="s">
        <v>36</v>
      </c>
      <c r="O48" s="110" t="s">
        <v>22</v>
      </c>
      <c r="P48" s="110" t="s">
        <v>54</v>
      </c>
      <c r="Q48" s="114" t="s">
        <v>22</v>
      </c>
      <c r="R48" s="110" t="s">
        <v>74</v>
      </c>
      <c r="S48" s="110" t="s">
        <v>62</v>
      </c>
      <c r="T48" s="114" t="s">
        <v>32</v>
      </c>
      <c r="U48" s="110"/>
      <c r="V48" s="221"/>
      <c r="W48" s="221"/>
      <c r="X48" s="200"/>
    </row>
    <row r="49" spans="1:24" ht="15" customHeight="1" x14ac:dyDescent="0.2">
      <c r="A49" s="107">
        <v>16019</v>
      </c>
      <c r="B49" s="116" t="s">
        <v>20</v>
      </c>
      <c r="C49" s="111">
        <v>38</v>
      </c>
      <c r="D49" s="111">
        <v>13</v>
      </c>
      <c r="E49" s="113">
        <v>51</v>
      </c>
      <c r="F49" s="111">
        <v>37</v>
      </c>
      <c r="G49" s="112">
        <v>8</v>
      </c>
      <c r="H49" s="115">
        <v>45</v>
      </c>
      <c r="I49" s="111">
        <v>38</v>
      </c>
      <c r="J49" s="111">
        <v>9</v>
      </c>
      <c r="K49" s="113">
        <v>47</v>
      </c>
      <c r="L49" s="111">
        <v>33</v>
      </c>
      <c r="M49" s="111">
        <v>9</v>
      </c>
      <c r="N49" s="113">
        <v>42</v>
      </c>
      <c r="O49" s="111">
        <v>50</v>
      </c>
      <c r="P49" s="111">
        <v>12</v>
      </c>
      <c r="Q49" s="113">
        <v>62</v>
      </c>
      <c r="R49" s="111">
        <v>35</v>
      </c>
      <c r="S49" s="111">
        <v>14</v>
      </c>
      <c r="T49" s="113">
        <v>49</v>
      </c>
      <c r="U49" s="112">
        <v>461</v>
      </c>
      <c r="V49" s="220" t="s">
        <v>36</v>
      </c>
      <c r="W49" s="220">
        <v>6</v>
      </c>
      <c r="X49" s="199"/>
    </row>
    <row r="50" spans="1:24" ht="24.75" thickBot="1" x14ac:dyDescent="0.25">
      <c r="A50" s="108" t="s">
        <v>275</v>
      </c>
      <c r="B50" s="110" t="s">
        <v>21</v>
      </c>
      <c r="C50" s="110" t="s">
        <v>74</v>
      </c>
      <c r="D50" s="110" t="s">
        <v>22</v>
      </c>
      <c r="E50" s="114" t="s">
        <v>32</v>
      </c>
      <c r="F50" s="110" t="s">
        <v>74</v>
      </c>
      <c r="G50" s="110" t="s">
        <v>36</v>
      </c>
      <c r="H50" s="114" t="s">
        <v>74</v>
      </c>
      <c r="I50" s="110" t="s">
        <v>74</v>
      </c>
      <c r="J50" s="110" t="s">
        <v>74</v>
      </c>
      <c r="K50" s="114" t="s">
        <v>74</v>
      </c>
      <c r="L50" s="110" t="s">
        <v>36</v>
      </c>
      <c r="M50" s="110" t="s">
        <v>74</v>
      </c>
      <c r="N50" s="114" t="s">
        <v>36</v>
      </c>
      <c r="O50" s="110" t="s">
        <v>22</v>
      </c>
      <c r="P50" s="110" t="s">
        <v>22</v>
      </c>
      <c r="Q50" s="114" t="s">
        <v>22</v>
      </c>
      <c r="R50" s="110" t="s">
        <v>36</v>
      </c>
      <c r="S50" s="110" t="s">
        <v>56</v>
      </c>
      <c r="T50" s="114" t="s">
        <v>74</v>
      </c>
      <c r="U50" s="110"/>
      <c r="V50" s="221"/>
      <c r="W50" s="221"/>
      <c r="X50" s="200"/>
    </row>
    <row r="51" spans="1:24" x14ac:dyDescent="0.2">
      <c r="A51" s="107">
        <v>16020</v>
      </c>
      <c r="B51" s="116" t="s">
        <v>20</v>
      </c>
      <c r="C51" s="111">
        <v>64</v>
      </c>
      <c r="D51" s="111">
        <v>19</v>
      </c>
      <c r="E51" s="113">
        <v>83</v>
      </c>
      <c r="F51" s="111">
        <v>65</v>
      </c>
      <c r="G51" s="111">
        <v>17</v>
      </c>
      <c r="H51" s="113">
        <v>82</v>
      </c>
      <c r="I51" s="111">
        <v>70</v>
      </c>
      <c r="J51" s="111">
        <v>19</v>
      </c>
      <c r="K51" s="113">
        <v>89</v>
      </c>
      <c r="L51" s="111">
        <v>60</v>
      </c>
      <c r="M51" s="111">
        <v>19</v>
      </c>
      <c r="N51" s="113">
        <v>79</v>
      </c>
      <c r="O51" s="111">
        <v>62</v>
      </c>
      <c r="P51" s="111">
        <v>20</v>
      </c>
      <c r="Q51" s="113">
        <v>82</v>
      </c>
      <c r="R51" s="111">
        <v>40</v>
      </c>
      <c r="S51" s="111">
        <v>20</v>
      </c>
      <c r="T51" s="113">
        <v>60</v>
      </c>
      <c r="U51" s="111">
        <v>665</v>
      </c>
      <c r="V51" s="220" t="s">
        <v>36</v>
      </c>
      <c r="W51" s="220">
        <v>9.5399999999999991</v>
      </c>
      <c r="X51" s="199"/>
    </row>
    <row r="52" spans="1:24" ht="24.75" thickBot="1" x14ac:dyDescent="0.25">
      <c r="A52" s="108" t="s">
        <v>276</v>
      </c>
      <c r="B52" s="110" t="s">
        <v>21</v>
      </c>
      <c r="C52" s="110" t="s">
        <v>62</v>
      </c>
      <c r="D52" s="110" t="s">
        <v>62</v>
      </c>
      <c r="E52" s="114" t="s">
        <v>62</v>
      </c>
      <c r="F52" s="110" t="s">
        <v>62</v>
      </c>
      <c r="G52" s="110" t="s">
        <v>62</v>
      </c>
      <c r="H52" s="114" t="s">
        <v>62</v>
      </c>
      <c r="I52" s="110" t="s">
        <v>62</v>
      </c>
      <c r="J52" s="110" t="s">
        <v>62</v>
      </c>
      <c r="K52" s="114" t="s">
        <v>62</v>
      </c>
      <c r="L52" s="110" t="s">
        <v>54</v>
      </c>
      <c r="M52" s="110" t="s">
        <v>62</v>
      </c>
      <c r="N52" s="114" t="s">
        <v>54</v>
      </c>
      <c r="O52" s="110" t="s">
        <v>54</v>
      </c>
      <c r="P52" s="110" t="s">
        <v>62</v>
      </c>
      <c r="Q52" s="114" t="s">
        <v>62</v>
      </c>
      <c r="R52" s="110" t="s">
        <v>32</v>
      </c>
      <c r="S52" s="110" t="s">
        <v>62</v>
      </c>
      <c r="T52" s="114" t="s">
        <v>22</v>
      </c>
      <c r="U52" s="110"/>
      <c r="V52" s="221"/>
      <c r="W52" s="221"/>
      <c r="X52" s="200"/>
    </row>
    <row r="53" spans="1:24" x14ac:dyDescent="0.2">
      <c r="A53" s="107">
        <v>16021</v>
      </c>
      <c r="B53" s="116" t="s">
        <v>20</v>
      </c>
      <c r="C53" s="109" t="s">
        <v>45</v>
      </c>
      <c r="D53" s="109" t="s">
        <v>88</v>
      </c>
      <c r="E53" s="113">
        <v>45</v>
      </c>
      <c r="F53" s="109" t="s">
        <v>158</v>
      </c>
      <c r="G53" s="109" t="s">
        <v>148</v>
      </c>
      <c r="H53" s="113">
        <v>32</v>
      </c>
      <c r="I53" s="109" t="s">
        <v>171</v>
      </c>
      <c r="J53" s="109" t="s">
        <v>38</v>
      </c>
      <c r="K53" s="113">
        <v>12</v>
      </c>
      <c r="L53" s="109" t="s">
        <v>100</v>
      </c>
      <c r="M53" s="109" t="s">
        <v>151</v>
      </c>
      <c r="N53" s="113">
        <v>34</v>
      </c>
      <c r="O53" s="109" t="s">
        <v>156</v>
      </c>
      <c r="P53" s="109" t="s">
        <v>31</v>
      </c>
      <c r="Q53" s="113">
        <v>52</v>
      </c>
      <c r="R53" s="109" t="s">
        <v>151</v>
      </c>
      <c r="S53" s="109" t="s">
        <v>127</v>
      </c>
      <c r="T53" s="113">
        <v>16</v>
      </c>
      <c r="U53" s="111">
        <v>334</v>
      </c>
      <c r="V53" s="220" t="s">
        <v>24</v>
      </c>
      <c r="W53" s="220">
        <v>2.89</v>
      </c>
      <c r="X53" s="199"/>
    </row>
    <row r="54" spans="1:24" ht="24.75" thickBot="1" x14ac:dyDescent="0.25">
      <c r="A54" s="108" t="s">
        <v>412</v>
      </c>
      <c r="B54" s="110" t="s">
        <v>21</v>
      </c>
      <c r="C54" s="110" t="s">
        <v>36</v>
      </c>
      <c r="D54" s="110" t="s">
        <v>22</v>
      </c>
      <c r="E54" s="114" t="s">
        <v>74</v>
      </c>
      <c r="F54" s="110" t="s">
        <v>24</v>
      </c>
      <c r="G54" s="110" t="s">
        <v>24</v>
      </c>
      <c r="H54" s="114" t="s">
        <v>24</v>
      </c>
      <c r="I54" s="110" t="s">
        <v>24</v>
      </c>
      <c r="J54" s="110" t="s">
        <v>32</v>
      </c>
      <c r="K54" s="114" t="s">
        <v>24</v>
      </c>
      <c r="L54" s="110" t="s">
        <v>36</v>
      </c>
      <c r="M54" s="110" t="s">
        <v>24</v>
      </c>
      <c r="N54" s="114" t="s">
        <v>24</v>
      </c>
      <c r="O54" s="110" t="s">
        <v>32</v>
      </c>
      <c r="P54" s="110" t="s">
        <v>32</v>
      </c>
      <c r="Q54" s="114" t="s">
        <v>32</v>
      </c>
      <c r="R54" s="110" t="s">
        <v>24</v>
      </c>
      <c r="S54" s="110" t="s">
        <v>56</v>
      </c>
      <c r="T54" s="114" t="s">
        <v>24</v>
      </c>
      <c r="U54" s="110"/>
      <c r="V54" s="221"/>
      <c r="W54" s="221"/>
      <c r="X54" s="200"/>
    </row>
    <row r="55" spans="1:24" x14ac:dyDescent="0.2">
      <c r="A55" s="107">
        <v>16022</v>
      </c>
      <c r="B55" s="116" t="s">
        <v>20</v>
      </c>
      <c r="C55" s="111">
        <v>60</v>
      </c>
      <c r="D55" s="111">
        <v>18</v>
      </c>
      <c r="E55" s="113">
        <v>78</v>
      </c>
      <c r="F55" s="111">
        <v>57</v>
      </c>
      <c r="G55" s="111">
        <v>11</v>
      </c>
      <c r="H55" s="113">
        <v>68</v>
      </c>
      <c r="I55" s="111">
        <v>40</v>
      </c>
      <c r="J55" s="111">
        <v>18</v>
      </c>
      <c r="K55" s="113">
        <v>58</v>
      </c>
      <c r="L55" s="111">
        <v>51</v>
      </c>
      <c r="M55" s="111">
        <v>14</v>
      </c>
      <c r="N55" s="113">
        <v>65</v>
      </c>
      <c r="O55" s="111">
        <v>66</v>
      </c>
      <c r="P55" s="111">
        <v>20</v>
      </c>
      <c r="Q55" s="113">
        <v>86</v>
      </c>
      <c r="R55" s="111">
        <v>55</v>
      </c>
      <c r="S55" s="111">
        <v>16</v>
      </c>
      <c r="T55" s="113">
        <v>71</v>
      </c>
      <c r="U55" s="111">
        <v>604</v>
      </c>
      <c r="V55" s="220" t="s">
        <v>36</v>
      </c>
      <c r="W55" s="220">
        <v>8.11</v>
      </c>
      <c r="X55" s="199"/>
    </row>
    <row r="56" spans="1:24" ht="24.75" thickBot="1" x14ac:dyDescent="0.25">
      <c r="A56" s="108" t="s">
        <v>277</v>
      </c>
      <c r="B56" s="110" t="s">
        <v>21</v>
      </c>
      <c r="C56" s="110" t="s">
        <v>54</v>
      </c>
      <c r="D56" s="110" t="s">
        <v>62</v>
      </c>
      <c r="E56" s="114" t="s">
        <v>54</v>
      </c>
      <c r="F56" s="110" t="s">
        <v>56</v>
      </c>
      <c r="G56" s="110" t="s">
        <v>32</v>
      </c>
      <c r="H56" s="114" t="s">
        <v>22</v>
      </c>
      <c r="I56" s="110" t="s">
        <v>32</v>
      </c>
      <c r="J56" s="110" t="s">
        <v>62</v>
      </c>
      <c r="K56" s="114" t="s">
        <v>32</v>
      </c>
      <c r="L56" s="110" t="s">
        <v>22</v>
      </c>
      <c r="M56" s="110" t="s">
        <v>56</v>
      </c>
      <c r="N56" s="114" t="s">
        <v>22</v>
      </c>
      <c r="O56" s="110" t="s">
        <v>62</v>
      </c>
      <c r="P56" s="110" t="s">
        <v>62</v>
      </c>
      <c r="Q56" s="114" t="s">
        <v>62</v>
      </c>
      <c r="R56" s="110" t="s">
        <v>22</v>
      </c>
      <c r="S56" s="110" t="s">
        <v>62</v>
      </c>
      <c r="T56" s="114" t="s">
        <v>56</v>
      </c>
      <c r="U56" s="110"/>
      <c r="V56" s="221"/>
      <c r="W56" s="221"/>
      <c r="X56" s="200"/>
    </row>
    <row r="57" spans="1:24" ht="15" customHeight="1" x14ac:dyDescent="0.2">
      <c r="A57" s="107">
        <v>16023</v>
      </c>
      <c r="B57" s="116" t="s">
        <v>20</v>
      </c>
      <c r="C57" s="109" t="s">
        <v>245</v>
      </c>
      <c r="D57" s="109" t="s">
        <v>92</v>
      </c>
      <c r="E57" s="113">
        <v>68</v>
      </c>
      <c r="F57" s="109" t="s">
        <v>147</v>
      </c>
      <c r="G57" s="109" t="s">
        <v>148</v>
      </c>
      <c r="H57" s="113">
        <v>30</v>
      </c>
      <c r="I57" s="109" t="s">
        <v>156</v>
      </c>
      <c r="J57" s="109" t="s">
        <v>38</v>
      </c>
      <c r="K57" s="113">
        <v>53</v>
      </c>
      <c r="L57" s="109" t="s">
        <v>181</v>
      </c>
      <c r="M57" s="109" t="s">
        <v>31</v>
      </c>
      <c r="N57" s="113">
        <v>59</v>
      </c>
      <c r="O57" s="109" t="s">
        <v>134</v>
      </c>
      <c r="P57" s="109" t="s">
        <v>87</v>
      </c>
      <c r="Q57" s="113">
        <v>76</v>
      </c>
      <c r="R57" s="109" t="s">
        <v>45</v>
      </c>
      <c r="S57" s="109" t="s">
        <v>92</v>
      </c>
      <c r="T57" s="113">
        <v>49</v>
      </c>
      <c r="U57" s="111">
        <v>510</v>
      </c>
      <c r="V57" s="220" t="s">
        <v>24</v>
      </c>
      <c r="W57" s="220">
        <v>6.21</v>
      </c>
      <c r="X57" s="199"/>
    </row>
    <row r="58" spans="1:24" ht="24.75" thickBot="1" x14ac:dyDescent="0.25">
      <c r="A58" s="108" t="s">
        <v>278</v>
      </c>
      <c r="B58" s="110" t="s">
        <v>21</v>
      </c>
      <c r="C58" s="110" t="s">
        <v>22</v>
      </c>
      <c r="D58" s="110" t="s">
        <v>62</v>
      </c>
      <c r="E58" s="114" t="s">
        <v>22</v>
      </c>
      <c r="F58" s="110" t="s">
        <v>24</v>
      </c>
      <c r="G58" s="110" t="s">
        <v>24</v>
      </c>
      <c r="H58" s="114" t="s">
        <v>24</v>
      </c>
      <c r="I58" s="110" t="s">
        <v>32</v>
      </c>
      <c r="J58" s="110" t="s">
        <v>32</v>
      </c>
      <c r="K58" s="114" t="s">
        <v>32</v>
      </c>
      <c r="L58" s="110" t="s">
        <v>22</v>
      </c>
      <c r="M58" s="110" t="s">
        <v>32</v>
      </c>
      <c r="N58" s="114" t="s">
        <v>32</v>
      </c>
      <c r="O58" s="110" t="s">
        <v>56</v>
      </c>
      <c r="P58" s="110" t="s">
        <v>62</v>
      </c>
      <c r="Q58" s="114" t="s">
        <v>54</v>
      </c>
      <c r="R58" s="110" t="s">
        <v>36</v>
      </c>
      <c r="S58" s="110" t="s">
        <v>62</v>
      </c>
      <c r="T58" s="114" t="s">
        <v>74</v>
      </c>
      <c r="U58" s="110"/>
      <c r="V58" s="221"/>
      <c r="W58" s="221"/>
      <c r="X58" s="200"/>
    </row>
    <row r="59" spans="1:24" x14ac:dyDescent="0.2">
      <c r="A59" s="107">
        <v>16024</v>
      </c>
      <c r="B59" s="116" t="s">
        <v>20</v>
      </c>
      <c r="C59" s="111">
        <v>42</v>
      </c>
      <c r="D59" s="111">
        <v>14</v>
      </c>
      <c r="E59" s="113">
        <v>56</v>
      </c>
      <c r="F59" s="111">
        <v>57</v>
      </c>
      <c r="G59" s="111">
        <v>12</v>
      </c>
      <c r="H59" s="113">
        <v>69</v>
      </c>
      <c r="I59" s="111">
        <v>49</v>
      </c>
      <c r="J59" s="111">
        <v>18</v>
      </c>
      <c r="K59" s="113">
        <v>67</v>
      </c>
      <c r="L59" s="111">
        <v>45</v>
      </c>
      <c r="M59" s="111">
        <v>11</v>
      </c>
      <c r="N59" s="113">
        <v>56</v>
      </c>
      <c r="O59" s="111">
        <v>61</v>
      </c>
      <c r="P59" s="111">
        <v>18</v>
      </c>
      <c r="Q59" s="113">
        <v>79</v>
      </c>
      <c r="R59" s="111">
        <v>49</v>
      </c>
      <c r="S59" s="111">
        <v>19</v>
      </c>
      <c r="T59" s="113">
        <v>68</v>
      </c>
      <c r="U59" s="111">
        <v>562</v>
      </c>
      <c r="V59" s="220" t="s">
        <v>36</v>
      </c>
      <c r="W59" s="220">
        <v>7.36</v>
      </c>
      <c r="X59" s="199"/>
    </row>
    <row r="60" spans="1:24" ht="24.75" thickBot="1" x14ac:dyDescent="0.25">
      <c r="A60" s="108" t="s">
        <v>413</v>
      </c>
      <c r="B60" s="110" t="s">
        <v>21</v>
      </c>
      <c r="C60" s="110" t="s">
        <v>32</v>
      </c>
      <c r="D60" s="110" t="s">
        <v>56</v>
      </c>
      <c r="E60" s="114" t="s">
        <v>32</v>
      </c>
      <c r="F60" s="110" t="s">
        <v>56</v>
      </c>
      <c r="G60" s="110" t="s">
        <v>22</v>
      </c>
      <c r="H60" s="114" t="s">
        <v>22</v>
      </c>
      <c r="I60" s="110" t="s">
        <v>22</v>
      </c>
      <c r="J60" s="110" t="s">
        <v>62</v>
      </c>
      <c r="K60" s="114" t="s">
        <v>22</v>
      </c>
      <c r="L60" s="110" t="s">
        <v>32</v>
      </c>
      <c r="M60" s="110" t="s">
        <v>32</v>
      </c>
      <c r="N60" s="114" t="s">
        <v>32</v>
      </c>
      <c r="O60" s="110" t="s">
        <v>54</v>
      </c>
      <c r="P60" s="110" t="s">
        <v>62</v>
      </c>
      <c r="Q60" s="114" t="s">
        <v>54</v>
      </c>
      <c r="R60" s="110" t="s">
        <v>22</v>
      </c>
      <c r="S60" s="110" t="s">
        <v>62</v>
      </c>
      <c r="T60" s="114" t="s">
        <v>22</v>
      </c>
      <c r="U60" s="110"/>
      <c r="V60" s="221"/>
      <c r="W60" s="221"/>
      <c r="X60" s="200"/>
    </row>
    <row r="61" spans="1:24" x14ac:dyDescent="0.2">
      <c r="A61" s="107">
        <v>16025</v>
      </c>
      <c r="B61" s="116" t="s">
        <v>20</v>
      </c>
      <c r="C61" s="111">
        <v>55</v>
      </c>
      <c r="D61" s="111">
        <v>19</v>
      </c>
      <c r="E61" s="113">
        <v>74</v>
      </c>
      <c r="F61" s="111">
        <v>64</v>
      </c>
      <c r="G61" s="111">
        <v>14</v>
      </c>
      <c r="H61" s="113">
        <v>78</v>
      </c>
      <c r="I61" s="111">
        <v>70</v>
      </c>
      <c r="J61" s="111">
        <v>19</v>
      </c>
      <c r="K61" s="113">
        <v>89</v>
      </c>
      <c r="L61" s="111">
        <v>71</v>
      </c>
      <c r="M61" s="111">
        <v>18</v>
      </c>
      <c r="N61" s="113">
        <v>89</v>
      </c>
      <c r="O61" s="111">
        <v>66</v>
      </c>
      <c r="P61" s="111">
        <v>20</v>
      </c>
      <c r="Q61" s="113">
        <v>86</v>
      </c>
      <c r="R61" s="111">
        <v>53</v>
      </c>
      <c r="S61" s="111">
        <v>20</v>
      </c>
      <c r="T61" s="113">
        <v>73</v>
      </c>
      <c r="U61" s="111">
        <v>680</v>
      </c>
      <c r="V61" s="220" t="s">
        <v>36</v>
      </c>
      <c r="W61" s="220">
        <v>9.39</v>
      </c>
      <c r="X61" s="199"/>
    </row>
    <row r="62" spans="1:24" ht="24.75" thickBot="1" x14ac:dyDescent="0.25">
      <c r="A62" s="108" t="s">
        <v>279</v>
      </c>
      <c r="B62" s="110" t="s">
        <v>21</v>
      </c>
      <c r="C62" s="110" t="s">
        <v>22</v>
      </c>
      <c r="D62" s="110" t="s">
        <v>62</v>
      </c>
      <c r="E62" s="114" t="s">
        <v>56</v>
      </c>
      <c r="F62" s="110" t="s">
        <v>62</v>
      </c>
      <c r="G62" s="110" t="s">
        <v>56</v>
      </c>
      <c r="H62" s="114" t="s">
        <v>54</v>
      </c>
      <c r="I62" s="110" t="s">
        <v>62</v>
      </c>
      <c r="J62" s="110" t="s">
        <v>62</v>
      </c>
      <c r="K62" s="114" t="s">
        <v>62</v>
      </c>
      <c r="L62" s="110" t="s">
        <v>62</v>
      </c>
      <c r="M62" s="110" t="s">
        <v>62</v>
      </c>
      <c r="N62" s="114" t="s">
        <v>62</v>
      </c>
      <c r="O62" s="110" t="s">
        <v>62</v>
      </c>
      <c r="P62" s="110" t="s">
        <v>62</v>
      </c>
      <c r="Q62" s="114" t="s">
        <v>62</v>
      </c>
      <c r="R62" s="110" t="s">
        <v>22</v>
      </c>
      <c r="S62" s="110" t="s">
        <v>62</v>
      </c>
      <c r="T62" s="114" t="s">
        <v>56</v>
      </c>
      <c r="U62" s="110"/>
      <c r="V62" s="221"/>
      <c r="W62" s="221"/>
      <c r="X62" s="200"/>
    </row>
    <row r="63" spans="1:24" x14ac:dyDescent="0.2">
      <c r="A63" s="107">
        <v>16026</v>
      </c>
      <c r="B63" s="116" t="s">
        <v>20</v>
      </c>
      <c r="C63" s="111">
        <v>51</v>
      </c>
      <c r="D63" s="111">
        <v>19</v>
      </c>
      <c r="E63" s="113">
        <v>70</v>
      </c>
      <c r="F63" s="111">
        <v>55</v>
      </c>
      <c r="G63" s="111">
        <v>13</v>
      </c>
      <c r="H63" s="113">
        <v>68</v>
      </c>
      <c r="I63" s="111">
        <v>53</v>
      </c>
      <c r="J63" s="111">
        <v>17</v>
      </c>
      <c r="K63" s="113">
        <v>70</v>
      </c>
      <c r="L63" s="111">
        <v>39</v>
      </c>
      <c r="M63" s="111">
        <v>12</v>
      </c>
      <c r="N63" s="113">
        <v>51</v>
      </c>
      <c r="O63" s="111">
        <v>60</v>
      </c>
      <c r="P63" s="111">
        <v>20</v>
      </c>
      <c r="Q63" s="113">
        <v>80</v>
      </c>
      <c r="R63" s="111">
        <v>46</v>
      </c>
      <c r="S63" s="111">
        <v>19</v>
      </c>
      <c r="T63" s="113">
        <v>65</v>
      </c>
      <c r="U63" s="111">
        <v>585</v>
      </c>
      <c r="V63" s="220" t="s">
        <v>36</v>
      </c>
      <c r="W63" s="220">
        <v>8.07</v>
      </c>
      <c r="X63" s="199"/>
    </row>
    <row r="64" spans="1:24" ht="24.75" thickBot="1" x14ac:dyDescent="0.25">
      <c r="A64" s="108" t="s">
        <v>280</v>
      </c>
      <c r="B64" s="110" t="s">
        <v>21</v>
      </c>
      <c r="C64" s="110" t="s">
        <v>22</v>
      </c>
      <c r="D64" s="110" t="s">
        <v>62</v>
      </c>
      <c r="E64" s="114" t="s">
        <v>56</v>
      </c>
      <c r="F64" s="110" t="s">
        <v>22</v>
      </c>
      <c r="G64" s="110" t="s">
        <v>22</v>
      </c>
      <c r="H64" s="114" t="s">
        <v>22</v>
      </c>
      <c r="I64" s="110" t="s">
        <v>22</v>
      </c>
      <c r="J64" s="110" t="s">
        <v>62</v>
      </c>
      <c r="K64" s="114" t="s">
        <v>56</v>
      </c>
      <c r="L64" s="110" t="s">
        <v>74</v>
      </c>
      <c r="M64" s="110" t="s">
        <v>22</v>
      </c>
      <c r="N64" s="114" t="s">
        <v>32</v>
      </c>
      <c r="O64" s="110" t="s">
        <v>54</v>
      </c>
      <c r="P64" s="110" t="s">
        <v>62</v>
      </c>
      <c r="Q64" s="114" t="s">
        <v>62</v>
      </c>
      <c r="R64" s="110" t="s">
        <v>32</v>
      </c>
      <c r="S64" s="110" t="s">
        <v>62</v>
      </c>
      <c r="T64" s="114" t="s">
        <v>22</v>
      </c>
      <c r="U64" s="110"/>
      <c r="V64" s="221"/>
      <c r="W64" s="221"/>
      <c r="X64" s="200"/>
    </row>
    <row r="65" spans="1:24" x14ac:dyDescent="0.2">
      <c r="A65" s="107">
        <v>16027</v>
      </c>
      <c r="B65" s="116" t="s">
        <v>20</v>
      </c>
      <c r="C65" s="111">
        <v>56</v>
      </c>
      <c r="D65" s="111">
        <v>19</v>
      </c>
      <c r="E65" s="113">
        <v>75</v>
      </c>
      <c r="F65" s="111">
        <v>33</v>
      </c>
      <c r="G65" s="112">
        <v>8</v>
      </c>
      <c r="H65" s="115">
        <v>41</v>
      </c>
      <c r="I65" s="111">
        <v>45</v>
      </c>
      <c r="J65" s="111">
        <v>8</v>
      </c>
      <c r="K65" s="113">
        <v>53</v>
      </c>
      <c r="L65" s="111">
        <v>38</v>
      </c>
      <c r="M65" s="112">
        <v>8</v>
      </c>
      <c r="N65" s="115">
        <v>46</v>
      </c>
      <c r="O65" s="111">
        <v>58</v>
      </c>
      <c r="P65" s="111">
        <v>13</v>
      </c>
      <c r="Q65" s="113">
        <v>71</v>
      </c>
      <c r="R65" s="111">
        <v>35</v>
      </c>
      <c r="S65" s="111">
        <v>17</v>
      </c>
      <c r="T65" s="113">
        <v>52</v>
      </c>
      <c r="U65" s="112">
        <v>510</v>
      </c>
      <c r="V65" s="220" t="s">
        <v>36</v>
      </c>
      <c r="W65" s="220">
        <v>6.79</v>
      </c>
      <c r="X65" s="199"/>
    </row>
    <row r="66" spans="1:24" ht="24.75" thickBot="1" x14ac:dyDescent="0.25">
      <c r="A66" s="108" t="s">
        <v>281</v>
      </c>
      <c r="B66" s="110" t="s">
        <v>21</v>
      </c>
      <c r="C66" s="110" t="s">
        <v>56</v>
      </c>
      <c r="D66" s="110" t="s">
        <v>62</v>
      </c>
      <c r="E66" s="114" t="s">
        <v>54</v>
      </c>
      <c r="F66" s="110" t="s">
        <v>36</v>
      </c>
      <c r="G66" s="110" t="s">
        <v>36</v>
      </c>
      <c r="H66" s="114" t="s">
        <v>36</v>
      </c>
      <c r="I66" s="110" t="s">
        <v>32</v>
      </c>
      <c r="J66" s="110" t="s">
        <v>36</v>
      </c>
      <c r="K66" s="114" t="s">
        <v>32</v>
      </c>
      <c r="L66" s="110" t="s">
        <v>74</v>
      </c>
      <c r="M66" s="110" t="s">
        <v>36</v>
      </c>
      <c r="N66" s="114" t="s">
        <v>74</v>
      </c>
      <c r="O66" s="110" t="s">
        <v>56</v>
      </c>
      <c r="P66" s="110" t="s">
        <v>22</v>
      </c>
      <c r="Q66" s="114" t="s">
        <v>56</v>
      </c>
      <c r="R66" s="110" t="s">
        <v>36</v>
      </c>
      <c r="S66" s="110" t="s">
        <v>62</v>
      </c>
      <c r="T66" s="114" t="s">
        <v>32</v>
      </c>
      <c r="U66" s="110"/>
      <c r="V66" s="221"/>
      <c r="W66" s="221"/>
      <c r="X66" s="200"/>
    </row>
    <row r="67" spans="1:24" ht="15" customHeight="1" x14ac:dyDescent="0.2">
      <c r="A67" s="107">
        <v>16028</v>
      </c>
      <c r="B67" s="116" t="s">
        <v>20</v>
      </c>
      <c r="C67" s="111">
        <v>52</v>
      </c>
      <c r="D67" s="111">
        <v>17</v>
      </c>
      <c r="E67" s="113">
        <v>69</v>
      </c>
      <c r="F67" s="111">
        <v>48</v>
      </c>
      <c r="G67" s="111">
        <v>11</v>
      </c>
      <c r="H67" s="113">
        <v>59</v>
      </c>
      <c r="I67" s="111">
        <v>53</v>
      </c>
      <c r="J67" s="111">
        <v>15</v>
      </c>
      <c r="K67" s="113">
        <v>68</v>
      </c>
      <c r="L67" s="111">
        <v>42</v>
      </c>
      <c r="M67" s="111">
        <v>10</v>
      </c>
      <c r="N67" s="113">
        <v>52</v>
      </c>
      <c r="O67" s="111">
        <v>51</v>
      </c>
      <c r="P67" s="111">
        <v>17</v>
      </c>
      <c r="Q67" s="113">
        <v>68</v>
      </c>
      <c r="R67" s="111">
        <v>52</v>
      </c>
      <c r="S67" s="111">
        <v>17</v>
      </c>
      <c r="T67" s="113">
        <v>69</v>
      </c>
      <c r="U67" s="111">
        <v>558</v>
      </c>
      <c r="V67" s="220" t="s">
        <v>36</v>
      </c>
      <c r="W67" s="220">
        <v>7.11</v>
      </c>
      <c r="X67" s="199"/>
    </row>
    <row r="68" spans="1:24" ht="24.75" thickBot="1" x14ac:dyDescent="0.25">
      <c r="A68" s="108" t="s">
        <v>282</v>
      </c>
      <c r="B68" s="110" t="s">
        <v>21</v>
      </c>
      <c r="C68" s="110" t="s">
        <v>22</v>
      </c>
      <c r="D68" s="110" t="s">
        <v>62</v>
      </c>
      <c r="E68" s="114" t="s">
        <v>22</v>
      </c>
      <c r="F68" s="110" t="s">
        <v>22</v>
      </c>
      <c r="G68" s="110" t="s">
        <v>32</v>
      </c>
      <c r="H68" s="114" t="s">
        <v>32</v>
      </c>
      <c r="I68" s="110" t="s">
        <v>22</v>
      </c>
      <c r="J68" s="110" t="s">
        <v>54</v>
      </c>
      <c r="K68" s="114" t="s">
        <v>22</v>
      </c>
      <c r="L68" s="110" t="s">
        <v>32</v>
      </c>
      <c r="M68" s="110" t="s">
        <v>32</v>
      </c>
      <c r="N68" s="114" t="s">
        <v>32</v>
      </c>
      <c r="O68" s="110" t="s">
        <v>22</v>
      </c>
      <c r="P68" s="110" t="s">
        <v>62</v>
      </c>
      <c r="Q68" s="114" t="s">
        <v>22</v>
      </c>
      <c r="R68" s="110" t="s">
        <v>22</v>
      </c>
      <c r="S68" s="110" t="s">
        <v>62</v>
      </c>
      <c r="T68" s="114" t="s">
        <v>22</v>
      </c>
      <c r="U68" s="110"/>
      <c r="V68" s="221"/>
      <c r="W68" s="221"/>
      <c r="X68" s="200"/>
    </row>
    <row r="69" spans="1:24" x14ac:dyDescent="0.2">
      <c r="A69" s="107">
        <v>16029</v>
      </c>
      <c r="B69" s="116" t="s">
        <v>20</v>
      </c>
      <c r="C69" s="109" t="s">
        <v>100</v>
      </c>
      <c r="D69" s="109" t="s">
        <v>127</v>
      </c>
      <c r="E69" s="113">
        <v>46</v>
      </c>
      <c r="F69" s="109" t="s">
        <v>100</v>
      </c>
      <c r="G69" s="109" t="s">
        <v>152</v>
      </c>
      <c r="H69" s="113">
        <v>37</v>
      </c>
      <c r="I69" s="109" t="s">
        <v>153</v>
      </c>
      <c r="J69" s="109" t="s">
        <v>35</v>
      </c>
      <c r="K69" s="113">
        <v>11</v>
      </c>
      <c r="L69" s="109" t="s">
        <v>115</v>
      </c>
      <c r="M69" s="109" t="s">
        <v>152</v>
      </c>
      <c r="N69" s="113">
        <v>28</v>
      </c>
      <c r="O69" s="109" t="s">
        <v>123</v>
      </c>
      <c r="P69" s="109" t="s">
        <v>119</v>
      </c>
      <c r="Q69" s="113">
        <v>56</v>
      </c>
      <c r="R69" s="109" t="s">
        <v>164</v>
      </c>
      <c r="S69" s="109" t="s">
        <v>119</v>
      </c>
      <c r="T69" s="113">
        <v>25</v>
      </c>
      <c r="U69" s="111">
        <v>361</v>
      </c>
      <c r="V69" s="220" t="s">
        <v>24</v>
      </c>
      <c r="W69" s="220">
        <v>3.04</v>
      </c>
      <c r="X69" s="199"/>
    </row>
    <row r="70" spans="1:24" ht="24.75" thickBot="1" x14ac:dyDescent="0.25">
      <c r="A70" s="108" t="s">
        <v>283</v>
      </c>
      <c r="B70" s="110" t="s">
        <v>21</v>
      </c>
      <c r="C70" s="110" t="s">
        <v>36</v>
      </c>
      <c r="D70" s="110" t="s">
        <v>56</v>
      </c>
      <c r="E70" s="114" t="s">
        <v>74</v>
      </c>
      <c r="F70" s="110" t="s">
        <v>36</v>
      </c>
      <c r="G70" s="110" t="s">
        <v>24</v>
      </c>
      <c r="H70" s="114" t="s">
        <v>24</v>
      </c>
      <c r="I70" s="110" t="s">
        <v>24</v>
      </c>
      <c r="J70" s="110" t="s">
        <v>36</v>
      </c>
      <c r="K70" s="114" t="s">
        <v>24</v>
      </c>
      <c r="L70" s="110" t="s">
        <v>24</v>
      </c>
      <c r="M70" s="110" t="s">
        <v>24</v>
      </c>
      <c r="N70" s="114" t="s">
        <v>24</v>
      </c>
      <c r="O70" s="110" t="s">
        <v>32</v>
      </c>
      <c r="P70" s="110" t="s">
        <v>22</v>
      </c>
      <c r="Q70" s="114" t="s">
        <v>32</v>
      </c>
      <c r="R70" s="110" t="s">
        <v>24</v>
      </c>
      <c r="S70" s="110" t="s">
        <v>22</v>
      </c>
      <c r="T70" s="114" t="s">
        <v>24</v>
      </c>
      <c r="U70" s="110"/>
      <c r="V70" s="221"/>
      <c r="W70" s="221"/>
      <c r="X70" s="200"/>
    </row>
    <row r="71" spans="1:24" x14ac:dyDescent="0.2">
      <c r="A71" s="107">
        <v>16030</v>
      </c>
      <c r="B71" s="116" t="s">
        <v>20</v>
      </c>
      <c r="C71" s="111">
        <v>53</v>
      </c>
      <c r="D71" s="111">
        <v>17</v>
      </c>
      <c r="E71" s="113">
        <v>70</v>
      </c>
      <c r="F71" s="111">
        <v>46</v>
      </c>
      <c r="G71" s="111">
        <v>12</v>
      </c>
      <c r="H71" s="113">
        <v>58</v>
      </c>
      <c r="I71" s="111">
        <v>51</v>
      </c>
      <c r="J71" s="111">
        <v>13</v>
      </c>
      <c r="K71" s="113">
        <v>64</v>
      </c>
      <c r="L71" s="111">
        <v>58</v>
      </c>
      <c r="M71" s="111">
        <v>12</v>
      </c>
      <c r="N71" s="113">
        <v>70</v>
      </c>
      <c r="O71" s="111">
        <v>59</v>
      </c>
      <c r="P71" s="111">
        <v>17</v>
      </c>
      <c r="Q71" s="113">
        <v>76</v>
      </c>
      <c r="R71" s="111">
        <v>32</v>
      </c>
      <c r="S71" s="111">
        <v>19</v>
      </c>
      <c r="T71" s="113">
        <v>51</v>
      </c>
      <c r="U71" s="111">
        <v>559</v>
      </c>
      <c r="V71" s="220" t="s">
        <v>36</v>
      </c>
      <c r="W71" s="220">
        <v>7.64</v>
      </c>
      <c r="X71" s="199"/>
    </row>
    <row r="72" spans="1:24" ht="24.75" thickBot="1" x14ac:dyDescent="0.25">
      <c r="A72" s="108" t="s">
        <v>284</v>
      </c>
      <c r="B72" s="110" t="s">
        <v>21</v>
      </c>
      <c r="C72" s="110" t="s">
        <v>22</v>
      </c>
      <c r="D72" s="110" t="s">
        <v>62</v>
      </c>
      <c r="E72" s="114" t="s">
        <v>56</v>
      </c>
      <c r="F72" s="110" t="s">
        <v>32</v>
      </c>
      <c r="G72" s="110" t="s">
        <v>22</v>
      </c>
      <c r="H72" s="114" t="s">
        <v>32</v>
      </c>
      <c r="I72" s="110" t="s">
        <v>22</v>
      </c>
      <c r="J72" s="110" t="s">
        <v>22</v>
      </c>
      <c r="K72" s="114" t="s">
        <v>22</v>
      </c>
      <c r="L72" s="110" t="s">
        <v>56</v>
      </c>
      <c r="M72" s="110" t="s">
        <v>22</v>
      </c>
      <c r="N72" s="114" t="s">
        <v>56</v>
      </c>
      <c r="O72" s="110" t="s">
        <v>56</v>
      </c>
      <c r="P72" s="110" t="s">
        <v>62</v>
      </c>
      <c r="Q72" s="114" t="s">
        <v>54</v>
      </c>
      <c r="R72" s="110" t="s">
        <v>36</v>
      </c>
      <c r="S72" s="110" t="s">
        <v>62</v>
      </c>
      <c r="T72" s="114" t="s">
        <v>32</v>
      </c>
      <c r="U72" s="110"/>
      <c r="V72" s="221"/>
      <c r="W72" s="221"/>
      <c r="X72" s="200"/>
    </row>
    <row r="73" spans="1:24" ht="15" customHeight="1" x14ac:dyDescent="0.2">
      <c r="A73" s="107">
        <v>16031</v>
      </c>
      <c r="B73" s="116" t="s">
        <v>20</v>
      </c>
      <c r="C73" s="111">
        <v>45</v>
      </c>
      <c r="D73" s="111">
        <v>19</v>
      </c>
      <c r="E73" s="113">
        <v>64</v>
      </c>
      <c r="F73" s="111">
        <v>60</v>
      </c>
      <c r="G73" s="111">
        <v>13</v>
      </c>
      <c r="H73" s="113">
        <v>73</v>
      </c>
      <c r="I73" s="111">
        <v>55</v>
      </c>
      <c r="J73" s="111">
        <v>17</v>
      </c>
      <c r="K73" s="113">
        <v>72</v>
      </c>
      <c r="L73" s="111">
        <v>52</v>
      </c>
      <c r="M73" s="111">
        <v>16</v>
      </c>
      <c r="N73" s="113">
        <v>68</v>
      </c>
      <c r="O73" s="111">
        <v>61</v>
      </c>
      <c r="P73" s="111">
        <v>20</v>
      </c>
      <c r="Q73" s="113">
        <v>81</v>
      </c>
      <c r="R73" s="111">
        <v>46</v>
      </c>
      <c r="S73" s="111">
        <v>19</v>
      </c>
      <c r="T73" s="113">
        <v>65</v>
      </c>
      <c r="U73" s="111">
        <v>607</v>
      </c>
      <c r="V73" s="220" t="s">
        <v>36</v>
      </c>
      <c r="W73" s="220">
        <v>8.25</v>
      </c>
      <c r="X73" s="199"/>
    </row>
    <row r="74" spans="1:24" ht="24.75" thickBot="1" x14ac:dyDescent="0.25">
      <c r="A74" s="108" t="s">
        <v>286</v>
      </c>
      <c r="B74" s="110" t="s">
        <v>21</v>
      </c>
      <c r="C74" s="110" t="s">
        <v>32</v>
      </c>
      <c r="D74" s="110" t="s">
        <v>62</v>
      </c>
      <c r="E74" s="114" t="s">
        <v>22</v>
      </c>
      <c r="F74" s="110" t="s">
        <v>54</v>
      </c>
      <c r="G74" s="110" t="s">
        <v>22</v>
      </c>
      <c r="H74" s="114" t="s">
        <v>56</v>
      </c>
      <c r="I74" s="110" t="s">
        <v>22</v>
      </c>
      <c r="J74" s="110" t="s">
        <v>62</v>
      </c>
      <c r="K74" s="114" t="s">
        <v>56</v>
      </c>
      <c r="L74" s="110" t="s">
        <v>22</v>
      </c>
      <c r="M74" s="110" t="s">
        <v>62</v>
      </c>
      <c r="N74" s="114" t="s">
        <v>22</v>
      </c>
      <c r="O74" s="110" t="s">
        <v>54</v>
      </c>
      <c r="P74" s="110" t="s">
        <v>62</v>
      </c>
      <c r="Q74" s="114" t="s">
        <v>62</v>
      </c>
      <c r="R74" s="110" t="s">
        <v>32</v>
      </c>
      <c r="S74" s="110" t="s">
        <v>62</v>
      </c>
      <c r="T74" s="114" t="s">
        <v>22</v>
      </c>
      <c r="U74" s="110"/>
      <c r="V74" s="221"/>
      <c r="W74" s="221"/>
      <c r="X74" s="200"/>
    </row>
    <row r="75" spans="1:24" x14ac:dyDescent="0.2">
      <c r="A75" s="107">
        <v>16032</v>
      </c>
      <c r="B75" s="116" t="s">
        <v>20</v>
      </c>
      <c r="C75" s="111">
        <v>36</v>
      </c>
      <c r="D75" s="111">
        <v>19</v>
      </c>
      <c r="E75" s="113">
        <v>55</v>
      </c>
      <c r="F75" s="111">
        <v>43</v>
      </c>
      <c r="G75" s="111">
        <v>11</v>
      </c>
      <c r="H75" s="113">
        <v>54</v>
      </c>
      <c r="I75" s="111">
        <v>60</v>
      </c>
      <c r="J75" s="111">
        <v>18</v>
      </c>
      <c r="K75" s="113">
        <v>78</v>
      </c>
      <c r="L75" s="111">
        <v>42</v>
      </c>
      <c r="M75" s="111">
        <v>12</v>
      </c>
      <c r="N75" s="113">
        <v>54</v>
      </c>
      <c r="O75" s="111">
        <v>54</v>
      </c>
      <c r="P75" s="111">
        <v>17</v>
      </c>
      <c r="Q75" s="113">
        <v>71</v>
      </c>
      <c r="R75" s="111">
        <v>32</v>
      </c>
      <c r="S75" s="111">
        <v>17</v>
      </c>
      <c r="T75" s="113">
        <v>49</v>
      </c>
      <c r="U75" s="111">
        <v>533</v>
      </c>
      <c r="V75" s="220" t="s">
        <v>36</v>
      </c>
      <c r="W75" s="220">
        <v>7.18</v>
      </c>
      <c r="X75" s="199"/>
    </row>
    <row r="76" spans="1:24" ht="24.75" thickBot="1" x14ac:dyDescent="0.25">
      <c r="A76" s="108" t="s">
        <v>414</v>
      </c>
      <c r="B76" s="110" t="s">
        <v>21</v>
      </c>
      <c r="C76" s="110" t="s">
        <v>74</v>
      </c>
      <c r="D76" s="110" t="s">
        <v>62</v>
      </c>
      <c r="E76" s="114" t="s">
        <v>32</v>
      </c>
      <c r="F76" s="110" t="s">
        <v>32</v>
      </c>
      <c r="G76" s="110" t="s">
        <v>32</v>
      </c>
      <c r="H76" s="114" t="s">
        <v>32</v>
      </c>
      <c r="I76" s="110" t="s">
        <v>54</v>
      </c>
      <c r="J76" s="110" t="s">
        <v>62</v>
      </c>
      <c r="K76" s="114" t="s">
        <v>54</v>
      </c>
      <c r="L76" s="110" t="s">
        <v>32</v>
      </c>
      <c r="M76" s="110" t="s">
        <v>22</v>
      </c>
      <c r="N76" s="114" t="s">
        <v>32</v>
      </c>
      <c r="O76" s="110" t="s">
        <v>22</v>
      </c>
      <c r="P76" s="110" t="s">
        <v>62</v>
      </c>
      <c r="Q76" s="114" t="s">
        <v>56</v>
      </c>
      <c r="R76" s="110" t="s">
        <v>36</v>
      </c>
      <c r="S76" s="110" t="s">
        <v>62</v>
      </c>
      <c r="T76" s="114" t="s">
        <v>74</v>
      </c>
      <c r="U76" s="110"/>
      <c r="V76" s="221"/>
      <c r="W76" s="221"/>
      <c r="X76" s="200"/>
    </row>
    <row r="77" spans="1:24" ht="15" customHeight="1" x14ac:dyDescent="0.2">
      <c r="A77" s="107">
        <v>16033</v>
      </c>
      <c r="B77" s="116" t="s">
        <v>20</v>
      </c>
      <c r="C77" s="111">
        <v>50</v>
      </c>
      <c r="D77" s="111">
        <v>20</v>
      </c>
      <c r="E77" s="113">
        <v>70</v>
      </c>
      <c r="F77" s="111">
        <v>60</v>
      </c>
      <c r="G77" s="111">
        <v>14</v>
      </c>
      <c r="H77" s="113">
        <v>74</v>
      </c>
      <c r="I77" s="111">
        <v>68</v>
      </c>
      <c r="J77" s="111">
        <v>16</v>
      </c>
      <c r="K77" s="113">
        <v>84</v>
      </c>
      <c r="L77" s="111">
        <v>59</v>
      </c>
      <c r="M77" s="111">
        <v>14</v>
      </c>
      <c r="N77" s="113">
        <v>73</v>
      </c>
      <c r="O77" s="111">
        <v>64</v>
      </c>
      <c r="P77" s="111">
        <v>18</v>
      </c>
      <c r="Q77" s="113">
        <v>82</v>
      </c>
      <c r="R77" s="111">
        <v>55</v>
      </c>
      <c r="S77" s="111">
        <v>19</v>
      </c>
      <c r="T77" s="113">
        <v>74</v>
      </c>
      <c r="U77" s="111">
        <v>640</v>
      </c>
      <c r="V77" s="220" t="s">
        <v>36</v>
      </c>
      <c r="W77" s="220">
        <v>8.9600000000000009</v>
      </c>
      <c r="X77" s="199"/>
    </row>
    <row r="78" spans="1:24" ht="24.75" thickBot="1" x14ac:dyDescent="0.25">
      <c r="A78" s="108" t="s">
        <v>287</v>
      </c>
      <c r="B78" s="110" t="s">
        <v>21</v>
      </c>
      <c r="C78" s="110" t="s">
        <v>22</v>
      </c>
      <c r="D78" s="110" t="s">
        <v>62</v>
      </c>
      <c r="E78" s="114" t="s">
        <v>56</v>
      </c>
      <c r="F78" s="110" t="s">
        <v>54</v>
      </c>
      <c r="G78" s="110" t="s">
        <v>56</v>
      </c>
      <c r="H78" s="114" t="s">
        <v>56</v>
      </c>
      <c r="I78" s="110" t="s">
        <v>62</v>
      </c>
      <c r="J78" s="110" t="s">
        <v>62</v>
      </c>
      <c r="K78" s="114" t="s">
        <v>62</v>
      </c>
      <c r="L78" s="110" t="s">
        <v>56</v>
      </c>
      <c r="M78" s="110" t="s">
        <v>56</v>
      </c>
      <c r="N78" s="114" t="s">
        <v>56</v>
      </c>
      <c r="O78" s="110" t="s">
        <v>62</v>
      </c>
      <c r="P78" s="110" t="s">
        <v>62</v>
      </c>
      <c r="Q78" s="114" t="s">
        <v>62</v>
      </c>
      <c r="R78" s="110" t="s">
        <v>22</v>
      </c>
      <c r="S78" s="110" t="s">
        <v>62</v>
      </c>
      <c r="T78" s="114" t="s">
        <v>56</v>
      </c>
      <c r="U78" s="110"/>
      <c r="V78" s="221"/>
      <c r="W78" s="221"/>
      <c r="X78" s="200"/>
    </row>
    <row r="79" spans="1:24" x14ac:dyDescent="0.2">
      <c r="A79" s="107">
        <v>16034</v>
      </c>
      <c r="B79" s="116" t="s">
        <v>20</v>
      </c>
      <c r="C79" s="111">
        <v>54</v>
      </c>
      <c r="D79" s="111">
        <v>18</v>
      </c>
      <c r="E79" s="113">
        <v>72</v>
      </c>
      <c r="F79" s="111">
        <v>61</v>
      </c>
      <c r="G79" s="111">
        <v>14</v>
      </c>
      <c r="H79" s="113">
        <v>75</v>
      </c>
      <c r="I79" s="111">
        <v>60</v>
      </c>
      <c r="J79" s="111">
        <v>14</v>
      </c>
      <c r="K79" s="113">
        <v>74</v>
      </c>
      <c r="L79" s="111">
        <v>50</v>
      </c>
      <c r="M79" s="111">
        <v>17</v>
      </c>
      <c r="N79" s="113">
        <v>67</v>
      </c>
      <c r="O79" s="111">
        <v>66</v>
      </c>
      <c r="P79" s="111">
        <v>18</v>
      </c>
      <c r="Q79" s="113">
        <v>84</v>
      </c>
      <c r="R79" s="111">
        <v>53</v>
      </c>
      <c r="S79" s="111">
        <v>19</v>
      </c>
      <c r="T79" s="113">
        <v>72</v>
      </c>
      <c r="U79" s="111">
        <v>632</v>
      </c>
      <c r="V79" s="220" t="s">
        <v>36</v>
      </c>
      <c r="W79" s="220">
        <v>8.68</v>
      </c>
      <c r="X79" s="199"/>
    </row>
    <row r="80" spans="1:24" ht="24.75" thickBot="1" x14ac:dyDescent="0.25">
      <c r="A80" s="108" t="s">
        <v>289</v>
      </c>
      <c r="B80" s="110" t="s">
        <v>21</v>
      </c>
      <c r="C80" s="110" t="s">
        <v>22</v>
      </c>
      <c r="D80" s="110" t="s">
        <v>62</v>
      </c>
      <c r="E80" s="114" t="s">
        <v>56</v>
      </c>
      <c r="F80" s="110" t="s">
        <v>54</v>
      </c>
      <c r="G80" s="110" t="s">
        <v>56</v>
      </c>
      <c r="H80" s="114" t="s">
        <v>54</v>
      </c>
      <c r="I80" s="110" t="s">
        <v>54</v>
      </c>
      <c r="J80" s="110" t="s">
        <v>56</v>
      </c>
      <c r="K80" s="114" t="s">
        <v>56</v>
      </c>
      <c r="L80" s="110" t="s">
        <v>22</v>
      </c>
      <c r="M80" s="110" t="s">
        <v>62</v>
      </c>
      <c r="N80" s="114" t="s">
        <v>22</v>
      </c>
      <c r="O80" s="110" t="s">
        <v>62</v>
      </c>
      <c r="P80" s="110" t="s">
        <v>62</v>
      </c>
      <c r="Q80" s="114" t="s">
        <v>62</v>
      </c>
      <c r="R80" s="110" t="s">
        <v>22</v>
      </c>
      <c r="S80" s="110" t="s">
        <v>62</v>
      </c>
      <c r="T80" s="114" t="s">
        <v>56</v>
      </c>
      <c r="U80" s="110"/>
      <c r="V80" s="221"/>
      <c r="W80" s="221"/>
      <c r="X80" s="200"/>
    </row>
    <row r="81" spans="1:24" ht="15" customHeight="1" x14ac:dyDescent="0.2">
      <c r="A81" s="107">
        <v>16035</v>
      </c>
      <c r="B81" s="116" t="s">
        <v>20</v>
      </c>
      <c r="C81" s="111">
        <v>33</v>
      </c>
      <c r="D81" s="111">
        <v>16</v>
      </c>
      <c r="E81" s="113">
        <v>49</v>
      </c>
      <c r="F81" s="111">
        <v>32</v>
      </c>
      <c r="G81" s="111">
        <v>8</v>
      </c>
      <c r="H81" s="113">
        <v>40</v>
      </c>
      <c r="I81" s="111">
        <v>39</v>
      </c>
      <c r="J81" s="111">
        <v>12</v>
      </c>
      <c r="K81" s="113">
        <v>51</v>
      </c>
      <c r="L81" s="111">
        <v>34</v>
      </c>
      <c r="M81" s="111">
        <v>12</v>
      </c>
      <c r="N81" s="113">
        <v>46</v>
      </c>
      <c r="O81" s="111">
        <v>40</v>
      </c>
      <c r="P81" s="111">
        <v>12</v>
      </c>
      <c r="Q81" s="113">
        <v>52</v>
      </c>
      <c r="R81" s="111">
        <v>37</v>
      </c>
      <c r="S81" s="111">
        <v>16</v>
      </c>
      <c r="T81" s="113">
        <v>53</v>
      </c>
      <c r="U81" s="111">
        <v>455</v>
      </c>
      <c r="V81" s="220" t="s">
        <v>36</v>
      </c>
      <c r="W81" s="220">
        <v>6</v>
      </c>
      <c r="X81" s="199"/>
    </row>
    <row r="82" spans="1:24" ht="24.75" thickBot="1" x14ac:dyDescent="0.25">
      <c r="A82" s="108" t="s">
        <v>290</v>
      </c>
      <c r="B82" s="110" t="s">
        <v>21</v>
      </c>
      <c r="C82" s="110" t="s">
        <v>36</v>
      </c>
      <c r="D82" s="110" t="s">
        <v>62</v>
      </c>
      <c r="E82" s="114" t="s">
        <v>74</v>
      </c>
      <c r="F82" s="110" t="s">
        <v>36</v>
      </c>
      <c r="G82" s="110" t="s">
        <v>36</v>
      </c>
      <c r="H82" s="114" t="s">
        <v>36</v>
      </c>
      <c r="I82" s="110" t="s">
        <v>74</v>
      </c>
      <c r="J82" s="110" t="s">
        <v>22</v>
      </c>
      <c r="K82" s="114" t="s">
        <v>32</v>
      </c>
      <c r="L82" s="110" t="s">
        <v>36</v>
      </c>
      <c r="M82" s="110" t="s">
        <v>22</v>
      </c>
      <c r="N82" s="114" t="s">
        <v>74</v>
      </c>
      <c r="O82" s="110" t="s">
        <v>32</v>
      </c>
      <c r="P82" s="110" t="s">
        <v>22</v>
      </c>
      <c r="Q82" s="114" t="s">
        <v>32</v>
      </c>
      <c r="R82" s="110" t="s">
        <v>74</v>
      </c>
      <c r="S82" s="110" t="s">
        <v>62</v>
      </c>
      <c r="T82" s="114" t="s">
        <v>32</v>
      </c>
      <c r="U82" s="110"/>
      <c r="V82" s="221"/>
      <c r="W82" s="221"/>
      <c r="X82" s="200"/>
    </row>
    <row r="83" spans="1:24" x14ac:dyDescent="0.2">
      <c r="A83" s="107">
        <v>16036</v>
      </c>
      <c r="B83" s="116" t="s">
        <v>20</v>
      </c>
      <c r="C83" s="111">
        <v>35</v>
      </c>
      <c r="D83" s="111">
        <v>15</v>
      </c>
      <c r="E83" s="113">
        <v>50</v>
      </c>
      <c r="F83" s="111">
        <v>41</v>
      </c>
      <c r="G83" s="111">
        <v>8</v>
      </c>
      <c r="H83" s="113">
        <v>49</v>
      </c>
      <c r="I83" s="111">
        <v>49</v>
      </c>
      <c r="J83" s="111">
        <v>15</v>
      </c>
      <c r="K83" s="113">
        <v>64</v>
      </c>
      <c r="L83" s="111">
        <v>43</v>
      </c>
      <c r="M83" s="111">
        <v>9</v>
      </c>
      <c r="N83" s="113">
        <v>52</v>
      </c>
      <c r="O83" s="111">
        <v>46</v>
      </c>
      <c r="P83" s="111">
        <v>14</v>
      </c>
      <c r="Q83" s="113">
        <v>60</v>
      </c>
      <c r="R83" s="111">
        <v>32</v>
      </c>
      <c r="S83" s="111">
        <v>14</v>
      </c>
      <c r="T83" s="113">
        <v>46</v>
      </c>
      <c r="U83" s="111">
        <v>464</v>
      </c>
      <c r="V83" s="220" t="s">
        <v>36</v>
      </c>
      <c r="W83" s="220">
        <v>6.25</v>
      </c>
      <c r="X83" s="199"/>
    </row>
    <row r="84" spans="1:24" ht="24.75" thickBot="1" x14ac:dyDescent="0.25">
      <c r="A84" s="108" t="s">
        <v>292</v>
      </c>
      <c r="B84" s="110" t="s">
        <v>21</v>
      </c>
      <c r="C84" s="110" t="s">
        <v>36</v>
      </c>
      <c r="D84" s="110" t="s">
        <v>54</v>
      </c>
      <c r="E84" s="114" t="s">
        <v>32</v>
      </c>
      <c r="F84" s="110" t="s">
        <v>32</v>
      </c>
      <c r="G84" s="110" t="s">
        <v>36</v>
      </c>
      <c r="H84" s="114" t="s">
        <v>74</v>
      </c>
      <c r="I84" s="110" t="s">
        <v>22</v>
      </c>
      <c r="J84" s="110" t="s">
        <v>54</v>
      </c>
      <c r="K84" s="114" t="s">
        <v>22</v>
      </c>
      <c r="L84" s="110" t="s">
        <v>32</v>
      </c>
      <c r="M84" s="110" t="s">
        <v>74</v>
      </c>
      <c r="N84" s="114" t="s">
        <v>32</v>
      </c>
      <c r="O84" s="110" t="s">
        <v>32</v>
      </c>
      <c r="P84" s="110" t="s">
        <v>56</v>
      </c>
      <c r="Q84" s="114" t="s">
        <v>22</v>
      </c>
      <c r="R84" s="110" t="s">
        <v>36</v>
      </c>
      <c r="S84" s="110" t="s">
        <v>56</v>
      </c>
      <c r="T84" s="114" t="s">
        <v>74</v>
      </c>
      <c r="U84" s="110"/>
      <c r="V84" s="221"/>
      <c r="W84" s="221"/>
      <c r="X84" s="200"/>
    </row>
    <row r="85" spans="1:24" x14ac:dyDescent="0.2">
      <c r="A85" s="107">
        <v>16037</v>
      </c>
      <c r="B85" s="116" t="s">
        <v>20</v>
      </c>
      <c r="C85" s="111">
        <v>45</v>
      </c>
      <c r="D85" s="111">
        <v>15</v>
      </c>
      <c r="E85" s="113">
        <v>60</v>
      </c>
      <c r="F85" s="111">
        <v>39</v>
      </c>
      <c r="G85" s="111">
        <v>8</v>
      </c>
      <c r="H85" s="113">
        <v>47</v>
      </c>
      <c r="I85" s="111">
        <v>34</v>
      </c>
      <c r="J85" s="111">
        <v>17</v>
      </c>
      <c r="K85" s="113">
        <v>51</v>
      </c>
      <c r="L85" s="111">
        <v>48</v>
      </c>
      <c r="M85" s="111">
        <v>10</v>
      </c>
      <c r="N85" s="113">
        <v>58</v>
      </c>
      <c r="O85" s="111">
        <v>59</v>
      </c>
      <c r="P85" s="111">
        <v>19</v>
      </c>
      <c r="Q85" s="113">
        <v>78</v>
      </c>
      <c r="R85" s="111">
        <v>39</v>
      </c>
      <c r="S85" s="111">
        <v>19</v>
      </c>
      <c r="T85" s="113">
        <v>58</v>
      </c>
      <c r="U85" s="111">
        <v>521</v>
      </c>
      <c r="V85" s="220" t="s">
        <v>36</v>
      </c>
      <c r="W85" s="220">
        <v>6.93</v>
      </c>
      <c r="X85" s="199"/>
    </row>
    <row r="86" spans="1:24" ht="24.75" thickBot="1" x14ac:dyDescent="0.25">
      <c r="A86" s="108" t="s">
        <v>293</v>
      </c>
      <c r="B86" s="110" t="s">
        <v>21</v>
      </c>
      <c r="C86" s="110" t="s">
        <v>32</v>
      </c>
      <c r="D86" s="110" t="s">
        <v>54</v>
      </c>
      <c r="E86" s="114" t="s">
        <v>22</v>
      </c>
      <c r="F86" s="110" t="s">
        <v>74</v>
      </c>
      <c r="G86" s="110" t="s">
        <v>36</v>
      </c>
      <c r="H86" s="114" t="s">
        <v>74</v>
      </c>
      <c r="I86" s="110" t="s">
        <v>36</v>
      </c>
      <c r="J86" s="110" t="s">
        <v>62</v>
      </c>
      <c r="K86" s="114" t="s">
        <v>32</v>
      </c>
      <c r="L86" s="110" t="s">
        <v>22</v>
      </c>
      <c r="M86" s="110" t="s">
        <v>32</v>
      </c>
      <c r="N86" s="114" t="s">
        <v>32</v>
      </c>
      <c r="O86" s="110" t="s">
        <v>56</v>
      </c>
      <c r="P86" s="110" t="s">
        <v>62</v>
      </c>
      <c r="Q86" s="114" t="s">
        <v>54</v>
      </c>
      <c r="R86" s="110" t="s">
        <v>74</v>
      </c>
      <c r="S86" s="110" t="s">
        <v>62</v>
      </c>
      <c r="T86" s="114" t="s">
        <v>32</v>
      </c>
      <c r="U86" s="110"/>
      <c r="V86" s="221"/>
      <c r="W86" s="221"/>
      <c r="X86" s="200"/>
    </row>
    <row r="87" spans="1:24" x14ac:dyDescent="0.2">
      <c r="A87" s="107">
        <v>16038</v>
      </c>
      <c r="B87" s="116" t="s">
        <v>20</v>
      </c>
      <c r="C87" s="109" t="s">
        <v>121</v>
      </c>
      <c r="D87" s="109" t="s">
        <v>88</v>
      </c>
      <c r="E87" s="113">
        <v>52</v>
      </c>
      <c r="F87" s="109" t="s">
        <v>25</v>
      </c>
      <c r="G87" s="109" t="s">
        <v>148</v>
      </c>
      <c r="H87" s="113">
        <v>23</v>
      </c>
      <c r="I87" s="109" t="s">
        <v>100</v>
      </c>
      <c r="J87" s="109" t="s">
        <v>35</v>
      </c>
      <c r="K87" s="113">
        <v>40</v>
      </c>
      <c r="L87" s="109" t="s">
        <v>147</v>
      </c>
      <c r="M87" s="109" t="s">
        <v>135</v>
      </c>
      <c r="N87" s="113">
        <v>33</v>
      </c>
      <c r="O87" s="109" t="s">
        <v>123</v>
      </c>
      <c r="P87" s="109" t="s">
        <v>135</v>
      </c>
      <c r="Q87" s="113">
        <v>52</v>
      </c>
      <c r="R87" s="109" t="s">
        <v>45</v>
      </c>
      <c r="S87" s="109" t="s">
        <v>26</v>
      </c>
      <c r="T87" s="113">
        <v>37</v>
      </c>
      <c r="U87" s="111">
        <v>386</v>
      </c>
      <c r="V87" s="220" t="s">
        <v>24</v>
      </c>
      <c r="W87" s="220">
        <v>3.64</v>
      </c>
      <c r="X87" s="199"/>
    </row>
    <row r="88" spans="1:24" ht="24.75" thickBot="1" x14ac:dyDescent="0.25">
      <c r="A88" s="108" t="s">
        <v>294</v>
      </c>
      <c r="B88" s="110" t="s">
        <v>21</v>
      </c>
      <c r="C88" s="110" t="s">
        <v>32</v>
      </c>
      <c r="D88" s="110" t="s">
        <v>22</v>
      </c>
      <c r="E88" s="114" t="s">
        <v>32</v>
      </c>
      <c r="F88" s="110" t="s">
        <v>24</v>
      </c>
      <c r="G88" s="110" t="s">
        <v>24</v>
      </c>
      <c r="H88" s="114" t="s">
        <v>24</v>
      </c>
      <c r="I88" s="110" t="s">
        <v>36</v>
      </c>
      <c r="J88" s="110" t="s">
        <v>36</v>
      </c>
      <c r="K88" s="114" t="s">
        <v>36</v>
      </c>
      <c r="L88" s="110" t="s">
        <v>24</v>
      </c>
      <c r="M88" s="110" t="s">
        <v>74</v>
      </c>
      <c r="N88" s="114" t="s">
        <v>24</v>
      </c>
      <c r="O88" s="110" t="s">
        <v>32</v>
      </c>
      <c r="P88" s="110" t="s">
        <v>74</v>
      </c>
      <c r="Q88" s="114" t="s">
        <v>32</v>
      </c>
      <c r="R88" s="110" t="s">
        <v>36</v>
      </c>
      <c r="S88" s="110" t="s">
        <v>24</v>
      </c>
      <c r="T88" s="114" t="s">
        <v>24</v>
      </c>
      <c r="U88" s="110"/>
      <c r="V88" s="221"/>
      <c r="W88" s="221"/>
      <c r="X88" s="200"/>
    </row>
    <row r="89" spans="1:24" ht="15" customHeight="1" x14ac:dyDescent="0.2">
      <c r="A89" s="107">
        <v>16039</v>
      </c>
      <c r="B89" s="116" t="s">
        <v>20</v>
      </c>
      <c r="C89" s="109" t="s">
        <v>140</v>
      </c>
      <c r="D89" s="109" t="s">
        <v>38</v>
      </c>
      <c r="E89" s="113">
        <v>29</v>
      </c>
      <c r="F89" s="109" t="s">
        <v>25</v>
      </c>
      <c r="G89" s="109" t="s">
        <v>148</v>
      </c>
      <c r="H89" s="113">
        <v>23</v>
      </c>
      <c r="I89" s="109" t="s">
        <v>164</v>
      </c>
      <c r="J89" s="109" t="s">
        <v>26</v>
      </c>
      <c r="K89" s="113">
        <v>16</v>
      </c>
      <c r="L89" s="109" t="s">
        <v>100</v>
      </c>
      <c r="M89" s="109" t="s">
        <v>35</v>
      </c>
      <c r="N89" s="113">
        <v>40</v>
      </c>
      <c r="O89" s="109" t="s">
        <v>100</v>
      </c>
      <c r="P89" s="109" t="s">
        <v>41</v>
      </c>
      <c r="Q89" s="113">
        <v>39</v>
      </c>
      <c r="R89" s="109" t="s">
        <v>149</v>
      </c>
      <c r="S89" s="109" t="s">
        <v>184</v>
      </c>
      <c r="T89" s="113">
        <v>16</v>
      </c>
      <c r="U89" s="111">
        <v>305</v>
      </c>
      <c r="V89" s="220" t="s">
        <v>24</v>
      </c>
      <c r="W89" s="220">
        <v>2.0699999999999998</v>
      </c>
      <c r="X89" s="199"/>
    </row>
    <row r="90" spans="1:24" ht="24.75" thickBot="1" x14ac:dyDescent="0.25">
      <c r="A90" s="108" t="s">
        <v>295</v>
      </c>
      <c r="B90" s="110" t="s">
        <v>21</v>
      </c>
      <c r="C90" s="110" t="s">
        <v>24</v>
      </c>
      <c r="D90" s="110" t="s">
        <v>32</v>
      </c>
      <c r="E90" s="114" t="s">
        <v>24</v>
      </c>
      <c r="F90" s="110" t="s">
        <v>24</v>
      </c>
      <c r="G90" s="110" t="s">
        <v>24</v>
      </c>
      <c r="H90" s="114" t="s">
        <v>24</v>
      </c>
      <c r="I90" s="110" t="s">
        <v>24</v>
      </c>
      <c r="J90" s="110" t="s">
        <v>24</v>
      </c>
      <c r="K90" s="114" t="s">
        <v>24</v>
      </c>
      <c r="L90" s="110" t="s">
        <v>36</v>
      </c>
      <c r="M90" s="110" t="s">
        <v>36</v>
      </c>
      <c r="N90" s="114" t="s">
        <v>36</v>
      </c>
      <c r="O90" s="110" t="s">
        <v>36</v>
      </c>
      <c r="P90" s="110" t="s">
        <v>24</v>
      </c>
      <c r="Q90" s="114" t="s">
        <v>24</v>
      </c>
      <c r="R90" s="110" t="s">
        <v>24</v>
      </c>
      <c r="S90" s="110" t="s">
        <v>24</v>
      </c>
      <c r="T90" s="114" t="s">
        <v>24</v>
      </c>
      <c r="U90" s="110"/>
      <c r="V90" s="221"/>
      <c r="W90" s="221"/>
      <c r="X90" s="200"/>
    </row>
    <row r="91" spans="1:24" x14ac:dyDescent="0.2">
      <c r="A91" s="107">
        <v>16040</v>
      </c>
      <c r="B91" s="116" t="s">
        <v>20</v>
      </c>
      <c r="C91" s="111">
        <v>44</v>
      </c>
      <c r="D91" s="111">
        <v>18</v>
      </c>
      <c r="E91" s="113">
        <v>62</v>
      </c>
      <c r="F91" s="111">
        <v>51</v>
      </c>
      <c r="G91" s="112">
        <v>7</v>
      </c>
      <c r="H91" s="113">
        <v>57</v>
      </c>
      <c r="I91" s="111">
        <v>52</v>
      </c>
      <c r="J91" s="111">
        <v>11</v>
      </c>
      <c r="K91" s="113">
        <v>63</v>
      </c>
      <c r="L91" s="111">
        <v>54</v>
      </c>
      <c r="M91" s="111">
        <v>11</v>
      </c>
      <c r="N91" s="113">
        <v>65</v>
      </c>
      <c r="O91" s="111">
        <v>63</v>
      </c>
      <c r="P91" s="111">
        <v>19</v>
      </c>
      <c r="Q91" s="113">
        <v>82</v>
      </c>
      <c r="R91" s="111">
        <v>33</v>
      </c>
      <c r="S91" s="111">
        <v>14</v>
      </c>
      <c r="T91" s="113">
        <v>47</v>
      </c>
      <c r="U91" s="111">
        <v>550</v>
      </c>
      <c r="V91" s="220" t="s">
        <v>36</v>
      </c>
      <c r="W91" s="220">
        <v>7.39</v>
      </c>
      <c r="X91" s="199"/>
    </row>
    <row r="92" spans="1:24" ht="24.75" thickBot="1" x14ac:dyDescent="0.25">
      <c r="A92" s="108" t="s">
        <v>297</v>
      </c>
      <c r="B92" s="110" t="s">
        <v>21</v>
      </c>
      <c r="C92" s="110" t="s">
        <v>32</v>
      </c>
      <c r="D92" s="110" t="s">
        <v>62</v>
      </c>
      <c r="E92" s="114" t="s">
        <v>22</v>
      </c>
      <c r="F92" s="110" t="s">
        <v>22</v>
      </c>
      <c r="G92" s="110" t="s">
        <v>36</v>
      </c>
      <c r="H92" s="114" t="s">
        <v>32</v>
      </c>
      <c r="I92" s="110" t="s">
        <v>22</v>
      </c>
      <c r="J92" s="110" t="s">
        <v>32</v>
      </c>
      <c r="K92" s="114" t="s">
        <v>22</v>
      </c>
      <c r="L92" s="110" t="s">
        <v>22</v>
      </c>
      <c r="M92" s="110" t="s">
        <v>32</v>
      </c>
      <c r="N92" s="114" t="s">
        <v>22</v>
      </c>
      <c r="O92" s="110" t="s">
        <v>54</v>
      </c>
      <c r="P92" s="110" t="s">
        <v>62</v>
      </c>
      <c r="Q92" s="114" t="s">
        <v>62</v>
      </c>
      <c r="R92" s="110" t="s">
        <v>36</v>
      </c>
      <c r="S92" s="110" t="s">
        <v>56</v>
      </c>
      <c r="T92" s="114" t="s">
        <v>74</v>
      </c>
      <c r="U92" s="110"/>
      <c r="V92" s="221"/>
      <c r="W92" s="221"/>
      <c r="X92" s="200"/>
    </row>
    <row r="93" spans="1:24" x14ac:dyDescent="0.2">
      <c r="A93" s="107">
        <v>16041</v>
      </c>
      <c r="B93" s="116" t="s">
        <v>20</v>
      </c>
      <c r="C93" s="111">
        <v>58</v>
      </c>
      <c r="D93" s="111">
        <v>19</v>
      </c>
      <c r="E93" s="113">
        <v>77</v>
      </c>
      <c r="F93" s="111">
        <v>58</v>
      </c>
      <c r="G93" s="111">
        <v>17</v>
      </c>
      <c r="H93" s="113">
        <v>75</v>
      </c>
      <c r="I93" s="111">
        <v>57</v>
      </c>
      <c r="J93" s="111">
        <v>19</v>
      </c>
      <c r="K93" s="113">
        <v>76</v>
      </c>
      <c r="L93" s="111">
        <v>61</v>
      </c>
      <c r="M93" s="111">
        <v>16</v>
      </c>
      <c r="N93" s="113">
        <v>77</v>
      </c>
      <c r="O93" s="111">
        <v>60</v>
      </c>
      <c r="P93" s="111">
        <v>20</v>
      </c>
      <c r="Q93" s="113">
        <v>80</v>
      </c>
      <c r="R93" s="111">
        <v>48</v>
      </c>
      <c r="S93" s="111">
        <v>20</v>
      </c>
      <c r="T93" s="113">
        <v>68</v>
      </c>
      <c r="U93" s="111">
        <v>657</v>
      </c>
      <c r="V93" s="220" t="s">
        <v>36</v>
      </c>
      <c r="W93" s="220">
        <v>9.14</v>
      </c>
      <c r="X93" s="199"/>
    </row>
    <row r="94" spans="1:24" ht="24.75" thickBot="1" x14ac:dyDescent="0.25">
      <c r="A94" s="108" t="s">
        <v>299</v>
      </c>
      <c r="B94" s="110" t="s">
        <v>21</v>
      </c>
      <c r="C94" s="110" t="s">
        <v>56</v>
      </c>
      <c r="D94" s="110" t="s">
        <v>62</v>
      </c>
      <c r="E94" s="114" t="s">
        <v>54</v>
      </c>
      <c r="F94" s="110" t="s">
        <v>56</v>
      </c>
      <c r="G94" s="110" t="s">
        <v>62</v>
      </c>
      <c r="H94" s="114" t="s">
        <v>54</v>
      </c>
      <c r="I94" s="110" t="s">
        <v>56</v>
      </c>
      <c r="J94" s="110" t="s">
        <v>62</v>
      </c>
      <c r="K94" s="114" t="s">
        <v>54</v>
      </c>
      <c r="L94" s="110" t="s">
        <v>54</v>
      </c>
      <c r="M94" s="110" t="s">
        <v>62</v>
      </c>
      <c r="N94" s="114" t="s">
        <v>54</v>
      </c>
      <c r="O94" s="110" t="s">
        <v>54</v>
      </c>
      <c r="P94" s="110" t="s">
        <v>62</v>
      </c>
      <c r="Q94" s="114" t="s">
        <v>62</v>
      </c>
      <c r="R94" s="110" t="s">
        <v>22</v>
      </c>
      <c r="S94" s="110" t="s">
        <v>62</v>
      </c>
      <c r="T94" s="114" t="s">
        <v>22</v>
      </c>
      <c r="U94" s="110"/>
      <c r="V94" s="221"/>
      <c r="W94" s="221"/>
      <c r="X94" s="200"/>
    </row>
    <row r="95" spans="1:24" ht="15" customHeight="1" x14ac:dyDescent="0.2">
      <c r="A95" s="107">
        <v>16042</v>
      </c>
      <c r="B95" s="116" t="s">
        <v>20</v>
      </c>
      <c r="C95" s="109" t="s">
        <v>250</v>
      </c>
      <c r="D95" s="109" t="s">
        <v>87</v>
      </c>
      <c r="E95" s="113">
        <v>68</v>
      </c>
      <c r="F95" s="109" t="s">
        <v>121</v>
      </c>
      <c r="G95" s="109" t="s">
        <v>35</v>
      </c>
      <c r="H95" s="113">
        <v>48</v>
      </c>
      <c r="I95" s="109" t="s">
        <v>163</v>
      </c>
      <c r="J95" s="109" t="s">
        <v>135</v>
      </c>
      <c r="K95" s="113">
        <v>30</v>
      </c>
      <c r="L95" s="109" t="s">
        <v>100</v>
      </c>
      <c r="M95" s="109" t="s">
        <v>38</v>
      </c>
      <c r="N95" s="113">
        <v>43</v>
      </c>
      <c r="O95" s="109" t="s">
        <v>86</v>
      </c>
      <c r="P95" s="109" t="s">
        <v>87</v>
      </c>
      <c r="Q95" s="113">
        <v>77</v>
      </c>
      <c r="R95" s="109" t="s">
        <v>100</v>
      </c>
      <c r="S95" s="109" t="s">
        <v>105</v>
      </c>
      <c r="T95" s="113">
        <v>50</v>
      </c>
      <c r="U95" s="111">
        <v>496</v>
      </c>
      <c r="V95" s="220" t="s">
        <v>24</v>
      </c>
      <c r="W95" s="220">
        <v>6.04</v>
      </c>
      <c r="X95" s="199"/>
    </row>
    <row r="96" spans="1:24" ht="24.75" thickBot="1" x14ac:dyDescent="0.25">
      <c r="A96" s="108" t="s">
        <v>415</v>
      </c>
      <c r="B96" s="110" t="s">
        <v>21</v>
      </c>
      <c r="C96" s="110" t="s">
        <v>22</v>
      </c>
      <c r="D96" s="110" t="s">
        <v>62</v>
      </c>
      <c r="E96" s="114" t="s">
        <v>22</v>
      </c>
      <c r="F96" s="110" t="s">
        <v>32</v>
      </c>
      <c r="G96" s="110" t="s">
        <v>36</v>
      </c>
      <c r="H96" s="114" t="s">
        <v>74</v>
      </c>
      <c r="I96" s="110" t="s">
        <v>24</v>
      </c>
      <c r="J96" s="110" t="s">
        <v>74</v>
      </c>
      <c r="K96" s="114" t="s">
        <v>24</v>
      </c>
      <c r="L96" s="110" t="s">
        <v>36</v>
      </c>
      <c r="M96" s="110" t="s">
        <v>32</v>
      </c>
      <c r="N96" s="114" t="s">
        <v>36</v>
      </c>
      <c r="O96" s="110" t="s">
        <v>54</v>
      </c>
      <c r="P96" s="110" t="s">
        <v>62</v>
      </c>
      <c r="Q96" s="114" t="s">
        <v>54</v>
      </c>
      <c r="R96" s="110" t="s">
        <v>36</v>
      </c>
      <c r="S96" s="110" t="s">
        <v>62</v>
      </c>
      <c r="T96" s="114" t="s">
        <v>32</v>
      </c>
      <c r="U96" s="110"/>
      <c r="V96" s="221"/>
      <c r="W96" s="221"/>
      <c r="X96" s="200"/>
    </row>
    <row r="97" spans="1:24" ht="15" customHeight="1" x14ac:dyDescent="0.2">
      <c r="A97" s="107">
        <v>16043</v>
      </c>
      <c r="B97" s="116" t="s">
        <v>20</v>
      </c>
      <c r="C97" s="111">
        <v>52</v>
      </c>
      <c r="D97" s="111">
        <v>19</v>
      </c>
      <c r="E97" s="113">
        <v>71</v>
      </c>
      <c r="F97" s="111">
        <v>47</v>
      </c>
      <c r="G97" s="111">
        <v>10</v>
      </c>
      <c r="H97" s="113">
        <v>57</v>
      </c>
      <c r="I97" s="111">
        <v>63</v>
      </c>
      <c r="J97" s="111">
        <v>15</v>
      </c>
      <c r="K97" s="113">
        <v>78</v>
      </c>
      <c r="L97" s="111">
        <v>41</v>
      </c>
      <c r="M97" s="111">
        <v>16</v>
      </c>
      <c r="N97" s="113">
        <v>57</v>
      </c>
      <c r="O97" s="111">
        <v>58</v>
      </c>
      <c r="P97" s="111">
        <v>20</v>
      </c>
      <c r="Q97" s="113">
        <v>78</v>
      </c>
      <c r="R97" s="111">
        <v>52</v>
      </c>
      <c r="S97" s="111">
        <v>20</v>
      </c>
      <c r="T97" s="113">
        <v>72</v>
      </c>
      <c r="U97" s="111">
        <v>583</v>
      </c>
      <c r="V97" s="220" t="s">
        <v>36</v>
      </c>
      <c r="W97" s="220">
        <v>7.86</v>
      </c>
      <c r="X97" s="199"/>
    </row>
    <row r="98" spans="1:24" ht="24.75" thickBot="1" x14ac:dyDescent="0.25">
      <c r="A98" s="108" t="s">
        <v>300</v>
      </c>
      <c r="B98" s="110" t="s">
        <v>21</v>
      </c>
      <c r="C98" s="110" t="s">
        <v>22</v>
      </c>
      <c r="D98" s="110" t="s">
        <v>62</v>
      </c>
      <c r="E98" s="114" t="s">
        <v>56</v>
      </c>
      <c r="F98" s="110" t="s">
        <v>32</v>
      </c>
      <c r="G98" s="110" t="s">
        <v>32</v>
      </c>
      <c r="H98" s="114" t="s">
        <v>32</v>
      </c>
      <c r="I98" s="110" t="s">
        <v>54</v>
      </c>
      <c r="J98" s="110" t="s">
        <v>54</v>
      </c>
      <c r="K98" s="114" t="s">
        <v>54</v>
      </c>
      <c r="L98" s="110" t="s">
        <v>32</v>
      </c>
      <c r="M98" s="110" t="s">
        <v>62</v>
      </c>
      <c r="N98" s="114" t="s">
        <v>32</v>
      </c>
      <c r="O98" s="110" t="s">
        <v>56</v>
      </c>
      <c r="P98" s="110" t="s">
        <v>62</v>
      </c>
      <c r="Q98" s="114" t="s">
        <v>54</v>
      </c>
      <c r="R98" s="110" t="s">
        <v>22</v>
      </c>
      <c r="S98" s="110" t="s">
        <v>62</v>
      </c>
      <c r="T98" s="114" t="s">
        <v>56</v>
      </c>
      <c r="U98" s="110"/>
      <c r="V98" s="221"/>
      <c r="W98" s="221"/>
      <c r="X98" s="200"/>
    </row>
    <row r="99" spans="1:24" ht="15" customHeight="1" x14ac:dyDescent="0.2">
      <c r="A99" s="107">
        <v>16044</v>
      </c>
      <c r="B99" s="116" t="s">
        <v>20</v>
      </c>
      <c r="C99" s="111">
        <v>57</v>
      </c>
      <c r="D99" s="111">
        <v>20</v>
      </c>
      <c r="E99" s="113">
        <v>77</v>
      </c>
      <c r="F99" s="111">
        <v>50</v>
      </c>
      <c r="G99" s="111">
        <v>18</v>
      </c>
      <c r="H99" s="113">
        <v>68</v>
      </c>
      <c r="I99" s="111">
        <v>60</v>
      </c>
      <c r="J99" s="111">
        <v>12</v>
      </c>
      <c r="K99" s="113">
        <v>72</v>
      </c>
      <c r="L99" s="111">
        <v>63</v>
      </c>
      <c r="M99" s="111">
        <v>16</v>
      </c>
      <c r="N99" s="113">
        <v>79</v>
      </c>
      <c r="O99" s="111">
        <v>67</v>
      </c>
      <c r="P99" s="111">
        <v>19</v>
      </c>
      <c r="Q99" s="113">
        <v>86</v>
      </c>
      <c r="R99" s="111">
        <v>44</v>
      </c>
      <c r="S99" s="111">
        <v>16</v>
      </c>
      <c r="T99" s="113">
        <v>60</v>
      </c>
      <c r="U99" s="111">
        <v>613</v>
      </c>
      <c r="V99" s="220" t="s">
        <v>36</v>
      </c>
      <c r="W99" s="220">
        <v>8.4600000000000009</v>
      </c>
      <c r="X99" s="199"/>
    </row>
    <row r="100" spans="1:24" ht="24.75" thickBot="1" x14ac:dyDescent="0.25">
      <c r="A100" s="108" t="s">
        <v>302</v>
      </c>
      <c r="B100" s="110" t="s">
        <v>21</v>
      </c>
      <c r="C100" s="110" t="s">
        <v>56</v>
      </c>
      <c r="D100" s="110" t="s">
        <v>62</v>
      </c>
      <c r="E100" s="114" t="s">
        <v>54</v>
      </c>
      <c r="F100" s="110" t="s">
        <v>22</v>
      </c>
      <c r="G100" s="110" t="s">
        <v>62</v>
      </c>
      <c r="H100" s="114" t="s">
        <v>22</v>
      </c>
      <c r="I100" s="110" t="s">
        <v>54</v>
      </c>
      <c r="J100" s="110" t="s">
        <v>22</v>
      </c>
      <c r="K100" s="114" t="s">
        <v>56</v>
      </c>
      <c r="L100" s="110" t="s">
        <v>54</v>
      </c>
      <c r="M100" s="110" t="s">
        <v>62</v>
      </c>
      <c r="N100" s="114" t="s">
        <v>54</v>
      </c>
      <c r="O100" s="110" t="s">
        <v>62</v>
      </c>
      <c r="P100" s="110" t="s">
        <v>62</v>
      </c>
      <c r="Q100" s="114" t="s">
        <v>62</v>
      </c>
      <c r="R100" s="110" t="s">
        <v>32</v>
      </c>
      <c r="S100" s="110" t="s">
        <v>62</v>
      </c>
      <c r="T100" s="114" t="s">
        <v>22</v>
      </c>
      <c r="U100" s="110"/>
      <c r="V100" s="221"/>
      <c r="W100" s="221"/>
      <c r="X100" s="200"/>
    </row>
    <row r="101" spans="1:24" x14ac:dyDescent="0.2">
      <c r="A101" s="107">
        <v>16045</v>
      </c>
      <c r="B101" s="116" t="s">
        <v>20</v>
      </c>
      <c r="C101" s="111">
        <v>55</v>
      </c>
      <c r="D101" s="111">
        <v>16</v>
      </c>
      <c r="E101" s="113">
        <v>71</v>
      </c>
      <c r="F101" s="111">
        <v>58</v>
      </c>
      <c r="G101" s="111">
        <v>12</v>
      </c>
      <c r="H101" s="113">
        <v>70</v>
      </c>
      <c r="I101" s="111">
        <v>48</v>
      </c>
      <c r="J101" s="111">
        <v>16</v>
      </c>
      <c r="K101" s="113">
        <v>64</v>
      </c>
      <c r="L101" s="111">
        <v>51</v>
      </c>
      <c r="M101" s="111">
        <v>14</v>
      </c>
      <c r="N101" s="113">
        <v>65</v>
      </c>
      <c r="O101" s="111">
        <v>64</v>
      </c>
      <c r="P101" s="111">
        <v>19</v>
      </c>
      <c r="Q101" s="113">
        <v>83</v>
      </c>
      <c r="R101" s="111">
        <v>44</v>
      </c>
      <c r="S101" s="111">
        <v>20</v>
      </c>
      <c r="T101" s="113">
        <v>64</v>
      </c>
      <c r="U101" s="111">
        <v>587</v>
      </c>
      <c r="V101" s="220" t="s">
        <v>36</v>
      </c>
      <c r="W101" s="220">
        <v>8.0399999999999991</v>
      </c>
      <c r="X101" s="199"/>
    </row>
    <row r="102" spans="1:24" ht="24.75" thickBot="1" x14ac:dyDescent="0.25">
      <c r="A102" s="108" t="s">
        <v>303</v>
      </c>
      <c r="B102" s="110" t="s">
        <v>21</v>
      </c>
      <c r="C102" s="110" t="s">
        <v>22</v>
      </c>
      <c r="D102" s="110" t="s">
        <v>62</v>
      </c>
      <c r="E102" s="114" t="s">
        <v>56</v>
      </c>
      <c r="F102" s="110" t="s">
        <v>56</v>
      </c>
      <c r="G102" s="110" t="s">
        <v>22</v>
      </c>
      <c r="H102" s="114" t="s">
        <v>56</v>
      </c>
      <c r="I102" s="110" t="s">
        <v>22</v>
      </c>
      <c r="J102" s="110" t="s">
        <v>62</v>
      </c>
      <c r="K102" s="114" t="s">
        <v>22</v>
      </c>
      <c r="L102" s="110" t="s">
        <v>22</v>
      </c>
      <c r="M102" s="110" t="s">
        <v>56</v>
      </c>
      <c r="N102" s="114" t="s">
        <v>22</v>
      </c>
      <c r="O102" s="110" t="s">
        <v>62</v>
      </c>
      <c r="P102" s="110" t="s">
        <v>62</v>
      </c>
      <c r="Q102" s="114" t="s">
        <v>62</v>
      </c>
      <c r="R102" s="110" t="s">
        <v>32</v>
      </c>
      <c r="S102" s="110" t="s">
        <v>62</v>
      </c>
      <c r="T102" s="114" t="s">
        <v>22</v>
      </c>
      <c r="U102" s="110"/>
      <c r="V102" s="221"/>
      <c r="W102" s="221"/>
      <c r="X102" s="200"/>
    </row>
    <row r="103" spans="1:24" x14ac:dyDescent="0.2">
      <c r="A103" s="107">
        <v>16046</v>
      </c>
      <c r="B103" s="116" t="s">
        <v>20</v>
      </c>
      <c r="C103" s="109" t="s">
        <v>250</v>
      </c>
      <c r="D103" s="109" t="s">
        <v>124</v>
      </c>
      <c r="E103" s="113">
        <v>66</v>
      </c>
      <c r="F103" s="109" t="s">
        <v>100</v>
      </c>
      <c r="G103" s="109" t="s">
        <v>35</v>
      </c>
      <c r="H103" s="113">
        <v>40</v>
      </c>
      <c r="I103" s="109" t="s">
        <v>180</v>
      </c>
      <c r="J103" s="109" t="s">
        <v>148</v>
      </c>
      <c r="K103" s="113">
        <v>40</v>
      </c>
      <c r="L103" s="109" t="s">
        <v>45</v>
      </c>
      <c r="M103" s="109" t="s">
        <v>38</v>
      </c>
      <c r="N103" s="113">
        <v>44</v>
      </c>
      <c r="O103" s="109" t="s">
        <v>125</v>
      </c>
      <c r="P103" s="109" t="s">
        <v>87</v>
      </c>
      <c r="Q103" s="113">
        <v>39</v>
      </c>
      <c r="R103" s="109" t="s">
        <v>100</v>
      </c>
      <c r="S103" s="109" t="s">
        <v>92</v>
      </c>
      <c r="T103" s="113">
        <v>48</v>
      </c>
      <c r="U103" s="111">
        <v>444</v>
      </c>
      <c r="V103" s="220" t="s">
        <v>24</v>
      </c>
      <c r="W103" s="220">
        <v>4.25</v>
      </c>
      <c r="X103" s="199"/>
    </row>
    <row r="104" spans="1:24" ht="24.75" thickBot="1" x14ac:dyDescent="0.25">
      <c r="A104" s="108" t="s">
        <v>305</v>
      </c>
      <c r="B104" s="110" t="s">
        <v>21</v>
      </c>
      <c r="C104" s="110" t="s">
        <v>22</v>
      </c>
      <c r="D104" s="110" t="s">
        <v>54</v>
      </c>
      <c r="E104" s="114" t="s">
        <v>22</v>
      </c>
      <c r="F104" s="110" t="s">
        <v>36</v>
      </c>
      <c r="G104" s="110" t="s">
        <v>36</v>
      </c>
      <c r="H104" s="114" t="s">
        <v>36</v>
      </c>
      <c r="I104" s="110" t="s">
        <v>36</v>
      </c>
      <c r="J104" s="110" t="s">
        <v>24</v>
      </c>
      <c r="K104" s="114" t="s">
        <v>24</v>
      </c>
      <c r="L104" s="110" t="s">
        <v>36</v>
      </c>
      <c r="M104" s="110" t="s">
        <v>32</v>
      </c>
      <c r="N104" s="114" t="s">
        <v>36</v>
      </c>
      <c r="O104" s="110" t="s">
        <v>24</v>
      </c>
      <c r="P104" s="110" t="s">
        <v>62</v>
      </c>
      <c r="Q104" s="114" t="s">
        <v>24</v>
      </c>
      <c r="R104" s="110" t="s">
        <v>36</v>
      </c>
      <c r="S104" s="110" t="s">
        <v>62</v>
      </c>
      <c r="T104" s="114" t="s">
        <v>74</v>
      </c>
      <c r="U104" s="110"/>
      <c r="V104" s="221"/>
      <c r="W104" s="221"/>
      <c r="X104" s="200"/>
    </row>
    <row r="105" spans="1:24" ht="15" customHeight="1" x14ac:dyDescent="0.2">
      <c r="A105" s="107">
        <v>16047</v>
      </c>
      <c r="B105" s="116" t="s">
        <v>20</v>
      </c>
      <c r="C105" s="111">
        <v>52</v>
      </c>
      <c r="D105" s="111">
        <v>16</v>
      </c>
      <c r="E105" s="113">
        <v>68</v>
      </c>
      <c r="F105" s="111">
        <v>44</v>
      </c>
      <c r="G105" s="111">
        <v>9</v>
      </c>
      <c r="H105" s="113">
        <v>53</v>
      </c>
      <c r="I105" s="111">
        <v>48</v>
      </c>
      <c r="J105" s="111">
        <v>13</v>
      </c>
      <c r="K105" s="113">
        <v>61</v>
      </c>
      <c r="L105" s="111">
        <v>49</v>
      </c>
      <c r="M105" s="111">
        <v>14</v>
      </c>
      <c r="N105" s="113">
        <v>63</v>
      </c>
      <c r="O105" s="111">
        <v>47</v>
      </c>
      <c r="P105" s="111">
        <v>18</v>
      </c>
      <c r="Q105" s="113">
        <v>65</v>
      </c>
      <c r="R105" s="111">
        <v>41</v>
      </c>
      <c r="S105" s="111">
        <v>19</v>
      </c>
      <c r="T105" s="113">
        <v>60</v>
      </c>
      <c r="U105" s="111">
        <v>547</v>
      </c>
      <c r="V105" s="220" t="s">
        <v>36</v>
      </c>
      <c r="W105" s="220">
        <v>7.39</v>
      </c>
      <c r="X105" s="199"/>
    </row>
    <row r="106" spans="1:24" ht="24.75" thickBot="1" x14ac:dyDescent="0.25">
      <c r="A106" s="108" t="s">
        <v>306</v>
      </c>
      <c r="B106" s="110" t="s">
        <v>21</v>
      </c>
      <c r="C106" s="110" t="s">
        <v>22</v>
      </c>
      <c r="D106" s="110" t="s">
        <v>62</v>
      </c>
      <c r="E106" s="114" t="s">
        <v>22</v>
      </c>
      <c r="F106" s="110" t="s">
        <v>32</v>
      </c>
      <c r="G106" s="110" t="s">
        <v>74</v>
      </c>
      <c r="H106" s="114" t="s">
        <v>32</v>
      </c>
      <c r="I106" s="110" t="s">
        <v>22</v>
      </c>
      <c r="J106" s="110" t="s">
        <v>22</v>
      </c>
      <c r="K106" s="114" t="s">
        <v>22</v>
      </c>
      <c r="L106" s="110" t="s">
        <v>22</v>
      </c>
      <c r="M106" s="110" t="s">
        <v>56</v>
      </c>
      <c r="N106" s="114" t="s">
        <v>22</v>
      </c>
      <c r="O106" s="110" t="s">
        <v>32</v>
      </c>
      <c r="P106" s="110" t="s">
        <v>62</v>
      </c>
      <c r="Q106" s="114" t="s">
        <v>22</v>
      </c>
      <c r="R106" s="110" t="s">
        <v>32</v>
      </c>
      <c r="S106" s="110" t="s">
        <v>62</v>
      </c>
      <c r="T106" s="114" t="s">
        <v>22</v>
      </c>
      <c r="U106" s="110"/>
      <c r="V106" s="221"/>
      <c r="W106" s="221"/>
      <c r="X106" s="200"/>
    </row>
    <row r="107" spans="1:24" x14ac:dyDescent="0.2">
      <c r="A107" s="107">
        <v>16048</v>
      </c>
      <c r="B107" s="116" t="s">
        <v>20</v>
      </c>
      <c r="C107" s="111">
        <v>55</v>
      </c>
      <c r="D107" s="111">
        <v>16</v>
      </c>
      <c r="E107" s="113">
        <v>71</v>
      </c>
      <c r="F107" s="111">
        <v>42</v>
      </c>
      <c r="G107" s="111">
        <v>8</v>
      </c>
      <c r="H107" s="113">
        <v>50</v>
      </c>
      <c r="I107" s="111">
        <v>42</v>
      </c>
      <c r="J107" s="111">
        <v>8</v>
      </c>
      <c r="K107" s="113">
        <v>50</v>
      </c>
      <c r="L107" s="111">
        <v>50</v>
      </c>
      <c r="M107" s="111">
        <v>11</v>
      </c>
      <c r="N107" s="113">
        <v>61</v>
      </c>
      <c r="O107" s="111">
        <v>63</v>
      </c>
      <c r="P107" s="111">
        <v>17</v>
      </c>
      <c r="Q107" s="113">
        <v>80</v>
      </c>
      <c r="R107" s="111">
        <v>37</v>
      </c>
      <c r="S107" s="111">
        <v>15</v>
      </c>
      <c r="T107" s="113">
        <v>52</v>
      </c>
      <c r="U107" s="111">
        <v>543</v>
      </c>
      <c r="V107" s="220" t="s">
        <v>36</v>
      </c>
      <c r="W107" s="220">
        <v>7.64</v>
      </c>
      <c r="X107" s="199"/>
    </row>
    <row r="108" spans="1:24" ht="24.75" thickBot="1" x14ac:dyDescent="0.25">
      <c r="A108" s="108" t="s">
        <v>308</v>
      </c>
      <c r="B108" s="110" t="s">
        <v>21</v>
      </c>
      <c r="C108" s="110" t="s">
        <v>22</v>
      </c>
      <c r="D108" s="110" t="s">
        <v>62</v>
      </c>
      <c r="E108" s="114" t="s">
        <v>56</v>
      </c>
      <c r="F108" s="110" t="s">
        <v>32</v>
      </c>
      <c r="G108" s="110" t="s">
        <v>36</v>
      </c>
      <c r="H108" s="114" t="s">
        <v>32</v>
      </c>
      <c r="I108" s="110" t="s">
        <v>32</v>
      </c>
      <c r="J108" s="110" t="s">
        <v>36</v>
      </c>
      <c r="K108" s="114" t="s">
        <v>32</v>
      </c>
      <c r="L108" s="110" t="s">
        <v>22</v>
      </c>
      <c r="M108" s="110" t="s">
        <v>32</v>
      </c>
      <c r="N108" s="114" t="s">
        <v>22</v>
      </c>
      <c r="O108" s="110" t="s">
        <v>54</v>
      </c>
      <c r="P108" s="110" t="s">
        <v>62</v>
      </c>
      <c r="Q108" s="114" t="s">
        <v>62</v>
      </c>
      <c r="R108" s="110" t="s">
        <v>74</v>
      </c>
      <c r="S108" s="110" t="s">
        <v>54</v>
      </c>
      <c r="T108" s="114" t="s">
        <v>32</v>
      </c>
      <c r="U108" s="110"/>
      <c r="V108" s="221"/>
      <c r="W108" s="221"/>
      <c r="X108" s="200"/>
    </row>
    <row r="109" spans="1:24" ht="15" customHeight="1" x14ac:dyDescent="0.2">
      <c r="A109" s="107">
        <v>16049</v>
      </c>
      <c r="B109" s="116" t="s">
        <v>20</v>
      </c>
      <c r="C109" s="111">
        <v>55</v>
      </c>
      <c r="D109" s="111">
        <v>20</v>
      </c>
      <c r="E109" s="113">
        <v>75</v>
      </c>
      <c r="F109" s="111">
        <v>54</v>
      </c>
      <c r="G109" s="111">
        <v>14</v>
      </c>
      <c r="H109" s="113">
        <v>68</v>
      </c>
      <c r="I109" s="111">
        <v>49</v>
      </c>
      <c r="J109" s="111">
        <v>15</v>
      </c>
      <c r="K109" s="113">
        <v>64</v>
      </c>
      <c r="L109" s="111">
        <v>52</v>
      </c>
      <c r="M109" s="111">
        <v>13</v>
      </c>
      <c r="N109" s="113">
        <v>65</v>
      </c>
      <c r="O109" s="111">
        <v>62</v>
      </c>
      <c r="P109" s="111">
        <v>18</v>
      </c>
      <c r="Q109" s="113">
        <v>80</v>
      </c>
      <c r="R109" s="111">
        <v>41</v>
      </c>
      <c r="S109" s="111">
        <v>16</v>
      </c>
      <c r="T109" s="113">
        <v>57</v>
      </c>
      <c r="U109" s="111">
        <v>572</v>
      </c>
      <c r="V109" s="220" t="s">
        <v>36</v>
      </c>
      <c r="W109" s="220">
        <v>7.79</v>
      </c>
      <c r="X109" s="199"/>
    </row>
    <row r="110" spans="1:24" ht="24.75" thickBot="1" x14ac:dyDescent="0.25">
      <c r="A110" s="108" t="s">
        <v>309</v>
      </c>
      <c r="B110" s="110" t="s">
        <v>21</v>
      </c>
      <c r="C110" s="110" t="s">
        <v>22</v>
      </c>
      <c r="D110" s="110" t="s">
        <v>62</v>
      </c>
      <c r="E110" s="114" t="s">
        <v>54</v>
      </c>
      <c r="F110" s="110" t="s">
        <v>22</v>
      </c>
      <c r="G110" s="110" t="s">
        <v>56</v>
      </c>
      <c r="H110" s="114" t="s">
        <v>22</v>
      </c>
      <c r="I110" s="110" t="s">
        <v>22</v>
      </c>
      <c r="J110" s="110" t="s">
        <v>54</v>
      </c>
      <c r="K110" s="114" t="s">
        <v>22</v>
      </c>
      <c r="L110" s="110" t="s">
        <v>22</v>
      </c>
      <c r="M110" s="110" t="s">
        <v>22</v>
      </c>
      <c r="N110" s="114" t="s">
        <v>22</v>
      </c>
      <c r="O110" s="110" t="s">
        <v>54</v>
      </c>
      <c r="P110" s="110" t="s">
        <v>62</v>
      </c>
      <c r="Q110" s="114" t="s">
        <v>62</v>
      </c>
      <c r="R110" s="110" t="s">
        <v>32</v>
      </c>
      <c r="S110" s="110" t="s">
        <v>62</v>
      </c>
      <c r="T110" s="114" t="s">
        <v>32</v>
      </c>
      <c r="U110" s="110"/>
      <c r="V110" s="221"/>
      <c r="W110" s="221"/>
      <c r="X110" s="200"/>
    </row>
    <row r="111" spans="1:24" x14ac:dyDescent="0.2">
      <c r="A111" s="107">
        <v>16050</v>
      </c>
      <c r="B111" s="116" t="s">
        <v>20</v>
      </c>
      <c r="C111" s="109" t="s">
        <v>107</v>
      </c>
      <c r="D111" s="109" t="s">
        <v>88</v>
      </c>
      <c r="E111" s="113">
        <v>48</v>
      </c>
      <c r="F111" s="109" t="s">
        <v>163</v>
      </c>
      <c r="G111" s="109" t="s">
        <v>41</v>
      </c>
      <c r="H111" s="113">
        <v>28</v>
      </c>
      <c r="I111" s="109" t="s">
        <v>138</v>
      </c>
      <c r="J111" s="109" t="s">
        <v>135</v>
      </c>
      <c r="K111" s="113">
        <v>28</v>
      </c>
      <c r="L111" s="109" t="s">
        <v>45</v>
      </c>
      <c r="M111" s="109" t="s">
        <v>152</v>
      </c>
      <c r="N111" s="113">
        <v>38</v>
      </c>
      <c r="O111" s="109" t="s">
        <v>123</v>
      </c>
      <c r="P111" s="109" t="s">
        <v>31</v>
      </c>
      <c r="Q111" s="113">
        <v>53</v>
      </c>
      <c r="R111" s="109" t="s">
        <v>45</v>
      </c>
      <c r="S111" s="109" t="s">
        <v>92</v>
      </c>
      <c r="T111" s="113">
        <v>49</v>
      </c>
      <c r="U111" s="111">
        <v>376</v>
      </c>
      <c r="V111" s="220" t="s">
        <v>24</v>
      </c>
      <c r="W111" s="220">
        <v>3.32</v>
      </c>
      <c r="X111" s="199"/>
    </row>
    <row r="112" spans="1:24" ht="15.75" thickBot="1" x14ac:dyDescent="0.25">
      <c r="A112" s="108" t="s">
        <v>416</v>
      </c>
      <c r="B112" s="110" t="s">
        <v>21</v>
      </c>
      <c r="C112" s="110" t="s">
        <v>74</v>
      </c>
      <c r="D112" s="110" t="s">
        <v>22</v>
      </c>
      <c r="E112" s="114" t="s">
        <v>74</v>
      </c>
      <c r="F112" s="110" t="s">
        <v>24</v>
      </c>
      <c r="G112" s="110" t="s">
        <v>24</v>
      </c>
      <c r="H112" s="114" t="s">
        <v>24</v>
      </c>
      <c r="I112" s="110" t="s">
        <v>24</v>
      </c>
      <c r="J112" s="110" t="s">
        <v>74</v>
      </c>
      <c r="K112" s="114" t="s">
        <v>24</v>
      </c>
      <c r="L112" s="110" t="s">
        <v>36</v>
      </c>
      <c r="M112" s="110" t="s">
        <v>24</v>
      </c>
      <c r="N112" s="114" t="s">
        <v>24</v>
      </c>
      <c r="O112" s="110" t="s">
        <v>32</v>
      </c>
      <c r="P112" s="110" t="s">
        <v>32</v>
      </c>
      <c r="Q112" s="114" t="s">
        <v>32</v>
      </c>
      <c r="R112" s="110" t="s">
        <v>36</v>
      </c>
      <c r="S112" s="110" t="s">
        <v>62</v>
      </c>
      <c r="T112" s="114" t="s">
        <v>74</v>
      </c>
      <c r="U112" s="110"/>
      <c r="V112" s="221"/>
      <c r="W112" s="221"/>
      <c r="X112" s="200"/>
    </row>
    <row r="113" spans="1:24" x14ac:dyDescent="0.2">
      <c r="A113" s="107">
        <v>16051</v>
      </c>
      <c r="B113" s="116" t="s">
        <v>20</v>
      </c>
      <c r="C113" s="111">
        <v>47</v>
      </c>
      <c r="D113" s="111">
        <v>15</v>
      </c>
      <c r="E113" s="113">
        <v>62</v>
      </c>
      <c r="F113" s="111">
        <v>47</v>
      </c>
      <c r="G113" s="112">
        <v>7</v>
      </c>
      <c r="H113" s="113">
        <v>53</v>
      </c>
      <c r="I113" s="111">
        <v>32</v>
      </c>
      <c r="J113" s="111">
        <v>8</v>
      </c>
      <c r="K113" s="113">
        <v>40</v>
      </c>
      <c r="L113" s="111">
        <v>32</v>
      </c>
      <c r="M113" s="111">
        <v>10</v>
      </c>
      <c r="N113" s="113">
        <v>42</v>
      </c>
      <c r="O113" s="111">
        <v>45</v>
      </c>
      <c r="P113" s="111">
        <v>15</v>
      </c>
      <c r="Q113" s="113">
        <v>60</v>
      </c>
      <c r="R113" s="111">
        <v>32</v>
      </c>
      <c r="S113" s="111">
        <v>12</v>
      </c>
      <c r="T113" s="113">
        <v>44</v>
      </c>
      <c r="U113" s="111">
        <v>471</v>
      </c>
      <c r="V113" s="220" t="s">
        <v>36</v>
      </c>
      <c r="W113" s="220">
        <v>6</v>
      </c>
      <c r="X113" s="199"/>
    </row>
    <row r="114" spans="1:24" ht="24.75" thickBot="1" x14ac:dyDescent="0.25">
      <c r="A114" s="108" t="s">
        <v>310</v>
      </c>
      <c r="B114" s="110" t="s">
        <v>21</v>
      </c>
      <c r="C114" s="110" t="s">
        <v>32</v>
      </c>
      <c r="D114" s="110" t="s">
        <v>54</v>
      </c>
      <c r="E114" s="114" t="s">
        <v>22</v>
      </c>
      <c r="F114" s="110" t="s">
        <v>32</v>
      </c>
      <c r="G114" s="110" t="s">
        <v>36</v>
      </c>
      <c r="H114" s="114" t="s">
        <v>32</v>
      </c>
      <c r="I114" s="110" t="s">
        <v>36</v>
      </c>
      <c r="J114" s="110" t="s">
        <v>36</v>
      </c>
      <c r="K114" s="114" t="s">
        <v>36</v>
      </c>
      <c r="L114" s="110" t="s">
        <v>36</v>
      </c>
      <c r="M114" s="110" t="s">
        <v>32</v>
      </c>
      <c r="N114" s="114" t="s">
        <v>36</v>
      </c>
      <c r="O114" s="110" t="s">
        <v>32</v>
      </c>
      <c r="P114" s="110" t="s">
        <v>54</v>
      </c>
      <c r="Q114" s="114" t="s">
        <v>22</v>
      </c>
      <c r="R114" s="110" t="s">
        <v>36</v>
      </c>
      <c r="S114" s="110" t="s">
        <v>22</v>
      </c>
      <c r="T114" s="114" t="s">
        <v>36</v>
      </c>
      <c r="U114" s="110"/>
      <c r="V114" s="221"/>
      <c r="W114" s="221"/>
      <c r="X114" s="200"/>
    </row>
    <row r="115" spans="1:24" x14ac:dyDescent="0.2">
      <c r="A115" s="107">
        <v>16052</v>
      </c>
      <c r="B115" s="116" t="s">
        <v>20</v>
      </c>
      <c r="C115" s="111">
        <v>52</v>
      </c>
      <c r="D115" s="111">
        <v>19</v>
      </c>
      <c r="E115" s="113">
        <v>71</v>
      </c>
      <c r="F115" s="111">
        <v>45</v>
      </c>
      <c r="G115" s="111">
        <v>10</v>
      </c>
      <c r="H115" s="113">
        <v>55</v>
      </c>
      <c r="I115" s="111">
        <v>56</v>
      </c>
      <c r="J115" s="111">
        <v>16</v>
      </c>
      <c r="K115" s="113">
        <v>72</v>
      </c>
      <c r="L115" s="111">
        <v>65</v>
      </c>
      <c r="M115" s="111">
        <v>14</v>
      </c>
      <c r="N115" s="113">
        <v>79</v>
      </c>
      <c r="O115" s="111">
        <v>65</v>
      </c>
      <c r="P115" s="111">
        <v>19</v>
      </c>
      <c r="Q115" s="113">
        <v>84</v>
      </c>
      <c r="R115" s="111">
        <v>52</v>
      </c>
      <c r="S115" s="111">
        <v>16</v>
      </c>
      <c r="T115" s="113">
        <v>68</v>
      </c>
      <c r="U115" s="111">
        <v>601</v>
      </c>
      <c r="V115" s="220" t="s">
        <v>36</v>
      </c>
      <c r="W115" s="220">
        <v>8.2100000000000009</v>
      </c>
      <c r="X115" s="199"/>
    </row>
    <row r="116" spans="1:24" ht="15.75" thickBot="1" x14ac:dyDescent="0.25">
      <c r="A116" s="108" t="s">
        <v>311</v>
      </c>
      <c r="B116" s="110" t="s">
        <v>21</v>
      </c>
      <c r="C116" s="110" t="s">
        <v>22</v>
      </c>
      <c r="D116" s="110" t="s">
        <v>62</v>
      </c>
      <c r="E116" s="114" t="s">
        <v>56</v>
      </c>
      <c r="F116" s="110" t="s">
        <v>32</v>
      </c>
      <c r="G116" s="110" t="s">
        <v>32</v>
      </c>
      <c r="H116" s="114" t="s">
        <v>32</v>
      </c>
      <c r="I116" s="110" t="s">
        <v>56</v>
      </c>
      <c r="J116" s="110" t="s">
        <v>62</v>
      </c>
      <c r="K116" s="114" t="s">
        <v>56</v>
      </c>
      <c r="L116" s="110" t="s">
        <v>62</v>
      </c>
      <c r="M116" s="110" t="s">
        <v>56</v>
      </c>
      <c r="N116" s="114" t="s">
        <v>54</v>
      </c>
      <c r="O116" s="110" t="s">
        <v>62</v>
      </c>
      <c r="P116" s="110" t="s">
        <v>62</v>
      </c>
      <c r="Q116" s="114" t="s">
        <v>62</v>
      </c>
      <c r="R116" s="110" t="s">
        <v>22</v>
      </c>
      <c r="S116" s="110" t="s">
        <v>62</v>
      </c>
      <c r="T116" s="114" t="s">
        <v>22</v>
      </c>
      <c r="U116" s="110"/>
      <c r="V116" s="221"/>
      <c r="W116" s="221"/>
      <c r="X116" s="200"/>
    </row>
    <row r="117" spans="1:24" x14ac:dyDescent="0.2">
      <c r="A117" s="107">
        <v>16053</v>
      </c>
      <c r="B117" s="116" t="s">
        <v>20</v>
      </c>
      <c r="C117" s="111">
        <v>58</v>
      </c>
      <c r="D117" s="111">
        <v>20</v>
      </c>
      <c r="E117" s="113">
        <v>78</v>
      </c>
      <c r="F117" s="111">
        <v>64</v>
      </c>
      <c r="G117" s="111">
        <v>18</v>
      </c>
      <c r="H117" s="113">
        <v>82</v>
      </c>
      <c r="I117" s="111">
        <v>73</v>
      </c>
      <c r="J117" s="111">
        <v>19</v>
      </c>
      <c r="K117" s="113">
        <v>92</v>
      </c>
      <c r="L117" s="111">
        <v>62</v>
      </c>
      <c r="M117" s="111">
        <v>19</v>
      </c>
      <c r="N117" s="113">
        <v>81</v>
      </c>
      <c r="O117" s="111">
        <v>64</v>
      </c>
      <c r="P117" s="111">
        <v>20</v>
      </c>
      <c r="Q117" s="113">
        <v>84</v>
      </c>
      <c r="R117" s="111">
        <v>64</v>
      </c>
      <c r="S117" s="111">
        <v>20</v>
      </c>
      <c r="T117" s="113">
        <v>84</v>
      </c>
      <c r="U117" s="111">
        <v>710</v>
      </c>
      <c r="V117" s="220" t="s">
        <v>36</v>
      </c>
      <c r="W117" s="220">
        <v>9.89</v>
      </c>
      <c r="X117" s="199"/>
    </row>
    <row r="118" spans="1:24" ht="24.75" thickBot="1" x14ac:dyDescent="0.25">
      <c r="A118" s="108" t="s">
        <v>313</v>
      </c>
      <c r="B118" s="110" t="s">
        <v>21</v>
      </c>
      <c r="C118" s="110" t="s">
        <v>56</v>
      </c>
      <c r="D118" s="110" t="s">
        <v>62</v>
      </c>
      <c r="E118" s="114" t="s">
        <v>54</v>
      </c>
      <c r="F118" s="110" t="s">
        <v>62</v>
      </c>
      <c r="G118" s="110" t="s">
        <v>62</v>
      </c>
      <c r="H118" s="114" t="s">
        <v>62</v>
      </c>
      <c r="I118" s="110" t="s">
        <v>62</v>
      </c>
      <c r="J118" s="110" t="s">
        <v>62</v>
      </c>
      <c r="K118" s="114" t="s">
        <v>62</v>
      </c>
      <c r="L118" s="110" t="s">
        <v>54</v>
      </c>
      <c r="M118" s="110" t="s">
        <v>62</v>
      </c>
      <c r="N118" s="114" t="s">
        <v>62</v>
      </c>
      <c r="O118" s="110" t="s">
        <v>62</v>
      </c>
      <c r="P118" s="110" t="s">
        <v>62</v>
      </c>
      <c r="Q118" s="114" t="s">
        <v>62</v>
      </c>
      <c r="R118" s="110" t="s">
        <v>62</v>
      </c>
      <c r="S118" s="110" t="s">
        <v>62</v>
      </c>
      <c r="T118" s="114" t="s">
        <v>62</v>
      </c>
      <c r="U118" s="110"/>
      <c r="V118" s="221"/>
      <c r="W118" s="221"/>
      <c r="X118" s="200"/>
    </row>
    <row r="119" spans="1:24" x14ac:dyDescent="0.2">
      <c r="A119" s="107">
        <v>16054</v>
      </c>
      <c r="B119" s="116" t="s">
        <v>20</v>
      </c>
      <c r="C119" s="111">
        <v>54</v>
      </c>
      <c r="D119" s="111">
        <v>19</v>
      </c>
      <c r="E119" s="113">
        <v>73</v>
      </c>
      <c r="F119" s="111">
        <v>45</v>
      </c>
      <c r="G119" s="111">
        <v>10</v>
      </c>
      <c r="H119" s="113">
        <v>55</v>
      </c>
      <c r="I119" s="111">
        <v>35</v>
      </c>
      <c r="J119" s="111">
        <v>8</v>
      </c>
      <c r="K119" s="113">
        <v>43</v>
      </c>
      <c r="L119" s="111">
        <v>48</v>
      </c>
      <c r="M119" s="111">
        <v>12</v>
      </c>
      <c r="N119" s="113">
        <v>60</v>
      </c>
      <c r="O119" s="111">
        <v>57</v>
      </c>
      <c r="P119" s="111">
        <v>20</v>
      </c>
      <c r="Q119" s="113">
        <v>77</v>
      </c>
      <c r="R119" s="111">
        <v>35</v>
      </c>
      <c r="S119" s="111">
        <v>17</v>
      </c>
      <c r="T119" s="113">
        <v>52</v>
      </c>
      <c r="U119" s="111">
        <v>543</v>
      </c>
      <c r="V119" s="220" t="s">
        <v>36</v>
      </c>
      <c r="W119" s="220">
        <v>7.29</v>
      </c>
      <c r="X119" s="199"/>
    </row>
    <row r="120" spans="1:24" ht="24.75" thickBot="1" x14ac:dyDescent="0.25">
      <c r="A120" s="108" t="s">
        <v>314</v>
      </c>
      <c r="B120" s="110" t="s">
        <v>21</v>
      </c>
      <c r="C120" s="110" t="s">
        <v>22</v>
      </c>
      <c r="D120" s="110" t="s">
        <v>62</v>
      </c>
      <c r="E120" s="114" t="s">
        <v>56</v>
      </c>
      <c r="F120" s="110" t="s">
        <v>32</v>
      </c>
      <c r="G120" s="110" t="s">
        <v>32</v>
      </c>
      <c r="H120" s="114" t="s">
        <v>32</v>
      </c>
      <c r="I120" s="110" t="s">
        <v>36</v>
      </c>
      <c r="J120" s="110" t="s">
        <v>36</v>
      </c>
      <c r="K120" s="114" t="s">
        <v>36</v>
      </c>
      <c r="L120" s="110" t="s">
        <v>22</v>
      </c>
      <c r="M120" s="110" t="s">
        <v>22</v>
      </c>
      <c r="N120" s="114" t="s">
        <v>22</v>
      </c>
      <c r="O120" s="110" t="s">
        <v>56</v>
      </c>
      <c r="P120" s="110" t="s">
        <v>62</v>
      </c>
      <c r="Q120" s="114" t="s">
        <v>54</v>
      </c>
      <c r="R120" s="110" t="s">
        <v>36</v>
      </c>
      <c r="S120" s="110" t="s">
        <v>62</v>
      </c>
      <c r="T120" s="114" t="s">
        <v>32</v>
      </c>
      <c r="U120" s="110"/>
      <c r="V120" s="221"/>
      <c r="W120" s="221"/>
      <c r="X120" s="200"/>
    </row>
    <row r="121" spans="1:24" ht="15" customHeight="1" x14ac:dyDescent="0.2">
      <c r="A121" s="107">
        <v>16055</v>
      </c>
      <c r="B121" s="116" t="s">
        <v>20</v>
      </c>
      <c r="C121" s="111">
        <v>52</v>
      </c>
      <c r="D121" s="111">
        <v>19</v>
      </c>
      <c r="E121" s="113">
        <v>71</v>
      </c>
      <c r="F121" s="111">
        <v>50</v>
      </c>
      <c r="G121" s="111">
        <v>10</v>
      </c>
      <c r="H121" s="113">
        <v>60</v>
      </c>
      <c r="I121" s="111">
        <v>61</v>
      </c>
      <c r="J121" s="111">
        <v>17</v>
      </c>
      <c r="K121" s="113">
        <v>78</v>
      </c>
      <c r="L121" s="111">
        <v>51</v>
      </c>
      <c r="M121" s="111">
        <v>13</v>
      </c>
      <c r="N121" s="113">
        <v>64</v>
      </c>
      <c r="O121" s="111">
        <v>63</v>
      </c>
      <c r="P121" s="111">
        <v>19</v>
      </c>
      <c r="Q121" s="113">
        <v>82</v>
      </c>
      <c r="R121" s="111">
        <v>54</v>
      </c>
      <c r="S121" s="111">
        <v>18</v>
      </c>
      <c r="T121" s="113">
        <v>72</v>
      </c>
      <c r="U121" s="111">
        <v>599</v>
      </c>
      <c r="V121" s="220" t="s">
        <v>36</v>
      </c>
      <c r="W121" s="220">
        <v>8.32</v>
      </c>
      <c r="X121" s="199"/>
    </row>
    <row r="122" spans="1:24" ht="24.75" thickBot="1" x14ac:dyDescent="0.25">
      <c r="A122" s="108" t="s">
        <v>315</v>
      </c>
      <c r="B122" s="110" t="s">
        <v>21</v>
      </c>
      <c r="C122" s="110" t="s">
        <v>22</v>
      </c>
      <c r="D122" s="110" t="s">
        <v>62</v>
      </c>
      <c r="E122" s="114" t="s">
        <v>56</v>
      </c>
      <c r="F122" s="110" t="s">
        <v>22</v>
      </c>
      <c r="G122" s="110" t="s">
        <v>32</v>
      </c>
      <c r="H122" s="114" t="s">
        <v>22</v>
      </c>
      <c r="I122" s="110" t="s">
        <v>54</v>
      </c>
      <c r="J122" s="110" t="s">
        <v>62</v>
      </c>
      <c r="K122" s="114" t="s">
        <v>54</v>
      </c>
      <c r="L122" s="110" t="s">
        <v>22</v>
      </c>
      <c r="M122" s="110" t="s">
        <v>22</v>
      </c>
      <c r="N122" s="114" t="s">
        <v>22</v>
      </c>
      <c r="O122" s="110" t="s">
        <v>54</v>
      </c>
      <c r="P122" s="110" t="s">
        <v>62</v>
      </c>
      <c r="Q122" s="114" t="s">
        <v>62</v>
      </c>
      <c r="R122" s="110" t="s">
        <v>22</v>
      </c>
      <c r="S122" s="110" t="s">
        <v>62</v>
      </c>
      <c r="T122" s="114" t="s">
        <v>56</v>
      </c>
      <c r="U122" s="110"/>
      <c r="V122" s="221"/>
      <c r="W122" s="221"/>
      <c r="X122" s="200"/>
    </row>
    <row r="123" spans="1:24" x14ac:dyDescent="0.2">
      <c r="A123" s="107">
        <v>16056</v>
      </c>
      <c r="B123" s="116" t="s">
        <v>20</v>
      </c>
      <c r="C123" s="111">
        <v>53</v>
      </c>
      <c r="D123" s="111">
        <v>19</v>
      </c>
      <c r="E123" s="113">
        <v>72</v>
      </c>
      <c r="F123" s="111">
        <v>49</v>
      </c>
      <c r="G123" s="111">
        <v>11</v>
      </c>
      <c r="H123" s="113">
        <v>60</v>
      </c>
      <c r="I123" s="111">
        <v>52</v>
      </c>
      <c r="J123" s="111">
        <v>18</v>
      </c>
      <c r="K123" s="113">
        <v>70</v>
      </c>
      <c r="L123" s="111">
        <v>51</v>
      </c>
      <c r="M123" s="111">
        <v>14</v>
      </c>
      <c r="N123" s="113">
        <v>65</v>
      </c>
      <c r="O123" s="111">
        <v>56</v>
      </c>
      <c r="P123" s="111">
        <v>19</v>
      </c>
      <c r="Q123" s="113">
        <v>75</v>
      </c>
      <c r="R123" s="111">
        <v>39</v>
      </c>
      <c r="S123" s="111">
        <v>20</v>
      </c>
      <c r="T123" s="113">
        <v>59</v>
      </c>
      <c r="U123" s="111">
        <v>575</v>
      </c>
      <c r="V123" s="220" t="s">
        <v>36</v>
      </c>
      <c r="W123" s="220">
        <v>7.89</v>
      </c>
      <c r="X123" s="199"/>
    </row>
    <row r="124" spans="1:24" ht="24.75" thickBot="1" x14ac:dyDescent="0.25">
      <c r="A124" s="108" t="s">
        <v>316</v>
      </c>
      <c r="B124" s="110" t="s">
        <v>21</v>
      </c>
      <c r="C124" s="110" t="s">
        <v>22</v>
      </c>
      <c r="D124" s="110" t="s">
        <v>62</v>
      </c>
      <c r="E124" s="114" t="s">
        <v>56</v>
      </c>
      <c r="F124" s="110" t="s">
        <v>22</v>
      </c>
      <c r="G124" s="110" t="s">
        <v>32</v>
      </c>
      <c r="H124" s="114" t="s">
        <v>22</v>
      </c>
      <c r="I124" s="110" t="s">
        <v>22</v>
      </c>
      <c r="J124" s="110" t="s">
        <v>62</v>
      </c>
      <c r="K124" s="114" t="s">
        <v>56</v>
      </c>
      <c r="L124" s="110" t="s">
        <v>22</v>
      </c>
      <c r="M124" s="110" t="s">
        <v>56</v>
      </c>
      <c r="N124" s="114" t="s">
        <v>22</v>
      </c>
      <c r="O124" s="110" t="s">
        <v>56</v>
      </c>
      <c r="P124" s="110" t="s">
        <v>62</v>
      </c>
      <c r="Q124" s="114" t="s">
        <v>54</v>
      </c>
      <c r="R124" s="110" t="s">
        <v>74</v>
      </c>
      <c r="S124" s="110" t="s">
        <v>62</v>
      </c>
      <c r="T124" s="114" t="s">
        <v>32</v>
      </c>
      <c r="U124" s="110"/>
      <c r="V124" s="221"/>
      <c r="W124" s="221"/>
      <c r="X124" s="200"/>
    </row>
    <row r="125" spans="1:24" x14ac:dyDescent="0.2">
      <c r="A125" s="107">
        <v>16057</v>
      </c>
      <c r="B125" s="116" t="s">
        <v>20</v>
      </c>
      <c r="C125" s="111">
        <v>48</v>
      </c>
      <c r="D125" s="111">
        <v>18</v>
      </c>
      <c r="E125" s="113">
        <v>66</v>
      </c>
      <c r="F125" s="111">
        <v>57</v>
      </c>
      <c r="G125" s="111">
        <v>13</v>
      </c>
      <c r="H125" s="113">
        <v>70</v>
      </c>
      <c r="I125" s="111">
        <v>50</v>
      </c>
      <c r="J125" s="111">
        <v>16</v>
      </c>
      <c r="K125" s="113">
        <v>66</v>
      </c>
      <c r="L125" s="111">
        <v>59</v>
      </c>
      <c r="M125" s="111">
        <v>13</v>
      </c>
      <c r="N125" s="113">
        <v>72</v>
      </c>
      <c r="O125" s="111">
        <v>58</v>
      </c>
      <c r="P125" s="111">
        <v>20</v>
      </c>
      <c r="Q125" s="113">
        <v>78</v>
      </c>
      <c r="R125" s="111">
        <v>44</v>
      </c>
      <c r="S125" s="111">
        <v>18</v>
      </c>
      <c r="T125" s="113">
        <v>62</v>
      </c>
      <c r="U125" s="111">
        <v>587</v>
      </c>
      <c r="V125" s="220" t="s">
        <v>36</v>
      </c>
      <c r="W125" s="220">
        <v>7.96</v>
      </c>
      <c r="X125" s="199"/>
    </row>
    <row r="126" spans="1:24" ht="24.75" thickBot="1" x14ac:dyDescent="0.25">
      <c r="A126" s="108" t="s">
        <v>317</v>
      </c>
      <c r="B126" s="110" t="s">
        <v>21</v>
      </c>
      <c r="C126" s="110" t="s">
        <v>22</v>
      </c>
      <c r="D126" s="110" t="s">
        <v>62</v>
      </c>
      <c r="E126" s="114" t="s">
        <v>22</v>
      </c>
      <c r="F126" s="110" t="s">
        <v>56</v>
      </c>
      <c r="G126" s="110" t="s">
        <v>22</v>
      </c>
      <c r="H126" s="114" t="s">
        <v>56</v>
      </c>
      <c r="I126" s="110" t="s">
        <v>22</v>
      </c>
      <c r="J126" s="110" t="s">
        <v>62</v>
      </c>
      <c r="K126" s="114" t="s">
        <v>22</v>
      </c>
      <c r="L126" s="110" t="s">
        <v>56</v>
      </c>
      <c r="M126" s="110" t="s">
        <v>22</v>
      </c>
      <c r="N126" s="114" t="s">
        <v>56</v>
      </c>
      <c r="O126" s="110" t="s">
        <v>56</v>
      </c>
      <c r="P126" s="110" t="s">
        <v>62</v>
      </c>
      <c r="Q126" s="114" t="s">
        <v>54</v>
      </c>
      <c r="R126" s="110" t="s">
        <v>32</v>
      </c>
      <c r="S126" s="110" t="s">
        <v>62</v>
      </c>
      <c r="T126" s="114" t="s">
        <v>22</v>
      </c>
      <c r="U126" s="110"/>
      <c r="V126" s="221"/>
      <c r="W126" s="221"/>
      <c r="X126" s="200"/>
    </row>
    <row r="127" spans="1:24" x14ac:dyDescent="0.2">
      <c r="A127" s="107">
        <v>16058</v>
      </c>
      <c r="B127" s="116" t="s">
        <v>20</v>
      </c>
      <c r="C127" s="111">
        <v>54</v>
      </c>
      <c r="D127" s="111">
        <v>17</v>
      </c>
      <c r="E127" s="113">
        <v>71</v>
      </c>
      <c r="F127" s="111">
        <v>63</v>
      </c>
      <c r="G127" s="111">
        <v>14</v>
      </c>
      <c r="H127" s="113">
        <v>77</v>
      </c>
      <c r="I127" s="111">
        <v>60</v>
      </c>
      <c r="J127" s="111">
        <v>17</v>
      </c>
      <c r="K127" s="113">
        <v>77</v>
      </c>
      <c r="L127" s="111">
        <v>63</v>
      </c>
      <c r="M127" s="111">
        <v>16</v>
      </c>
      <c r="N127" s="113">
        <v>79</v>
      </c>
      <c r="O127" s="111">
        <v>64</v>
      </c>
      <c r="P127" s="111">
        <v>20</v>
      </c>
      <c r="Q127" s="113">
        <v>84</v>
      </c>
      <c r="R127" s="111">
        <v>62</v>
      </c>
      <c r="S127" s="111">
        <v>19</v>
      </c>
      <c r="T127" s="113">
        <v>81</v>
      </c>
      <c r="U127" s="111">
        <v>645</v>
      </c>
      <c r="V127" s="220" t="s">
        <v>36</v>
      </c>
      <c r="W127" s="220">
        <v>9.2100000000000009</v>
      </c>
      <c r="X127" s="199"/>
    </row>
    <row r="128" spans="1:24" ht="24.75" thickBot="1" x14ac:dyDescent="0.25">
      <c r="A128" s="108" t="s">
        <v>318</v>
      </c>
      <c r="B128" s="110" t="s">
        <v>21</v>
      </c>
      <c r="C128" s="110" t="s">
        <v>22</v>
      </c>
      <c r="D128" s="110" t="s">
        <v>62</v>
      </c>
      <c r="E128" s="114" t="s">
        <v>56</v>
      </c>
      <c r="F128" s="110" t="s">
        <v>54</v>
      </c>
      <c r="G128" s="110" t="s">
        <v>56</v>
      </c>
      <c r="H128" s="114" t="s">
        <v>54</v>
      </c>
      <c r="I128" s="110" t="s">
        <v>54</v>
      </c>
      <c r="J128" s="110" t="s">
        <v>62</v>
      </c>
      <c r="K128" s="114" t="s">
        <v>54</v>
      </c>
      <c r="L128" s="110" t="s">
        <v>54</v>
      </c>
      <c r="M128" s="110" t="s">
        <v>62</v>
      </c>
      <c r="N128" s="114" t="s">
        <v>54</v>
      </c>
      <c r="O128" s="110" t="s">
        <v>62</v>
      </c>
      <c r="P128" s="110" t="s">
        <v>62</v>
      </c>
      <c r="Q128" s="114" t="s">
        <v>62</v>
      </c>
      <c r="R128" s="110" t="s">
        <v>54</v>
      </c>
      <c r="S128" s="110" t="s">
        <v>62</v>
      </c>
      <c r="T128" s="114" t="s">
        <v>62</v>
      </c>
      <c r="U128" s="110"/>
      <c r="V128" s="221"/>
      <c r="W128" s="221"/>
      <c r="X128" s="200"/>
    </row>
    <row r="129" spans="1:24" x14ac:dyDescent="0.2">
      <c r="A129" s="107">
        <v>16059</v>
      </c>
      <c r="B129" s="116" t="s">
        <v>20</v>
      </c>
      <c r="C129" s="111">
        <v>57</v>
      </c>
      <c r="D129" s="111">
        <v>20</v>
      </c>
      <c r="E129" s="113">
        <v>77</v>
      </c>
      <c r="F129" s="111">
        <v>64</v>
      </c>
      <c r="G129" s="111">
        <v>12</v>
      </c>
      <c r="H129" s="113">
        <v>76</v>
      </c>
      <c r="I129" s="111">
        <v>62</v>
      </c>
      <c r="J129" s="111">
        <v>15</v>
      </c>
      <c r="K129" s="113">
        <v>77</v>
      </c>
      <c r="L129" s="111">
        <v>68</v>
      </c>
      <c r="M129" s="111">
        <v>17</v>
      </c>
      <c r="N129" s="113">
        <v>85</v>
      </c>
      <c r="O129" s="111">
        <v>67</v>
      </c>
      <c r="P129" s="111">
        <v>19</v>
      </c>
      <c r="Q129" s="113">
        <v>86</v>
      </c>
      <c r="R129" s="111">
        <v>55</v>
      </c>
      <c r="S129" s="111">
        <v>16</v>
      </c>
      <c r="T129" s="113">
        <v>71</v>
      </c>
      <c r="U129" s="111">
        <v>650</v>
      </c>
      <c r="V129" s="220" t="s">
        <v>36</v>
      </c>
      <c r="W129" s="220">
        <v>9.25</v>
      </c>
      <c r="X129" s="199"/>
    </row>
    <row r="130" spans="1:24" ht="24.75" thickBot="1" x14ac:dyDescent="0.25">
      <c r="A130" s="108" t="s">
        <v>320</v>
      </c>
      <c r="B130" s="110" t="s">
        <v>21</v>
      </c>
      <c r="C130" s="110" t="s">
        <v>56</v>
      </c>
      <c r="D130" s="110" t="s">
        <v>62</v>
      </c>
      <c r="E130" s="114" t="s">
        <v>54</v>
      </c>
      <c r="F130" s="110" t="s">
        <v>62</v>
      </c>
      <c r="G130" s="110" t="s">
        <v>22</v>
      </c>
      <c r="H130" s="114" t="s">
        <v>54</v>
      </c>
      <c r="I130" s="110" t="s">
        <v>54</v>
      </c>
      <c r="J130" s="110" t="s">
        <v>54</v>
      </c>
      <c r="K130" s="114" t="s">
        <v>54</v>
      </c>
      <c r="L130" s="110" t="s">
        <v>62</v>
      </c>
      <c r="M130" s="110" t="s">
        <v>62</v>
      </c>
      <c r="N130" s="114" t="s">
        <v>62</v>
      </c>
      <c r="O130" s="110" t="s">
        <v>62</v>
      </c>
      <c r="P130" s="110" t="s">
        <v>62</v>
      </c>
      <c r="Q130" s="114" t="s">
        <v>62</v>
      </c>
      <c r="R130" s="110" t="s">
        <v>22</v>
      </c>
      <c r="S130" s="110" t="s">
        <v>62</v>
      </c>
      <c r="T130" s="114" t="s">
        <v>56</v>
      </c>
      <c r="U130" s="110"/>
      <c r="V130" s="221"/>
      <c r="W130" s="221"/>
      <c r="X130" s="200"/>
    </row>
    <row r="131" spans="1:24" ht="15" customHeight="1" x14ac:dyDescent="0.2">
      <c r="A131" s="107">
        <v>16060</v>
      </c>
      <c r="B131" s="116" t="s">
        <v>20</v>
      </c>
      <c r="C131" s="111">
        <v>38</v>
      </c>
      <c r="D131" s="111">
        <v>14</v>
      </c>
      <c r="E131" s="113">
        <v>52</v>
      </c>
      <c r="F131" s="111">
        <v>32</v>
      </c>
      <c r="G131" s="111">
        <v>8</v>
      </c>
      <c r="H131" s="113">
        <v>40</v>
      </c>
      <c r="I131" s="111">
        <v>32</v>
      </c>
      <c r="J131" s="111">
        <v>12</v>
      </c>
      <c r="K131" s="113">
        <v>44</v>
      </c>
      <c r="L131" s="111">
        <v>46</v>
      </c>
      <c r="M131" s="111">
        <v>11</v>
      </c>
      <c r="N131" s="113">
        <v>57</v>
      </c>
      <c r="O131" s="111">
        <v>46</v>
      </c>
      <c r="P131" s="111">
        <v>17</v>
      </c>
      <c r="Q131" s="113">
        <v>63</v>
      </c>
      <c r="R131" s="111">
        <v>33</v>
      </c>
      <c r="S131" s="111">
        <v>12</v>
      </c>
      <c r="T131" s="113">
        <v>45</v>
      </c>
      <c r="U131" s="111">
        <v>440</v>
      </c>
      <c r="V131" s="220" t="s">
        <v>36</v>
      </c>
      <c r="W131" s="220">
        <v>5.61</v>
      </c>
      <c r="X131" s="199"/>
    </row>
    <row r="132" spans="1:24" ht="24.75" thickBot="1" x14ac:dyDescent="0.25">
      <c r="A132" s="108" t="s">
        <v>321</v>
      </c>
      <c r="B132" s="110" t="s">
        <v>21</v>
      </c>
      <c r="C132" s="110" t="s">
        <v>74</v>
      </c>
      <c r="D132" s="110" t="s">
        <v>56</v>
      </c>
      <c r="E132" s="114" t="s">
        <v>32</v>
      </c>
      <c r="F132" s="110" t="s">
        <v>36</v>
      </c>
      <c r="G132" s="110" t="s">
        <v>36</v>
      </c>
      <c r="H132" s="114" t="s">
        <v>36</v>
      </c>
      <c r="I132" s="110" t="s">
        <v>36</v>
      </c>
      <c r="J132" s="110" t="s">
        <v>22</v>
      </c>
      <c r="K132" s="114" t="s">
        <v>36</v>
      </c>
      <c r="L132" s="110" t="s">
        <v>32</v>
      </c>
      <c r="M132" s="110" t="s">
        <v>32</v>
      </c>
      <c r="N132" s="114" t="s">
        <v>32</v>
      </c>
      <c r="O132" s="110" t="s">
        <v>32</v>
      </c>
      <c r="P132" s="110" t="s">
        <v>62</v>
      </c>
      <c r="Q132" s="114" t="s">
        <v>22</v>
      </c>
      <c r="R132" s="110" t="s">
        <v>36</v>
      </c>
      <c r="S132" s="110" t="s">
        <v>22</v>
      </c>
      <c r="T132" s="114" t="s">
        <v>74</v>
      </c>
      <c r="U132" s="110"/>
      <c r="V132" s="221"/>
      <c r="W132" s="221"/>
      <c r="X132" s="200"/>
    </row>
    <row r="133" spans="1:24" ht="15" customHeight="1" x14ac:dyDescent="0.2">
      <c r="A133" s="107">
        <v>16061</v>
      </c>
      <c r="B133" s="116" t="s">
        <v>20</v>
      </c>
      <c r="C133" s="111">
        <v>41</v>
      </c>
      <c r="D133" s="111">
        <v>16</v>
      </c>
      <c r="E133" s="113">
        <v>57</v>
      </c>
      <c r="F133" s="111">
        <v>39</v>
      </c>
      <c r="G133" s="111">
        <v>12</v>
      </c>
      <c r="H133" s="113">
        <v>51</v>
      </c>
      <c r="I133" s="111">
        <v>53</v>
      </c>
      <c r="J133" s="111">
        <v>16</v>
      </c>
      <c r="K133" s="113">
        <v>69</v>
      </c>
      <c r="L133" s="111">
        <v>64</v>
      </c>
      <c r="M133" s="111">
        <v>14</v>
      </c>
      <c r="N133" s="113">
        <v>78</v>
      </c>
      <c r="O133" s="111">
        <v>45</v>
      </c>
      <c r="P133" s="111">
        <v>18</v>
      </c>
      <c r="Q133" s="113">
        <v>63</v>
      </c>
      <c r="R133" s="111">
        <v>69</v>
      </c>
      <c r="S133" s="111">
        <v>17</v>
      </c>
      <c r="T133" s="113">
        <v>86</v>
      </c>
      <c r="U133" s="111">
        <v>572</v>
      </c>
      <c r="V133" s="220" t="s">
        <v>36</v>
      </c>
      <c r="W133" s="220">
        <v>7.68</v>
      </c>
      <c r="X133" s="199"/>
    </row>
    <row r="134" spans="1:24" ht="24.75" thickBot="1" x14ac:dyDescent="0.25">
      <c r="A134" s="108" t="s">
        <v>322</v>
      </c>
      <c r="B134" s="110" t="s">
        <v>21</v>
      </c>
      <c r="C134" s="110" t="s">
        <v>32</v>
      </c>
      <c r="D134" s="110" t="s">
        <v>62</v>
      </c>
      <c r="E134" s="114" t="s">
        <v>32</v>
      </c>
      <c r="F134" s="110" t="s">
        <v>74</v>
      </c>
      <c r="G134" s="110" t="s">
        <v>22</v>
      </c>
      <c r="H134" s="114" t="s">
        <v>32</v>
      </c>
      <c r="I134" s="110" t="s">
        <v>22</v>
      </c>
      <c r="J134" s="110" t="s">
        <v>62</v>
      </c>
      <c r="K134" s="114" t="s">
        <v>22</v>
      </c>
      <c r="L134" s="110" t="s">
        <v>62</v>
      </c>
      <c r="M134" s="110" t="s">
        <v>56</v>
      </c>
      <c r="N134" s="114" t="s">
        <v>54</v>
      </c>
      <c r="O134" s="110" t="s">
        <v>32</v>
      </c>
      <c r="P134" s="110" t="s">
        <v>62</v>
      </c>
      <c r="Q134" s="114" t="s">
        <v>22</v>
      </c>
      <c r="R134" s="110" t="s">
        <v>62</v>
      </c>
      <c r="S134" s="110" t="s">
        <v>62</v>
      </c>
      <c r="T134" s="114" t="s">
        <v>62</v>
      </c>
      <c r="U134" s="110"/>
      <c r="V134" s="221"/>
      <c r="W134" s="221"/>
      <c r="X134" s="200"/>
    </row>
    <row r="135" spans="1:24" ht="15" customHeight="1" x14ac:dyDescent="0.2">
      <c r="A135" s="107">
        <v>16062</v>
      </c>
      <c r="B135" s="116" t="s">
        <v>20</v>
      </c>
      <c r="C135" s="109" t="s">
        <v>132</v>
      </c>
      <c r="D135" s="109" t="s">
        <v>92</v>
      </c>
      <c r="E135" s="113">
        <v>55</v>
      </c>
      <c r="F135" s="109" t="s">
        <v>180</v>
      </c>
      <c r="G135" s="109" t="s">
        <v>135</v>
      </c>
      <c r="H135" s="113">
        <v>43</v>
      </c>
      <c r="I135" s="109" t="s">
        <v>132</v>
      </c>
      <c r="J135" s="109" t="s">
        <v>153</v>
      </c>
      <c r="K135" s="113">
        <v>42</v>
      </c>
      <c r="L135" s="109" t="s">
        <v>155</v>
      </c>
      <c r="M135" s="109" t="s">
        <v>35</v>
      </c>
      <c r="N135" s="113">
        <v>49</v>
      </c>
      <c r="O135" s="109" t="s">
        <v>45</v>
      </c>
      <c r="P135" s="109" t="s">
        <v>124</v>
      </c>
      <c r="Q135" s="113">
        <v>48</v>
      </c>
      <c r="R135" s="109" t="s">
        <v>95</v>
      </c>
      <c r="S135" s="109" t="s">
        <v>124</v>
      </c>
      <c r="T135" s="113">
        <v>61</v>
      </c>
      <c r="U135" s="111">
        <v>460</v>
      </c>
      <c r="V135" s="220" t="s">
        <v>24</v>
      </c>
      <c r="W135" s="220">
        <v>5.18</v>
      </c>
      <c r="X135" s="199"/>
    </row>
    <row r="136" spans="1:24" ht="24.75" thickBot="1" x14ac:dyDescent="0.25">
      <c r="A136" s="108" t="s">
        <v>323</v>
      </c>
      <c r="B136" s="110" t="s">
        <v>21</v>
      </c>
      <c r="C136" s="110" t="s">
        <v>74</v>
      </c>
      <c r="D136" s="110" t="s">
        <v>62</v>
      </c>
      <c r="E136" s="114" t="s">
        <v>32</v>
      </c>
      <c r="F136" s="110" t="s">
        <v>36</v>
      </c>
      <c r="G136" s="110" t="s">
        <v>74</v>
      </c>
      <c r="H136" s="114" t="s">
        <v>36</v>
      </c>
      <c r="I136" s="110" t="s">
        <v>74</v>
      </c>
      <c r="J136" s="110" t="s">
        <v>24</v>
      </c>
      <c r="K136" s="114" t="s">
        <v>24</v>
      </c>
      <c r="L136" s="110" t="s">
        <v>32</v>
      </c>
      <c r="M136" s="110" t="s">
        <v>36</v>
      </c>
      <c r="N136" s="114" t="s">
        <v>74</v>
      </c>
      <c r="O136" s="110" t="s">
        <v>36</v>
      </c>
      <c r="P136" s="110" t="s">
        <v>54</v>
      </c>
      <c r="Q136" s="114" t="s">
        <v>74</v>
      </c>
      <c r="R136" s="110" t="s">
        <v>32</v>
      </c>
      <c r="S136" s="110" t="s">
        <v>54</v>
      </c>
      <c r="T136" s="114" t="s">
        <v>22</v>
      </c>
      <c r="U136" s="110"/>
      <c r="V136" s="221"/>
      <c r="W136" s="221"/>
      <c r="X136" s="200"/>
    </row>
    <row r="137" spans="1:24" x14ac:dyDescent="0.2">
      <c r="A137" s="107">
        <v>16063</v>
      </c>
      <c r="B137" s="116" t="s">
        <v>20</v>
      </c>
      <c r="C137" s="111">
        <v>38</v>
      </c>
      <c r="D137" s="111">
        <v>14</v>
      </c>
      <c r="E137" s="113">
        <v>52</v>
      </c>
      <c r="F137" s="111">
        <v>39</v>
      </c>
      <c r="G137" s="111">
        <v>8</v>
      </c>
      <c r="H137" s="113">
        <v>47</v>
      </c>
      <c r="I137" s="111">
        <v>32</v>
      </c>
      <c r="J137" s="111">
        <v>10</v>
      </c>
      <c r="K137" s="113">
        <v>42</v>
      </c>
      <c r="L137" s="111">
        <v>43</v>
      </c>
      <c r="M137" s="111">
        <v>10</v>
      </c>
      <c r="N137" s="113">
        <v>53</v>
      </c>
      <c r="O137" s="111">
        <v>39</v>
      </c>
      <c r="P137" s="111">
        <v>14</v>
      </c>
      <c r="Q137" s="113">
        <v>53</v>
      </c>
      <c r="R137" s="111">
        <v>34</v>
      </c>
      <c r="S137" s="111">
        <v>15</v>
      </c>
      <c r="T137" s="113">
        <v>49</v>
      </c>
      <c r="U137" s="111">
        <v>469</v>
      </c>
      <c r="V137" s="220" t="s">
        <v>36</v>
      </c>
      <c r="W137" s="220">
        <v>6.04</v>
      </c>
      <c r="X137" s="199"/>
    </row>
    <row r="138" spans="1:24" ht="24.75" thickBot="1" x14ac:dyDescent="0.25">
      <c r="A138" s="108" t="s">
        <v>324</v>
      </c>
      <c r="B138" s="110" t="s">
        <v>21</v>
      </c>
      <c r="C138" s="110" t="s">
        <v>74</v>
      </c>
      <c r="D138" s="110" t="s">
        <v>56</v>
      </c>
      <c r="E138" s="114" t="s">
        <v>32</v>
      </c>
      <c r="F138" s="110" t="s">
        <v>74</v>
      </c>
      <c r="G138" s="110" t="s">
        <v>36</v>
      </c>
      <c r="H138" s="114" t="s">
        <v>74</v>
      </c>
      <c r="I138" s="110" t="s">
        <v>36</v>
      </c>
      <c r="J138" s="110" t="s">
        <v>32</v>
      </c>
      <c r="K138" s="114" t="s">
        <v>36</v>
      </c>
      <c r="L138" s="110" t="s">
        <v>32</v>
      </c>
      <c r="M138" s="110" t="s">
        <v>32</v>
      </c>
      <c r="N138" s="114" t="s">
        <v>32</v>
      </c>
      <c r="O138" s="110" t="s">
        <v>74</v>
      </c>
      <c r="P138" s="110" t="s">
        <v>56</v>
      </c>
      <c r="Q138" s="114" t="s">
        <v>32</v>
      </c>
      <c r="R138" s="110" t="s">
        <v>36</v>
      </c>
      <c r="S138" s="110" t="s">
        <v>54</v>
      </c>
      <c r="T138" s="114" t="s">
        <v>74</v>
      </c>
      <c r="U138" s="110"/>
      <c r="V138" s="221"/>
      <c r="W138" s="221"/>
      <c r="X138" s="200"/>
    </row>
    <row r="139" spans="1:24" x14ac:dyDescent="0.2">
      <c r="A139" s="107">
        <v>16064</v>
      </c>
      <c r="B139" s="116" t="s">
        <v>20</v>
      </c>
      <c r="C139" s="111">
        <v>54</v>
      </c>
      <c r="D139" s="111">
        <v>19</v>
      </c>
      <c r="E139" s="113">
        <v>73</v>
      </c>
      <c r="F139" s="111">
        <v>59</v>
      </c>
      <c r="G139" s="111">
        <v>10</v>
      </c>
      <c r="H139" s="113">
        <v>69</v>
      </c>
      <c r="I139" s="111">
        <v>64</v>
      </c>
      <c r="J139" s="111">
        <v>16</v>
      </c>
      <c r="K139" s="113">
        <v>80</v>
      </c>
      <c r="L139" s="111">
        <v>52</v>
      </c>
      <c r="M139" s="111">
        <v>18</v>
      </c>
      <c r="N139" s="113">
        <v>70</v>
      </c>
      <c r="O139" s="111">
        <v>58</v>
      </c>
      <c r="P139" s="111">
        <v>20</v>
      </c>
      <c r="Q139" s="113">
        <v>78</v>
      </c>
      <c r="R139" s="111">
        <v>45</v>
      </c>
      <c r="S139" s="111">
        <v>14</v>
      </c>
      <c r="T139" s="113">
        <v>59</v>
      </c>
      <c r="U139" s="111">
        <v>621</v>
      </c>
      <c r="V139" s="220" t="s">
        <v>36</v>
      </c>
      <c r="W139" s="220">
        <v>8.4600000000000009</v>
      </c>
      <c r="X139" s="199"/>
    </row>
    <row r="140" spans="1:24" ht="24.75" thickBot="1" x14ac:dyDescent="0.25">
      <c r="A140" s="108" t="s">
        <v>325</v>
      </c>
      <c r="B140" s="110" t="s">
        <v>21</v>
      </c>
      <c r="C140" s="110" t="s">
        <v>22</v>
      </c>
      <c r="D140" s="110" t="s">
        <v>62</v>
      </c>
      <c r="E140" s="114" t="s">
        <v>56</v>
      </c>
      <c r="F140" s="110" t="s">
        <v>56</v>
      </c>
      <c r="G140" s="110" t="s">
        <v>32</v>
      </c>
      <c r="H140" s="114" t="s">
        <v>22</v>
      </c>
      <c r="I140" s="110" t="s">
        <v>62</v>
      </c>
      <c r="J140" s="110" t="s">
        <v>62</v>
      </c>
      <c r="K140" s="114" t="s">
        <v>62</v>
      </c>
      <c r="L140" s="110" t="s">
        <v>22</v>
      </c>
      <c r="M140" s="110" t="s">
        <v>62</v>
      </c>
      <c r="N140" s="114" t="s">
        <v>56</v>
      </c>
      <c r="O140" s="110" t="s">
        <v>56</v>
      </c>
      <c r="P140" s="110" t="s">
        <v>62</v>
      </c>
      <c r="Q140" s="114" t="s">
        <v>54</v>
      </c>
      <c r="R140" s="110" t="s">
        <v>32</v>
      </c>
      <c r="S140" s="110" t="s">
        <v>56</v>
      </c>
      <c r="T140" s="114" t="s">
        <v>32</v>
      </c>
      <c r="U140" s="110"/>
      <c r="V140" s="221"/>
      <c r="W140" s="221"/>
      <c r="X140" s="200"/>
    </row>
    <row r="141" spans="1:24" x14ac:dyDescent="0.2">
      <c r="A141" s="107">
        <v>16065</v>
      </c>
      <c r="B141" s="116" t="s">
        <v>20</v>
      </c>
      <c r="C141" s="111">
        <v>52</v>
      </c>
      <c r="D141" s="111">
        <v>20</v>
      </c>
      <c r="E141" s="113">
        <v>72</v>
      </c>
      <c r="F141" s="111">
        <v>47</v>
      </c>
      <c r="G141" s="111">
        <v>16</v>
      </c>
      <c r="H141" s="113">
        <v>63</v>
      </c>
      <c r="I141" s="111">
        <v>57</v>
      </c>
      <c r="J141" s="111">
        <v>17</v>
      </c>
      <c r="K141" s="113">
        <v>74</v>
      </c>
      <c r="L141" s="111">
        <v>58</v>
      </c>
      <c r="M141" s="111">
        <v>17</v>
      </c>
      <c r="N141" s="113">
        <v>75</v>
      </c>
      <c r="O141" s="111">
        <v>62</v>
      </c>
      <c r="P141" s="111">
        <v>20</v>
      </c>
      <c r="Q141" s="113">
        <v>82</v>
      </c>
      <c r="R141" s="111">
        <v>55</v>
      </c>
      <c r="S141" s="111">
        <v>20</v>
      </c>
      <c r="T141" s="113">
        <v>75</v>
      </c>
      <c r="U141" s="111">
        <v>639</v>
      </c>
      <c r="V141" s="220" t="s">
        <v>36</v>
      </c>
      <c r="W141" s="220">
        <v>8.82</v>
      </c>
      <c r="X141" s="199"/>
    </row>
    <row r="142" spans="1:24" ht="24.75" thickBot="1" x14ac:dyDescent="0.25">
      <c r="A142" s="108" t="s">
        <v>326</v>
      </c>
      <c r="B142" s="110" t="s">
        <v>21</v>
      </c>
      <c r="C142" s="110" t="s">
        <v>22</v>
      </c>
      <c r="D142" s="110" t="s">
        <v>62</v>
      </c>
      <c r="E142" s="114" t="s">
        <v>56</v>
      </c>
      <c r="F142" s="110" t="s">
        <v>32</v>
      </c>
      <c r="G142" s="110" t="s">
        <v>62</v>
      </c>
      <c r="H142" s="114" t="s">
        <v>22</v>
      </c>
      <c r="I142" s="110" t="s">
        <v>56</v>
      </c>
      <c r="J142" s="110" t="s">
        <v>62</v>
      </c>
      <c r="K142" s="114" t="s">
        <v>56</v>
      </c>
      <c r="L142" s="110" t="s">
        <v>56</v>
      </c>
      <c r="M142" s="110" t="s">
        <v>62</v>
      </c>
      <c r="N142" s="114" t="s">
        <v>54</v>
      </c>
      <c r="O142" s="110" t="s">
        <v>54</v>
      </c>
      <c r="P142" s="110" t="s">
        <v>62</v>
      </c>
      <c r="Q142" s="114" t="s">
        <v>62</v>
      </c>
      <c r="R142" s="110" t="s">
        <v>22</v>
      </c>
      <c r="S142" s="110" t="s">
        <v>62</v>
      </c>
      <c r="T142" s="114" t="s">
        <v>54</v>
      </c>
      <c r="U142" s="110"/>
      <c r="V142" s="221"/>
      <c r="W142" s="221"/>
      <c r="X142" s="200"/>
    </row>
    <row r="143" spans="1:24" x14ac:dyDescent="0.2">
      <c r="A143" s="107">
        <v>16066</v>
      </c>
      <c r="B143" s="116" t="s">
        <v>20</v>
      </c>
      <c r="C143" s="111">
        <v>55</v>
      </c>
      <c r="D143" s="111">
        <v>19</v>
      </c>
      <c r="E143" s="113">
        <v>74</v>
      </c>
      <c r="F143" s="111">
        <v>63</v>
      </c>
      <c r="G143" s="111">
        <v>14</v>
      </c>
      <c r="H143" s="113">
        <v>77</v>
      </c>
      <c r="I143" s="111">
        <v>63</v>
      </c>
      <c r="J143" s="111">
        <v>20</v>
      </c>
      <c r="K143" s="113">
        <v>83</v>
      </c>
      <c r="L143" s="111">
        <v>71</v>
      </c>
      <c r="M143" s="111">
        <v>20</v>
      </c>
      <c r="N143" s="113">
        <v>91</v>
      </c>
      <c r="O143" s="111">
        <v>73</v>
      </c>
      <c r="P143" s="111">
        <v>20</v>
      </c>
      <c r="Q143" s="113">
        <v>93</v>
      </c>
      <c r="R143" s="111">
        <v>45</v>
      </c>
      <c r="S143" s="111">
        <v>19</v>
      </c>
      <c r="T143" s="113">
        <v>64</v>
      </c>
      <c r="U143" s="111">
        <v>669</v>
      </c>
      <c r="V143" s="220" t="s">
        <v>36</v>
      </c>
      <c r="W143" s="220">
        <v>9.25</v>
      </c>
      <c r="X143" s="199"/>
    </row>
    <row r="144" spans="1:24" ht="24.75" thickBot="1" x14ac:dyDescent="0.25">
      <c r="A144" s="108" t="s">
        <v>327</v>
      </c>
      <c r="B144" s="110" t="s">
        <v>21</v>
      </c>
      <c r="C144" s="110" t="s">
        <v>22</v>
      </c>
      <c r="D144" s="110" t="s">
        <v>62</v>
      </c>
      <c r="E144" s="114" t="s">
        <v>56</v>
      </c>
      <c r="F144" s="110" t="s">
        <v>54</v>
      </c>
      <c r="G144" s="110" t="s">
        <v>56</v>
      </c>
      <c r="H144" s="114" t="s">
        <v>54</v>
      </c>
      <c r="I144" s="110" t="s">
        <v>54</v>
      </c>
      <c r="J144" s="110" t="s">
        <v>62</v>
      </c>
      <c r="K144" s="114" t="s">
        <v>62</v>
      </c>
      <c r="L144" s="110" t="s">
        <v>62</v>
      </c>
      <c r="M144" s="110" t="s">
        <v>62</v>
      </c>
      <c r="N144" s="114" t="s">
        <v>62</v>
      </c>
      <c r="O144" s="110" t="s">
        <v>62</v>
      </c>
      <c r="P144" s="110" t="s">
        <v>62</v>
      </c>
      <c r="Q144" s="114" t="s">
        <v>62</v>
      </c>
      <c r="R144" s="110" t="s">
        <v>32</v>
      </c>
      <c r="S144" s="110" t="s">
        <v>62</v>
      </c>
      <c r="T144" s="114" t="s">
        <v>22</v>
      </c>
      <c r="U144" s="110"/>
      <c r="V144" s="221"/>
      <c r="W144" s="221"/>
      <c r="X144" s="200"/>
    </row>
    <row r="145" spans="1:24" x14ac:dyDescent="0.2">
      <c r="A145" s="107">
        <v>16067</v>
      </c>
      <c r="B145" s="116" t="s">
        <v>20</v>
      </c>
      <c r="C145" s="109" t="s">
        <v>155</v>
      </c>
      <c r="D145" s="109" t="s">
        <v>124</v>
      </c>
      <c r="E145" s="113">
        <v>56</v>
      </c>
      <c r="F145" s="109" t="s">
        <v>98</v>
      </c>
      <c r="G145" s="109" t="s">
        <v>152</v>
      </c>
      <c r="H145" s="113">
        <v>42</v>
      </c>
      <c r="I145" s="109" t="s">
        <v>40</v>
      </c>
      <c r="J145" s="109" t="s">
        <v>88</v>
      </c>
      <c r="K145" s="113">
        <v>32</v>
      </c>
      <c r="L145" s="109" t="s">
        <v>114</v>
      </c>
      <c r="M145" s="109" t="s">
        <v>41</v>
      </c>
      <c r="N145" s="113">
        <v>32</v>
      </c>
      <c r="O145" s="109" t="s">
        <v>95</v>
      </c>
      <c r="P145" s="109" t="s">
        <v>38</v>
      </c>
      <c r="Q145" s="113">
        <v>57</v>
      </c>
      <c r="R145" s="109" t="s">
        <v>100</v>
      </c>
      <c r="S145" s="109" t="s">
        <v>124</v>
      </c>
      <c r="T145" s="113">
        <v>47</v>
      </c>
      <c r="U145" s="111">
        <v>421</v>
      </c>
      <c r="V145" s="220" t="s">
        <v>24</v>
      </c>
      <c r="W145" s="220">
        <v>3.61</v>
      </c>
      <c r="X145" s="199"/>
    </row>
    <row r="146" spans="1:24" ht="24.75" thickBot="1" x14ac:dyDescent="0.25">
      <c r="A146" s="108" t="s">
        <v>328</v>
      </c>
      <c r="B146" s="110" t="s">
        <v>21</v>
      </c>
      <c r="C146" s="110" t="s">
        <v>32</v>
      </c>
      <c r="D146" s="110" t="s">
        <v>54</v>
      </c>
      <c r="E146" s="114" t="s">
        <v>32</v>
      </c>
      <c r="F146" s="110" t="s">
        <v>74</v>
      </c>
      <c r="G146" s="110" t="s">
        <v>24</v>
      </c>
      <c r="H146" s="114" t="s">
        <v>24</v>
      </c>
      <c r="I146" s="110" t="s">
        <v>24</v>
      </c>
      <c r="J146" s="110" t="s">
        <v>22</v>
      </c>
      <c r="K146" s="114" t="s">
        <v>24</v>
      </c>
      <c r="L146" s="110" t="s">
        <v>24</v>
      </c>
      <c r="M146" s="110" t="s">
        <v>24</v>
      </c>
      <c r="N146" s="114" t="s">
        <v>24</v>
      </c>
      <c r="O146" s="110" t="s">
        <v>32</v>
      </c>
      <c r="P146" s="110" t="s">
        <v>32</v>
      </c>
      <c r="Q146" s="114" t="s">
        <v>32</v>
      </c>
      <c r="R146" s="110" t="s">
        <v>36</v>
      </c>
      <c r="S146" s="110" t="s">
        <v>54</v>
      </c>
      <c r="T146" s="114" t="s">
        <v>74</v>
      </c>
      <c r="U146" s="110"/>
      <c r="V146" s="221"/>
      <c r="W146" s="221"/>
      <c r="X146" s="200"/>
    </row>
    <row r="147" spans="1:24" x14ac:dyDescent="0.2">
      <c r="A147" s="107">
        <v>16068</v>
      </c>
      <c r="B147" s="116" t="s">
        <v>20</v>
      </c>
      <c r="C147" s="109" t="s">
        <v>120</v>
      </c>
      <c r="D147" s="109" t="s">
        <v>119</v>
      </c>
      <c r="E147" s="113">
        <v>51</v>
      </c>
      <c r="F147" s="109" t="s">
        <v>154</v>
      </c>
      <c r="G147" s="109" t="s">
        <v>35</v>
      </c>
      <c r="H147" s="113">
        <v>21</v>
      </c>
      <c r="I147" s="109" t="s">
        <v>181</v>
      </c>
      <c r="J147" s="109" t="s">
        <v>31</v>
      </c>
      <c r="K147" s="113">
        <v>59</v>
      </c>
      <c r="L147" s="109" t="s">
        <v>100</v>
      </c>
      <c r="M147" s="109" t="s">
        <v>148</v>
      </c>
      <c r="N147" s="113">
        <v>38</v>
      </c>
      <c r="O147" s="109" t="s">
        <v>156</v>
      </c>
      <c r="P147" s="109" t="s">
        <v>35</v>
      </c>
      <c r="Q147" s="113">
        <v>50</v>
      </c>
      <c r="R147" s="109" t="s">
        <v>100</v>
      </c>
      <c r="S147" s="109" t="s">
        <v>31</v>
      </c>
      <c r="T147" s="113">
        <v>42</v>
      </c>
      <c r="U147" s="111">
        <v>382</v>
      </c>
      <c r="V147" s="220" t="s">
        <v>24</v>
      </c>
      <c r="W147" s="220">
        <v>4.04</v>
      </c>
      <c r="X147" s="199"/>
    </row>
    <row r="148" spans="1:24" ht="24.75" thickBot="1" x14ac:dyDescent="0.25">
      <c r="A148" s="108" t="s">
        <v>329</v>
      </c>
      <c r="B148" s="110" t="s">
        <v>21</v>
      </c>
      <c r="C148" s="110" t="s">
        <v>74</v>
      </c>
      <c r="D148" s="110" t="s">
        <v>22</v>
      </c>
      <c r="E148" s="114" t="s">
        <v>32</v>
      </c>
      <c r="F148" s="110" t="s">
        <v>24</v>
      </c>
      <c r="G148" s="110" t="s">
        <v>36</v>
      </c>
      <c r="H148" s="114" t="s">
        <v>24</v>
      </c>
      <c r="I148" s="110" t="s">
        <v>22</v>
      </c>
      <c r="J148" s="110" t="s">
        <v>32</v>
      </c>
      <c r="K148" s="114" t="s">
        <v>32</v>
      </c>
      <c r="L148" s="110" t="s">
        <v>36</v>
      </c>
      <c r="M148" s="110" t="s">
        <v>24</v>
      </c>
      <c r="N148" s="114" t="s">
        <v>24</v>
      </c>
      <c r="O148" s="110" t="s">
        <v>32</v>
      </c>
      <c r="P148" s="110" t="s">
        <v>36</v>
      </c>
      <c r="Q148" s="114" t="s">
        <v>32</v>
      </c>
      <c r="R148" s="110" t="s">
        <v>36</v>
      </c>
      <c r="S148" s="110" t="s">
        <v>32</v>
      </c>
      <c r="T148" s="114" t="s">
        <v>36</v>
      </c>
      <c r="U148" s="110"/>
      <c r="V148" s="221"/>
      <c r="W148" s="221"/>
      <c r="X148" s="200"/>
    </row>
    <row r="149" spans="1:24" x14ac:dyDescent="0.2">
      <c r="A149" s="107">
        <v>16069</v>
      </c>
      <c r="B149" s="116" t="s">
        <v>20</v>
      </c>
      <c r="C149" s="111">
        <v>54</v>
      </c>
      <c r="D149" s="111">
        <v>20</v>
      </c>
      <c r="E149" s="113">
        <v>74</v>
      </c>
      <c r="F149" s="111">
        <v>61</v>
      </c>
      <c r="G149" s="111">
        <v>19</v>
      </c>
      <c r="H149" s="113">
        <v>80</v>
      </c>
      <c r="I149" s="111">
        <v>64</v>
      </c>
      <c r="J149" s="111">
        <v>20</v>
      </c>
      <c r="K149" s="113">
        <v>84</v>
      </c>
      <c r="L149" s="111">
        <v>77</v>
      </c>
      <c r="M149" s="111">
        <v>19</v>
      </c>
      <c r="N149" s="113">
        <v>96</v>
      </c>
      <c r="O149" s="111">
        <v>66</v>
      </c>
      <c r="P149" s="111">
        <v>20</v>
      </c>
      <c r="Q149" s="113">
        <v>86</v>
      </c>
      <c r="R149" s="111">
        <v>64</v>
      </c>
      <c r="S149" s="111">
        <v>20</v>
      </c>
      <c r="T149" s="113">
        <v>84</v>
      </c>
      <c r="U149" s="111">
        <v>696</v>
      </c>
      <c r="V149" s="220" t="s">
        <v>36</v>
      </c>
      <c r="W149" s="220">
        <v>9.75</v>
      </c>
      <c r="X149" s="199"/>
    </row>
    <row r="150" spans="1:24" ht="36.75" thickBot="1" x14ac:dyDescent="0.25">
      <c r="A150" s="108" t="s">
        <v>331</v>
      </c>
      <c r="B150" s="110" t="s">
        <v>21</v>
      </c>
      <c r="C150" s="110" t="s">
        <v>22</v>
      </c>
      <c r="D150" s="110" t="s">
        <v>62</v>
      </c>
      <c r="E150" s="114" t="s">
        <v>56</v>
      </c>
      <c r="F150" s="110" t="s">
        <v>54</v>
      </c>
      <c r="G150" s="110" t="s">
        <v>62</v>
      </c>
      <c r="H150" s="114" t="s">
        <v>62</v>
      </c>
      <c r="I150" s="110" t="s">
        <v>62</v>
      </c>
      <c r="J150" s="110" t="s">
        <v>62</v>
      </c>
      <c r="K150" s="114" t="s">
        <v>62</v>
      </c>
      <c r="L150" s="110" t="s">
        <v>62</v>
      </c>
      <c r="M150" s="110" t="s">
        <v>62</v>
      </c>
      <c r="N150" s="114" t="s">
        <v>62</v>
      </c>
      <c r="O150" s="110" t="s">
        <v>62</v>
      </c>
      <c r="P150" s="110" t="s">
        <v>62</v>
      </c>
      <c r="Q150" s="114" t="s">
        <v>62</v>
      </c>
      <c r="R150" s="110" t="s">
        <v>62</v>
      </c>
      <c r="S150" s="110" t="s">
        <v>62</v>
      </c>
      <c r="T150" s="114" t="s">
        <v>62</v>
      </c>
      <c r="U150" s="110"/>
      <c r="V150" s="221"/>
      <c r="W150" s="221"/>
      <c r="X150" s="200"/>
    </row>
    <row r="151" spans="1:24" ht="15" customHeight="1" x14ac:dyDescent="0.2">
      <c r="A151" s="107">
        <v>16070</v>
      </c>
      <c r="B151" s="116" t="s">
        <v>20</v>
      </c>
      <c r="C151" s="111">
        <v>51</v>
      </c>
      <c r="D151" s="111">
        <v>20</v>
      </c>
      <c r="E151" s="113">
        <v>71</v>
      </c>
      <c r="F151" s="111">
        <v>55</v>
      </c>
      <c r="G151" s="111">
        <v>12</v>
      </c>
      <c r="H151" s="113">
        <v>67</v>
      </c>
      <c r="I151" s="111">
        <v>62</v>
      </c>
      <c r="J151" s="111">
        <v>13</v>
      </c>
      <c r="K151" s="113">
        <v>75</v>
      </c>
      <c r="L151" s="111">
        <v>64</v>
      </c>
      <c r="M151" s="111">
        <v>17</v>
      </c>
      <c r="N151" s="113">
        <v>81</v>
      </c>
      <c r="O151" s="111">
        <v>66</v>
      </c>
      <c r="P151" s="111">
        <v>20</v>
      </c>
      <c r="Q151" s="113">
        <v>86</v>
      </c>
      <c r="R151" s="111">
        <v>42</v>
      </c>
      <c r="S151" s="111">
        <v>18</v>
      </c>
      <c r="T151" s="113">
        <v>60</v>
      </c>
      <c r="U151" s="111">
        <v>631</v>
      </c>
      <c r="V151" s="220" t="s">
        <v>36</v>
      </c>
      <c r="W151" s="220">
        <v>8.89</v>
      </c>
      <c r="X151" s="199"/>
    </row>
    <row r="152" spans="1:24" ht="24.75" thickBot="1" x14ac:dyDescent="0.25">
      <c r="A152" s="108" t="s">
        <v>332</v>
      </c>
      <c r="B152" s="110" t="s">
        <v>21</v>
      </c>
      <c r="C152" s="110" t="s">
        <v>22</v>
      </c>
      <c r="D152" s="110" t="s">
        <v>62</v>
      </c>
      <c r="E152" s="114" t="s">
        <v>56</v>
      </c>
      <c r="F152" s="110" t="s">
        <v>22</v>
      </c>
      <c r="G152" s="110" t="s">
        <v>22</v>
      </c>
      <c r="H152" s="114" t="s">
        <v>22</v>
      </c>
      <c r="I152" s="110" t="s">
        <v>54</v>
      </c>
      <c r="J152" s="110" t="s">
        <v>22</v>
      </c>
      <c r="K152" s="114" t="s">
        <v>54</v>
      </c>
      <c r="L152" s="110" t="s">
        <v>62</v>
      </c>
      <c r="M152" s="110" t="s">
        <v>62</v>
      </c>
      <c r="N152" s="114" t="s">
        <v>62</v>
      </c>
      <c r="O152" s="110" t="s">
        <v>62</v>
      </c>
      <c r="P152" s="110" t="s">
        <v>62</v>
      </c>
      <c r="Q152" s="114" t="s">
        <v>62</v>
      </c>
      <c r="R152" s="110" t="s">
        <v>32</v>
      </c>
      <c r="S152" s="110" t="s">
        <v>62</v>
      </c>
      <c r="T152" s="114" t="s">
        <v>22</v>
      </c>
      <c r="U152" s="110"/>
      <c r="V152" s="221"/>
      <c r="W152" s="221"/>
      <c r="X152" s="200"/>
    </row>
    <row r="153" spans="1:24" x14ac:dyDescent="0.2">
      <c r="A153" s="107">
        <v>16071</v>
      </c>
      <c r="B153" s="116" t="s">
        <v>20</v>
      </c>
      <c r="C153" s="111">
        <v>52</v>
      </c>
      <c r="D153" s="111">
        <v>19</v>
      </c>
      <c r="E153" s="113">
        <v>71</v>
      </c>
      <c r="F153" s="111">
        <v>61</v>
      </c>
      <c r="G153" s="111">
        <v>14</v>
      </c>
      <c r="H153" s="113">
        <v>75</v>
      </c>
      <c r="I153" s="111">
        <v>64</v>
      </c>
      <c r="J153" s="111">
        <v>16</v>
      </c>
      <c r="K153" s="113">
        <v>80</v>
      </c>
      <c r="L153" s="111">
        <v>52</v>
      </c>
      <c r="M153" s="111">
        <v>17</v>
      </c>
      <c r="N153" s="113">
        <v>69</v>
      </c>
      <c r="O153" s="111">
        <v>63</v>
      </c>
      <c r="P153" s="111">
        <v>20</v>
      </c>
      <c r="Q153" s="113">
        <v>83</v>
      </c>
      <c r="R153" s="111">
        <v>55</v>
      </c>
      <c r="S153" s="111">
        <v>20</v>
      </c>
      <c r="T153" s="113">
        <v>75</v>
      </c>
      <c r="U153" s="111">
        <v>644</v>
      </c>
      <c r="V153" s="220" t="s">
        <v>36</v>
      </c>
      <c r="W153" s="220">
        <v>9.11</v>
      </c>
      <c r="X153" s="199"/>
    </row>
    <row r="154" spans="1:24" ht="15.75" thickBot="1" x14ac:dyDescent="0.25">
      <c r="A154" s="108" t="s">
        <v>333</v>
      </c>
      <c r="B154" s="110" t="s">
        <v>21</v>
      </c>
      <c r="C154" s="110" t="s">
        <v>22</v>
      </c>
      <c r="D154" s="110" t="s">
        <v>62</v>
      </c>
      <c r="E154" s="114" t="s">
        <v>56</v>
      </c>
      <c r="F154" s="110" t="s">
        <v>54</v>
      </c>
      <c r="G154" s="110" t="s">
        <v>56</v>
      </c>
      <c r="H154" s="114" t="s">
        <v>54</v>
      </c>
      <c r="I154" s="110" t="s">
        <v>62</v>
      </c>
      <c r="J154" s="110" t="s">
        <v>62</v>
      </c>
      <c r="K154" s="114" t="s">
        <v>62</v>
      </c>
      <c r="L154" s="110" t="s">
        <v>22</v>
      </c>
      <c r="M154" s="110" t="s">
        <v>62</v>
      </c>
      <c r="N154" s="114" t="s">
        <v>22</v>
      </c>
      <c r="O154" s="110" t="s">
        <v>54</v>
      </c>
      <c r="P154" s="110" t="s">
        <v>62</v>
      </c>
      <c r="Q154" s="114" t="s">
        <v>62</v>
      </c>
      <c r="R154" s="110" t="s">
        <v>22</v>
      </c>
      <c r="S154" s="110" t="s">
        <v>62</v>
      </c>
      <c r="T154" s="114" t="s">
        <v>54</v>
      </c>
      <c r="U154" s="110"/>
      <c r="V154" s="221"/>
      <c r="W154" s="221"/>
      <c r="X154" s="200"/>
    </row>
    <row r="155" spans="1:24" x14ac:dyDescent="0.2">
      <c r="A155" s="107">
        <v>16072</v>
      </c>
      <c r="B155" s="116" t="s">
        <v>20</v>
      </c>
      <c r="C155" s="111">
        <v>42</v>
      </c>
      <c r="D155" s="111">
        <v>15</v>
      </c>
      <c r="E155" s="113">
        <v>57</v>
      </c>
      <c r="F155" s="111">
        <v>34</v>
      </c>
      <c r="G155" s="111">
        <v>13</v>
      </c>
      <c r="H155" s="113">
        <v>47</v>
      </c>
      <c r="I155" s="111">
        <v>44</v>
      </c>
      <c r="J155" s="111">
        <v>14</v>
      </c>
      <c r="K155" s="113">
        <v>58</v>
      </c>
      <c r="L155" s="111">
        <v>40</v>
      </c>
      <c r="M155" s="111">
        <v>13</v>
      </c>
      <c r="N155" s="113">
        <v>53</v>
      </c>
      <c r="O155" s="111">
        <v>48</v>
      </c>
      <c r="P155" s="111">
        <v>19</v>
      </c>
      <c r="Q155" s="113">
        <v>67</v>
      </c>
      <c r="R155" s="111">
        <v>46</v>
      </c>
      <c r="S155" s="111">
        <v>19</v>
      </c>
      <c r="T155" s="113">
        <v>65</v>
      </c>
      <c r="U155" s="111">
        <v>527</v>
      </c>
      <c r="V155" s="220" t="s">
        <v>36</v>
      </c>
      <c r="W155" s="220">
        <v>6.79</v>
      </c>
      <c r="X155" s="199"/>
    </row>
    <row r="156" spans="1:24" ht="24.75" thickBot="1" x14ac:dyDescent="0.25">
      <c r="A156" s="108" t="s">
        <v>334</v>
      </c>
      <c r="B156" s="110" t="s">
        <v>21</v>
      </c>
      <c r="C156" s="110" t="s">
        <v>32</v>
      </c>
      <c r="D156" s="110" t="s">
        <v>54</v>
      </c>
      <c r="E156" s="114" t="s">
        <v>32</v>
      </c>
      <c r="F156" s="110" t="s">
        <v>36</v>
      </c>
      <c r="G156" s="110" t="s">
        <v>22</v>
      </c>
      <c r="H156" s="114" t="s">
        <v>74</v>
      </c>
      <c r="I156" s="110" t="s">
        <v>32</v>
      </c>
      <c r="J156" s="110" t="s">
        <v>56</v>
      </c>
      <c r="K156" s="114" t="s">
        <v>32</v>
      </c>
      <c r="L156" s="110" t="s">
        <v>32</v>
      </c>
      <c r="M156" s="110" t="s">
        <v>22</v>
      </c>
      <c r="N156" s="114" t="s">
        <v>32</v>
      </c>
      <c r="O156" s="110" t="s">
        <v>22</v>
      </c>
      <c r="P156" s="110" t="s">
        <v>62</v>
      </c>
      <c r="Q156" s="114" t="s">
        <v>22</v>
      </c>
      <c r="R156" s="110" t="s">
        <v>32</v>
      </c>
      <c r="S156" s="110" t="s">
        <v>62</v>
      </c>
      <c r="T156" s="114" t="s">
        <v>22</v>
      </c>
      <c r="U156" s="110"/>
      <c r="V156" s="221"/>
      <c r="W156" s="221"/>
      <c r="X156" s="200"/>
    </row>
    <row r="157" spans="1:24" x14ac:dyDescent="0.2">
      <c r="A157" s="107">
        <v>16073</v>
      </c>
      <c r="B157" s="116" t="s">
        <v>20</v>
      </c>
      <c r="C157" s="111">
        <v>44</v>
      </c>
      <c r="D157" s="111">
        <v>13</v>
      </c>
      <c r="E157" s="113">
        <v>57</v>
      </c>
      <c r="F157" s="111">
        <v>38</v>
      </c>
      <c r="G157" s="111">
        <v>8</v>
      </c>
      <c r="H157" s="113">
        <v>46</v>
      </c>
      <c r="I157" s="111">
        <v>38</v>
      </c>
      <c r="J157" s="111">
        <v>11</v>
      </c>
      <c r="K157" s="113">
        <v>49</v>
      </c>
      <c r="L157" s="111">
        <v>32</v>
      </c>
      <c r="M157" s="111">
        <v>8</v>
      </c>
      <c r="N157" s="113">
        <v>40</v>
      </c>
      <c r="O157" s="111">
        <v>46</v>
      </c>
      <c r="P157" s="111">
        <v>15</v>
      </c>
      <c r="Q157" s="113">
        <v>61</v>
      </c>
      <c r="R157" s="111">
        <v>32</v>
      </c>
      <c r="S157" s="111">
        <v>18</v>
      </c>
      <c r="T157" s="113">
        <v>50</v>
      </c>
      <c r="U157" s="111">
        <v>483</v>
      </c>
      <c r="V157" s="220" t="s">
        <v>36</v>
      </c>
      <c r="W157" s="220">
        <v>6.18</v>
      </c>
      <c r="X157" s="199"/>
    </row>
    <row r="158" spans="1:24" ht="24.75" thickBot="1" x14ac:dyDescent="0.25">
      <c r="A158" s="108" t="s">
        <v>336</v>
      </c>
      <c r="B158" s="110" t="s">
        <v>21</v>
      </c>
      <c r="C158" s="110" t="s">
        <v>32</v>
      </c>
      <c r="D158" s="110" t="s">
        <v>22</v>
      </c>
      <c r="E158" s="114" t="s">
        <v>32</v>
      </c>
      <c r="F158" s="110" t="s">
        <v>74</v>
      </c>
      <c r="G158" s="110" t="s">
        <v>36</v>
      </c>
      <c r="H158" s="114" t="s">
        <v>74</v>
      </c>
      <c r="I158" s="110" t="s">
        <v>74</v>
      </c>
      <c r="J158" s="110" t="s">
        <v>32</v>
      </c>
      <c r="K158" s="114" t="s">
        <v>74</v>
      </c>
      <c r="L158" s="110" t="s">
        <v>36</v>
      </c>
      <c r="M158" s="110" t="s">
        <v>36</v>
      </c>
      <c r="N158" s="114" t="s">
        <v>36</v>
      </c>
      <c r="O158" s="110" t="s">
        <v>32</v>
      </c>
      <c r="P158" s="110" t="s">
        <v>54</v>
      </c>
      <c r="Q158" s="114" t="s">
        <v>22</v>
      </c>
      <c r="R158" s="110" t="s">
        <v>36</v>
      </c>
      <c r="S158" s="110" t="s">
        <v>62</v>
      </c>
      <c r="T158" s="114" t="s">
        <v>32</v>
      </c>
      <c r="U158" s="110"/>
      <c r="V158" s="221"/>
      <c r="W158" s="221"/>
      <c r="X158" s="200"/>
    </row>
    <row r="159" spans="1:24" x14ac:dyDescent="0.2">
      <c r="A159" s="107">
        <v>16074</v>
      </c>
      <c r="B159" s="116" t="s">
        <v>20</v>
      </c>
      <c r="C159" s="109" t="s">
        <v>180</v>
      </c>
      <c r="D159" s="109" t="s">
        <v>119</v>
      </c>
      <c r="E159" s="113">
        <v>47</v>
      </c>
      <c r="F159" s="109" t="s">
        <v>113</v>
      </c>
      <c r="G159" s="109" t="s">
        <v>26</v>
      </c>
      <c r="H159" s="113">
        <v>4</v>
      </c>
      <c r="I159" s="109" t="s">
        <v>138</v>
      </c>
      <c r="J159" s="109" t="s">
        <v>153</v>
      </c>
      <c r="K159" s="113">
        <v>22</v>
      </c>
      <c r="L159" s="109" t="s">
        <v>100</v>
      </c>
      <c r="M159" s="109" t="s">
        <v>35</v>
      </c>
      <c r="N159" s="113">
        <v>40</v>
      </c>
      <c r="O159" s="109" t="s">
        <v>107</v>
      </c>
      <c r="P159" s="109" t="s">
        <v>38</v>
      </c>
      <c r="Q159" s="113">
        <v>47</v>
      </c>
      <c r="R159" s="109" t="s">
        <v>100</v>
      </c>
      <c r="S159" s="109" t="s">
        <v>92</v>
      </c>
      <c r="T159" s="113">
        <v>48</v>
      </c>
      <c r="U159" s="111">
        <v>394</v>
      </c>
      <c r="V159" s="220" t="s">
        <v>24</v>
      </c>
      <c r="W159" s="220">
        <v>4.43</v>
      </c>
      <c r="X159" s="199"/>
    </row>
    <row r="160" spans="1:24" ht="24.75" thickBot="1" x14ac:dyDescent="0.25">
      <c r="A160" s="108" t="s">
        <v>417</v>
      </c>
      <c r="B160" s="110" t="s">
        <v>21</v>
      </c>
      <c r="C160" s="110" t="s">
        <v>36</v>
      </c>
      <c r="D160" s="110" t="s">
        <v>22</v>
      </c>
      <c r="E160" s="114" t="s">
        <v>74</v>
      </c>
      <c r="F160" s="110" t="s">
        <v>24</v>
      </c>
      <c r="G160" s="110" t="s">
        <v>24</v>
      </c>
      <c r="H160" s="114" t="s">
        <v>24</v>
      </c>
      <c r="I160" s="110" t="s">
        <v>24</v>
      </c>
      <c r="J160" s="110" t="s">
        <v>24</v>
      </c>
      <c r="K160" s="114" t="s">
        <v>24</v>
      </c>
      <c r="L160" s="110" t="s">
        <v>36</v>
      </c>
      <c r="M160" s="110" t="s">
        <v>36</v>
      </c>
      <c r="N160" s="114" t="s">
        <v>36</v>
      </c>
      <c r="O160" s="110" t="s">
        <v>74</v>
      </c>
      <c r="P160" s="110" t="s">
        <v>32</v>
      </c>
      <c r="Q160" s="114" t="s">
        <v>74</v>
      </c>
      <c r="R160" s="110" t="s">
        <v>36</v>
      </c>
      <c r="S160" s="110" t="s">
        <v>62</v>
      </c>
      <c r="T160" s="114" t="s">
        <v>74</v>
      </c>
      <c r="U160" s="110"/>
      <c r="V160" s="221"/>
      <c r="W160" s="221"/>
      <c r="X160" s="200"/>
    </row>
    <row r="161" spans="1:24" x14ac:dyDescent="0.2">
      <c r="A161" s="107">
        <v>16075</v>
      </c>
      <c r="B161" s="116" t="s">
        <v>20</v>
      </c>
      <c r="C161" s="109" t="s">
        <v>123</v>
      </c>
      <c r="D161" s="109" t="s">
        <v>124</v>
      </c>
      <c r="E161" s="113">
        <v>58</v>
      </c>
      <c r="F161" s="109" t="s">
        <v>250</v>
      </c>
      <c r="G161" s="109" t="s">
        <v>38</v>
      </c>
      <c r="H161" s="113">
        <v>62</v>
      </c>
      <c r="I161" s="109" t="s">
        <v>100</v>
      </c>
      <c r="J161" s="109" t="s">
        <v>26</v>
      </c>
      <c r="K161" s="113">
        <v>36</v>
      </c>
      <c r="L161" s="109" t="s">
        <v>102</v>
      </c>
      <c r="M161" s="109" t="s">
        <v>31</v>
      </c>
      <c r="N161" s="113">
        <v>55</v>
      </c>
      <c r="O161" s="109" t="s">
        <v>181</v>
      </c>
      <c r="P161" s="109" t="s">
        <v>105</v>
      </c>
      <c r="Q161" s="113">
        <v>67</v>
      </c>
      <c r="R161" s="109" t="s">
        <v>162</v>
      </c>
      <c r="S161" s="109" t="s">
        <v>127</v>
      </c>
      <c r="T161" s="113">
        <v>41</v>
      </c>
      <c r="U161" s="111">
        <v>484</v>
      </c>
      <c r="V161" s="220" t="s">
        <v>24</v>
      </c>
      <c r="W161" s="220">
        <v>5.32</v>
      </c>
      <c r="X161" s="199"/>
    </row>
    <row r="162" spans="1:24" ht="24.75" thickBot="1" x14ac:dyDescent="0.25">
      <c r="A162" s="108" t="s">
        <v>338</v>
      </c>
      <c r="B162" s="110" t="s">
        <v>21</v>
      </c>
      <c r="C162" s="110" t="s">
        <v>32</v>
      </c>
      <c r="D162" s="110" t="s">
        <v>54</v>
      </c>
      <c r="E162" s="114" t="s">
        <v>32</v>
      </c>
      <c r="F162" s="110" t="s">
        <v>22</v>
      </c>
      <c r="G162" s="110" t="s">
        <v>32</v>
      </c>
      <c r="H162" s="114" t="s">
        <v>22</v>
      </c>
      <c r="I162" s="110" t="s">
        <v>36</v>
      </c>
      <c r="J162" s="110" t="s">
        <v>24</v>
      </c>
      <c r="K162" s="114" t="s">
        <v>24</v>
      </c>
      <c r="L162" s="110" t="s">
        <v>32</v>
      </c>
      <c r="M162" s="110" t="s">
        <v>32</v>
      </c>
      <c r="N162" s="114" t="s">
        <v>32</v>
      </c>
      <c r="O162" s="110" t="s">
        <v>22</v>
      </c>
      <c r="P162" s="110" t="s">
        <v>62</v>
      </c>
      <c r="Q162" s="114" t="s">
        <v>22</v>
      </c>
      <c r="R162" s="110" t="s">
        <v>24</v>
      </c>
      <c r="S162" s="110" t="s">
        <v>56</v>
      </c>
      <c r="T162" s="114" t="s">
        <v>24</v>
      </c>
      <c r="U162" s="110"/>
      <c r="V162" s="221"/>
      <c r="W162" s="221"/>
      <c r="X162" s="200"/>
    </row>
    <row r="163" spans="1:24" x14ac:dyDescent="0.2">
      <c r="A163" s="107">
        <v>16076</v>
      </c>
      <c r="B163" s="116" t="s">
        <v>20</v>
      </c>
      <c r="C163" s="111">
        <v>54</v>
      </c>
      <c r="D163" s="111">
        <v>16</v>
      </c>
      <c r="E163" s="113">
        <v>70</v>
      </c>
      <c r="F163" s="111">
        <v>65</v>
      </c>
      <c r="G163" s="111">
        <v>11</v>
      </c>
      <c r="H163" s="113">
        <v>76</v>
      </c>
      <c r="I163" s="111">
        <v>50</v>
      </c>
      <c r="J163" s="111">
        <v>15</v>
      </c>
      <c r="K163" s="113">
        <v>65</v>
      </c>
      <c r="L163" s="111">
        <v>63</v>
      </c>
      <c r="M163" s="111">
        <v>16</v>
      </c>
      <c r="N163" s="113">
        <v>79</v>
      </c>
      <c r="O163" s="111">
        <v>59</v>
      </c>
      <c r="P163" s="111">
        <v>16</v>
      </c>
      <c r="Q163" s="113">
        <v>75</v>
      </c>
      <c r="R163" s="111">
        <v>34</v>
      </c>
      <c r="S163" s="111">
        <v>19</v>
      </c>
      <c r="T163" s="113">
        <v>53</v>
      </c>
      <c r="U163" s="111">
        <v>600</v>
      </c>
      <c r="V163" s="220" t="s">
        <v>36</v>
      </c>
      <c r="W163" s="220">
        <v>8.39</v>
      </c>
      <c r="X163" s="199"/>
    </row>
    <row r="164" spans="1:24" ht="24.75" thickBot="1" x14ac:dyDescent="0.25">
      <c r="A164" s="108" t="s">
        <v>339</v>
      </c>
      <c r="B164" s="110" t="s">
        <v>21</v>
      </c>
      <c r="C164" s="110" t="s">
        <v>22</v>
      </c>
      <c r="D164" s="110" t="s">
        <v>62</v>
      </c>
      <c r="E164" s="114" t="s">
        <v>56</v>
      </c>
      <c r="F164" s="110" t="s">
        <v>62</v>
      </c>
      <c r="G164" s="110" t="s">
        <v>32</v>
      </c>
      <c r="H164" s="114" t="s">
        <v>54</v>
      </c>
      <c r="I164" s="110" t="s">
        <v>22</v>
      </c>
      <c r="J164" s="110" t="s">
        <v>54</v>
      </c>
      <c r="K164" s="114" t="s">
        <v>22</v>
      </c>
      <c r="L164" s="110" t="s">
        <v>54</v>
      </c>
      <c r="M164" s="110" t="s">
        <v>62</v>
      </c>
      <c r="N164" s="114" t="s">
        <v>54</v>
      </c>
      <c r="O164" s="110" t="s">
        <v>56</v>
      </c>
      <c r="P164" s="110" t="s">
        <v>62</v>
      </c>
      <c r="Q164" s="114" t="s">
        <v>54</v>
      </c>
      <c r="R164" s="110" t="s">
        <v>36</v>
      </c>
      <c r="S164" s="110" t="s">
        <v>62</v>
      </c>
      <c r="T164" s="114" t="s">
        <v>32</v>
      </c>
      <c r="U164" s="110"/>
      <c r="V164" s="221"/>
      <c r="W164" s="221"/>
      <c r="X164" s="200"/>
    </row>
    <row r="165" spans="1:24" x14ac:dyDescent="0.2">
      <c r="A165" s="107">
        <v>16077</v>
      </c>
      <c r="B165" s="116" t="s">
        <v>20</v>
      </c>
      <c r="C165" s="111">
        <v>58</v>
      </c>
      <c r="D165" s="111">
        <v>18</v>
      </c>
      <c r="E165" s="113">
        <v>76</v>
      </c>
      <c r="F165" s="111">
        <v>54</v>
      </c>
      <c r="G165" s="111">
        <v>19</v>
      </c>
      <c r="H165" s="113">
        <v>73</v>
      </c>
      <c r="I165" s="111">
        <v>54</v>
      </c>
      <c r="J165" s="111">
        <v>13</v>
      </c>
      <c r="K165" s="113">
        <v>67</v>
      </c>
      <c r="L165" s="111">
        <v>62</v>
      </c>
      <c r="M165" s="111">
        <v>19</v>
      </c>
      <c r="N165" s="113">
        <v>81</v>
      </c>
      <c r="O165" s="111">
        <v>59</v>
      </c>
      <c r="P165" s="111">
        <v>18</v>
      </c>
      <c r="Q165" s="113">
        <v>77</v>
      </c>
      <c r="R165" s="111">
        <v>42</v>
      </c>
      <c r="S165" s="111">
        <v>19</v>
      </c>
      <c r="T165" s="113">
        <v>61</v>
      </c>
      <c r="U165" s="111">
        <v>619</v>
      </c>
      <c r="V165" s="220" t="s">
        <v>36</v>
      </c>
      <c r="W165" s="220">
        <v>8.61</v>
      </c>
      <c r="X165" s="199"/>
    </row>
    <row r="166" spans="1:24" ht="24.75" thickBot="1" x14ac:dyDescent="0.25">
      <c r="A166" s="108" t="s">
        <v>340</v>
      </c>
      <c r="B166" s="110" t="s">
        <v>21</v>
      </c>
      <c r="C166" s="110" t="s">
        <v>56</v>
      </c>
      <c r="D166" s="110" t="s">
        <v>62</v>
      </c>
      <c r="E166" s="114" t="s">
        <v>54</v>
      </c>
      <c r="F166" s="110" t="s">
        <v>22</v>
      </c>
      <c r="G166" s="110" t="s">
        <v>62</v>
      </c>
      <c r="H166" s="114" t="s">
        <v>56</v>
      </c>
      <c r="I166" s="110" t="s">
        <v>22</v>
      </c>
      <c r="J166" s="110" t="s">
        <v>22</v>
      </c>
      <c r="K166" s="114" t="s">
        <v>22</v>
      </c>
      <c r="L166" s="110" t="s">
        <v>54</v>
      </c>
      <c r="M166" s="110" t="s">
        <v>62</v>
      </c>
      <c r="N166" s="114" t="s">
        <v>62</v>
      </c>
      <c r="O166" s="110" t="s">
        <v>56</v>
      </c>
      <c r="P166" s="110" t="s">
        <v>62</v>
      </c>
      <c r="Q166" s="114" t="s">
        <v>54</v>
      </c>
      <c r="R166" s="110" t="s">
        <v>32</v>
      </c>
      <c r="S166" s="110" t="s">
        <v>62</v>
      </c>
      <c r="T166" s="114" t="s">
        <v>22</v>
      </c>
      <c r="U166" s="110"/>
      <c r="V166" s="221"/>
      <c r="W166" s="221"/>
      <c r="X166" s="200"/>
    </row>
    <row r="167" spans="1:24" x14ac:dyDescent="0.2">
      <c r="A167" s="107">
        <v>16078</v>
      </c>
      <c r="B167" s="116" t="s">
        <v>20</v>
      </c>
      <c r="C167" s="111">
        <v>55</v>
      </c>
      <c r="D167" s="111">
        <v>20</v>
      </c>
      <c r="E167" s="113">
        <v>75</v>
      </c>
      <c r="F167" s="111">
        <v>61</v>
      </c>
      <c r="G167" s="111">
        <v>19</v>
      </c>
      <c r="H167" s="113">
        <v>80</v>
      </c>
      <c r="I167" s="111">
        <v>65</v>
      </c>
      <c r="J167" s="111">
        <v>16</v>
      </c>
      <c r="K167" s="113">
        <v>81</v>
      </c>
      <c r="L167" s="111">
        <v>61</v>
      </c>
      <c r="M167" s="111">
        <v>19</v>
      </c>
      <c r="N167" s="113">
        <v>80</v>
      </c>
      <c r="O167" s="111">
        <v>50</v>
      </c>
      <c r="P167" s="111">
        <v>19</v>
      </c>
      <c r="Q167" s="113">
        <v>69</v>
      </c>
      <c r="R167" s="111">
        <v>54</v>
      </c>
      <c r="S167" s="111">
        <v>20</v>
      </c>
      <c r="T167" s="113">
        <v>74</v>
      </c>
      <c r="U167" s="111">
        <v>646</v>
      </c>
      <c r="V167" s="220" t="s">
        <v>36</v>
      </c>
      <c r="W167" s="220">
        <v>9.14</v>
      </c>
      <c r="X167" s="199"/>
    </row>
    <row r="168" spans="1:24" ht="24.75" thickBot="1" x14ac:dyDescent="0.25">
      <c r="A168" s="108" t="s">
        <v>341</v>
      </c>
      <c r="B168" s="110" t="s">
        <v>21</v>
      </c>
      <c r="C168" s="110" t="s">
        <v>22</v>
      </c>
      <c r="D168" s="110" t="s">
        <v>62</v>
      </c>
      <c r="E168" s="114" t="s">
        <v>54</v>
      </c>
      <c r="F168" s="110" t="s">
        <v>54</v>
      </c>
      <c r="G168" s="110" t="s">
        <v>62</v>
      </c>
      <c r="H168" s="114" t="s">
        <v>62</v>
      </c>
      <c r="I168" s="110" t="s">
        <v>62</v>
      </c>
      <c r="J168" s="110" t="s">
        <v>62</v>
      </c>
      <c r="K168" s="114" t="s">
        <v>62</v>
      </c>
      <c r="L168" s="110" t="s">
        <v>54</v>
      </c>
      <c r="M168" s="110" t="s">
        <v>62</v>
      </c>
      <c r="N168" s="114" t="s">
        <v>62</v>
      </c>
      <c r="O168" s="110" t="s">
        <v>22</v>
      </c>
      <c r="P168" s="110" t="s">
        <v>62</v>
      </c>
      <c r="Q168" s="114" t="s">
        <v>22</v>
      </c>
      <c r="R168" s="110" t="s">
        <v>22</v>
      </c>
      <c r="S168" s="110" t="s">
        <v>62</v>
      </c>
      <c r="T168" s="114" t="s">
        <v>56</v>
      </c>
      <c r="U168" s="110"/>
      <c r="V168" s="221"/>
      <c r="W168" s="221"/>
      <c r="X168" s="200"/>
    </row>
    <row r="169" spans="1:24" x14ac:dyDescent="0.2">
      <c r="A169" s="107">
        <v>16079</v>
      </c>
      <c r="B169" s="116" t="s">
        <v>20</v>
      </c>
      <c r="C169" s="111">
        <v>55</v>
      </c>
      <c r="D169" s="111">
        <v>19</v>
      </c>
      <c r="E169" s="113">
        <v>74</v>
      </c>
      <c r="F169" s="111">
        <v>59</v>
      </c>
      <c r="G169" s="111">
        <v>18</v>
      </c>
      <c r="H169" s="113">
        <v>77</v>
      </c>
      <c r="I169" s="111">
        <v>59</v>
      </c>
      <c r="J169" s="111">
        <v>20</v>
      </c>
      <c r="K169" s="113">
        <v>79</v>
      </c>
      <c r="L169" s="111">
        <v>54</v>
      </c>
      <c r="M169" s="111">
        <v>16</v>
      </c>
      <c r="N169" s="113">
        <v>70</v>
      </c>
      <c r="O169" s="111">
        <v>59</v>
      </c>
      <c r="P169" s="111">
        <v>18</v>
      </c>
      <c r="Q169" s="113">
        <v>77</v>
      </c>
      <c r="R169" s="111">
        <v>63</v>
      </c>
      <c r="S169" s="111">
        <v>20</v>
      </c>
      <c r="T169" s="113">
        <v>83</v>
      </c>
      <c r="U169" s="111">
        <v>656</v>
      </c>
      <c r="V169" s="220" t="s">
        <v>36</v>
      </c>
      <c r="W169" s="220">
        <v>9.0399999999999991</v>
      </c>
      <c r="X169" s="199"/>
    </row>
    <row r="170" spans="1:24" ht="24.75" thickBot="1" x14ac:dyDescent="0.25">
      <c r="A170" s="108" t="s">
        <v>342</v>
      </c>
      <c r="B170" s="110" t="s">
        <v>21</v>
      </c>
      <c r="C170" s="110" t="s">
        <v>22</v>
      </c>
      <c r="D170" s="110" t="s">
        <v>62</v>
      </c>
      <c r="E170" s="114" t="s">
        <v>56</v>
      </c>
      <c r="F170" s="110" t="s">
        <v>56</v>
      </c>
      <c r="G170" s="110" t="s">
        <v>62</v>
      </c>
      <c r="H170" s="114" t="s">
        <v>54</v>
      </c>
      <c r="I170" s="110" t="s">
        <v>56</v>
      </c>
      <c r="J170" s="110" t="s">
        <v>62</v>
      </c>
      <c r="K170" s="114" t="s">
        <v>54</v>
      </c>
      <c r="L170" s="110" t="s">
        <v>22</v>
      </c>
      <c r="M170" s="110" t="s">
        <v>62</v>
      </c>
      <c r="N170" s="114" t="s">
        <v>56</v>
      </c>
      <c r="O170" s="110" t="s">
        <v>56</v>
      </c>
      <c r="P170" s="110" t="s">
        <v>62</v>
      </c>
      <c r="Q170" s="114" t="s">
        <v>54</v>
      </c>
      <c r="R170" s="110" t="s">
        <v>54</v>
      </c>
      <c r="S170" s="110" t="s">
        <v>62</v>
      </c>
      <c r="T170" s="114" t="s">
        <v>62</v>
      </c>
      <c r="U170" s="110"/>
      <c r="V170" s="221"/>
      <c r="W170" s="221"/>
      <c r="X170" s="200"/>
    </row>
    <row r="171" spans="1:24" x14ac:dyDescent="0.2">
      <c r="A171" s="107">
        <v>16080</v>
      </c>
      <c r="B171" s="116" t="s">
        <v>20</v>
      </c>
      <c r="C171" s="111">
        <v>54</v>
      </c>
      <c r="D171" s="111">
        <v>19</v>
      </c>
      <c r="E171" s="113">
        <v>73</v>
      </c>
      <c r="F171" s="111">
        <v>59</v>
      </c>
      <c r="G171" s="111">
        <v>12</v>
      </c>
      <c r="H171" s="113">
        <v>71</v>
      </c>
      <c r="I171" s="111">
        <v>49</v>
      </c>
      <c r="J171" s="111">
        <v>18</v>
      </c>
      <c r="K171" s="113">
        <v>67</v>
      </c>
      <c r="L171" s="111">
        <v>56</v>
      </c>
      <c r="M171" s="111">
        <v>14</v>
      </c>
      <c r="N171" s="113">
        <v>70</v>
      </c>
      <c r="O171" s="111">
        <v>65</v>
      </c>
      <c r="P171" s="111">
        <v>18</v>
      </c>
      <c r="Q171" s="113">
        <v>83</v>
      </c>
      <c r="R171" s="111">
        <v>49</v>
      </c>
      <c r="S171" s="111">
        <v>20</v>
      </c>
      <c r="T171" s="113">
        <v>69</v>
      </c>
      <c r="U171" s="111">
        <v>632</v>
      </c>
      <c r="V171" s="220" t="s">
        <v>36</v>
      </c>
      <c r="W171" s="220">
        <v>8.4600000000000009</v>
      </c>
      <c r="X171" s="199"/>
    </row>
    <row r="172" spans="1:24" ht="15.75" thickBot="1" x14ac:dyDescent="0.25">
      <c r="A172" s="108" t="s">
        <v>343</v>
      </c>
      <c r="B172" s="110" t="s">
        <v>21</v>
      </c>
      <c r="C172" s="110" t="s">
        <v>22</v>
      </c>
      <c r="D172" s="110" t="s">
        <v>62</v>
      </c>
      <c r="E172" s="114" t="s">
        <v>56</v>
      </c>
      <c r="F172" s="110" t="s">
        <v>56</v>
      </c>
      <c r="G172" s="110" t="s">
        <v>22</v>
      </c>
      <c r="H172" s="114" t="s">
        <v>56</v>
      </c>
      <c r="I172" s="110" t="s">
        <v>22</v>
      </c>
      <c r="J172" s="110" t="s">
        <v>62</v>
      </c>
      <c r="K172" s="114" t="s">
        <v>22</v>
      </c>
      <c r="L172" s="110" t="s">
        <v>56</v>
      </c>
      <c r="M172" s="110" t="s">
        <v>56</v>
      </c>
      <c r="N172" s="114" t="s">
        <v>56</v>
      </c>
      <c r="O172" s="110" t="s">
        <v>62</v>
      </c>
      <c r="P172" s="110" t="s">
        <v>62</v>
      </c>
      <c r="Q172" s="114" t="s">
        <v>62</v>
      </c>
      <c r="R172" s="110" t="s">
        <v>22</v>
      </c>
      <c r="S172" s="110" t="s">
        <v>62</v>
      </c>
      <c r="T172" s="114" t="s">
        <v>22</v>
      </c>
      <c r="U172" s="110"/>
      <c r="V172" s="221"/>
      <c r="W172" s="221"/>
      <c r="X172" s="200"/>
    </row>
    <row r="173" spans="1:24" x14ac:dyDescent="0.2">
      <c r="A173" s="107">
        <v>16081</v>
      </c>
      <c r="B173" s="116" t="s">
        <v>20</v>
      </c>
      <c r="C173" s="111">
        <v>52</v>
      </c>
      <c r="D173" s="111">
        <v>18</v>
      </c>
      <c r="E173" s="113">
        <v>70</v>
      </c>
      <c r="F173" s="111">
        <v>48</v>
      </c>
      <c r="G173" s="111">
        <v>14</v>
      </c>
      <c r="H173" s="113">
        <v>62</v>
      </c>
      <c r="I173" s="111">
        <v>40</v>
      </c>
      <c r="J173" s="111">
        <v>9</v>
      </c>
      <c r="K173" s="113">
        <v>49</v>
      </c>
      <c r="L173" s="111">
        <v>34</v>
      </c>
      <c r="M173" s="111">
        <v>12</v>
      </c>
      <c r="N173" s="113">
        <v>46</v>
      </c>
      <c r="O173" s="111">
        <v>50</v>
      </c>
      <c r="P173" s="111">
        <v>17</v>
      </c>
      <c r="Q173" s="113">
        <v>67</v>
      </c>
      <c r="R173" s="111">
        <v>52</v>
      </c>
      <c r="S173" s="111">
        <v>17</v>
      </c>
      <c r="T173" s="113">
        <v>69</v>
      </c>
      <c r="U173" s="111">
        <v>538</v>
      </c>
      <c r="V173" s="220" t="s">
        <v>36</v>
      </c>
      <c r="W173" s="220">
        <v>6.96</v>
      </c>
      <c r="X173" s="199"/>
    </row>
    <row r="174" spans="1:24" ht="24.75" thickBot="1" x14ac:dyDescent="0.25">
      <c r="A174" s="108" t="s">
        <v>344</v>
      </c>
      <c r="B174" s="110" t="s">
        <v>21</v>
      </c>
      <c r="C174" s="110" t="s">
        <v>22</v>
      </c>
      <c r="D174" s="110" t="s">
        <v>62</v>
      </c>
      <c r="E174" s="114" t="s">
        <v>56</v>
      </c>
      <c r="F174" s="110" t="s">
        <v>22</v>
      </c>
      <c r="G174" s="110" t="s">
        <v>56</v>
      </c>
      <c r="H174" s="114" t="s">
        <v>22</v>
      </c>
      <c r="I174" s="110" t="s">
        <v>32</v>
      </c>
      <c r="J174" s="110" t="s">
        <v>74</v>
      </c>
      <c r="K174" s="114" t="s">
        <v>74</v>
      </c>
      <c r="L174" s="110" t="s">
        <v>36</v>
      </c>
      <c r="M174" s="110" t="s">
        <v>22</v>
      </c>
      <c r="N174" s="114" t="s">
        <v>74</v>
      </c>
      <c r="O174" s="110" t="s">
        <v>22</v>
      </c>
      <c r="P174" s="110" t="s">
        <v>62</v>
      </c>
      <c r="Q174" s="114" t="s">
        <v>22</v>
      </c>
      <c r="R174" s="110" t="s">
        <v>22</v>
      </c>
      <c r="S174" s="110" t="s">
        <v>62</v>
      </c>
      <c r="T174" s="114" t="s">
        <v>22</v>
      </c>
      <c r="U174" s="110"/>
      <c r="V174" s="221"/>
      <c r="W174" s="221"/>
      <c r="X174" s="200"/>
    </row>
    <row r="175" spans="1:24" x14ac:dyDescent="0.2">
      <c r="A175" s="107">
        <v>16082</v>
      </c>
      <c r="B175" s="116" t="s">
        <v>20</v>
      </c>
      <c r="C175" s="111">
        <v>46</v>
      </c>
      <c r="D175" s="111">
        <v>15</v>
      </c>
      <c r="E175" s="113">
        <v>61</v>
      </c>
      <c r="F175" s="111">
        <v>36</v>
      </c>
      <c r="G175" s="111">
        <v>12</v>
      </c>
      <c r="H175" s="113">
        <v>48</v>
      </c>
      <c r="I175" s="111">
        <v>32</v>
      </c>
      <c r="J175" s="111">
        <v>9</v>
      </c>
      <c r="K175" s="113">
        <v>41</v>
      </c>
      <c r="L175" s="111">
        <v>37</v>
      </c>
      <c r="M175" s="111">
        <v>9</v>
      </c>
      <c r="N175" s="113">
        <v>46</v>
      </c>
      <c r="O175" s="111">
        <v>50</v>
      </c>
      <c r="P175" s="111">
        <v>10</v>
      </c>
      <c r="Q175" s="113">
        <v>60</v>
      </c>
      <c r="R175" s="111">
        <v>39</v>
      </c>
      <c r="S175" s="111">
        <v>18</v>
      </c>
      <c r="T175" s="113">
        <v>57</v>
      </c>
      <c r="U175" s="111">
        <v>490</v>
      </c>
      <c r="V175" s="220" t="s">
        <v>36</v>
      </c>
      <c r="W175" s="220">
        <v>6.32</v>
      </c>
      <c r="X175" s="199"/>
    </row>
    <row r="176" spans="1:24" ht="24.75" thickBot="1" x14ac:dyDescent="0.25">
      <c r="A176" s="108" t="s">
        <v>345</v>
      </c>
      <c r="B176" s="110" t="s">
        <v>21</v>
      </c>
      <c r="C176" s="110" t="s">
        <v>32</v>
      </c>
      <c r="D176" s="110" t="s">
        <v>54</v>
      </c>
      <c r="E176" s="114" t="s">
        <v>22</v>
      </c>
      <c r="F176" s="110" t="s">
        <v>74</v>
      </c>
      <c r="G176" s="110" t="s">
        <v>22</v>
      </c>
      <c r="H176" s="114" t="s">
        <v>74</v>
      </c>
      <c r="I176" s="110" t="s">
        <v>36</v>
      </c>
      <c r="J176" s="110" t="s">
        <v>74</v>
      </c>
      <c r="K176" s="114" t="s">
        <v>36</v>
      </c>
      <c r="L176" s="110" t="s">
        <v>74</v>
      </c>
      <c r="M176" s="110" t="s">
        <v>74</v>
      </c>
      <c r="N176" s="114" t="s">
        <v>74</v>
      </c>
      <c r="O176" s="110" t="s">
        <v>22</v>
      </c>
      <c r="P176" s="110" t="s">
        <v>32</v>
      </c>
      <c r="Q176" s="114" t="s">
        <v>22</v>
      </c>
      <c r="R176" s="110" t="s">
        <v>74</v>
      </c>
      <c r="S176" s="110" t="s">
        <v>62</v>
      </c>
      <c r="T176" s="114" t="s">
        <v>32</v>
      </c>
      <c r="U176" s="110"/>
      <c r="V176" s="221"/>
      <c r="W176" s="221"/>
      <c r="X176" s="200"/>
    </row>
    <row r="177" spans="1:24" x14ac:dyDescent="0.2">
      <c r="A177" s="107">
        <v>16083</v>
      </c>
      <c r="B177" s="116" t="s">
        <v>20</v>
      </c>
      <c r="C177" s="111">
        <v>55</v>
      </c>
      <c r="D177" s="111">
        <v>19</v>
      </c>
      <c r="E177" s="113">
        <v>74</v>
      </c>
      <c r="F177" s="111">
        <v>48</v>
      </c>
      <c r="G177" s="111">
        <v>15</v>
      </c>
      <c r="H177" s="113">
        <v>63</v>
      </c>
      <c r="I177" s="111">
        <v>41</v>
      </c>
      <c r="J177" s="111">
        <v>13</v>
      </c>
      <c r="K177" s="113">
        <v>54</v>
      </c>
      <c r="L177" s="111">
        <v>41</v>
      </c>
      <c r="M177" s="111">
        <v>15</v>
      </c>
      <c r="N177" s="113">
        <v>56</v>
      </c>
      <c r="O177" s="111">
        <v>49</v>
      </c>
      <c r="P177" s="111">
        <v>17</v>
      </c>
      <c r="Q177" s="113">
        <v>66</v>
      </c>
      <c r="R177" s="111">
        <v>33</v>
      </c>
      <c r="S177" s="111">
        <v>19</v>
      </c>
      <c r="T177" s="113">
        <v>52</v>
      </c>
      <c r="U177" s="111">
        <v>548</v>
      </c>
      <c r="V177" s="220" t="s">
        <v>36</v>
      </c>
      <c r="W177" s="220">
        <v>7.14</v>
      </c>
      <c r="X177" s="199"/>
    </row>
    <row r="178" spans="1:24" ht="15.75" thickBot="1" x14ac:dyDescent="0.25">
      <c r="A178" s="108" t="s">
        <v>347</v>
      </c>
      <c r="B178" s="110" t="s">
        <v>21</v>
      </c>
      <c r="C178" s="110" t="s">
        <v>22</v>
      </c>
      <c r="D178" s="110" t="s">
        <v>62</v>
      </c>
      <c r="E178" s="114" t="s">
        <v>56</v>
      </c>
      <c r="F178" s="110" t="s">
        <v>22</v>
      </c>
      <c r="G178" s="110" t="s">
        <v>54</v>
      </c>
      <c r="H178" s="114" t="s">
        <v>22</v>
      </c>
      <c r="I178" s="110" t="s">
        <v>32</v>
      </c>
      <c r="J178" s="110" t="s">
        <v>22</v>
      </c>
      <c r="K178" s="114" t="s">
        <v>32</v>
      </c>
      <c r="L178" s="110" t="s">
        <v>32</v>
      </c>
      <c r="M178" s="110" t="s">
        <v>54</v>
      </c>
      <c r="N178" s="114" t="s">
        <v>32</v>
      </c>
      <c r="O178" s="110" t="s">
        <v>22</v>
      </c>
      <c r="P178" s="110" t="s">
        <v>62</v>
      </c>
      <c r="Q178" s="114" t="s">
        <v>22</v>
      </c>
      <c r="R178" s="110" t="s">
        <v>36</v>
      </c>
      <c r="S178" s="110" t="s">
        <v>62</v>
      </c>
      <c r="T178" s="114" t="s">
        <v>32</v>
      </c>
      <c r="U178" s="110"/>
      <c r="V178" s="221"/>
      <c r="W178" s="221"/>
      <c r="X178" s="200"/>
    </row>
    <row r="179" spans="1:24" x14ac:dyDescent="0.2">
      <c r="A179" s="107">
        <v>16084</v>
      </c>
      <c r="B179" s="116" t="s">
        <v>20</v>
      </c>
      <c r="C179" s="111">
        <v>43</v>
      </c>
      <c r="D179" s="111">
        <v>16</v>
      </c>
      <c r="E179" s="113">
        <v>59</v>
      </c>
      <c r="F179" s="111">
        <v>53</v>
      </c>
      <c r="G179" s="111">
        <v>9</v>
      </c>
      <c r="H179" s="113">
        <v>62</v>
      </c>
      <c r="I179" s="111">
        <v>44</v>
      </c>
      <c r="J179" s="111">
        <v>19</v>
      </c>
      <c r="K179" s="113">
        <v>63</v>
      </c>
      <c r="L179" s="111">
        <v>47</v>
      </c>
      <c r="M179" s="111">
        <v>13</v>
      </c>
      <c r="N179" s="113">
        <v>60</v>
      </c>
      <c r="O179" s="111">
        <v>48</v>
      </c>
      <c r="P179" s="111">
        <v>16</v>
      </c>
      <c r="Q179" s="113">
        <v>64</v>
      </c>
      <c r="R179" s="111">
        <v>39</v>
      </c>
      <c r="S179" s="111">
        <v>18</v>
      </c>
      <c r="T179" s="113">
        <v>57</v>
      </c>
      <c r="U179" s="111">
        <v>561</v>
      </c>
      <c r="V179" s="220" t="s">
        <v>36</v>
      </c>
      <c r="W179" s="220">
        <v>7.39</v>
      </c>
      <c r="X179" s="199"/>
    </row>
    <row r="180" spans="1:24" ht="24.75" thickBot="1" x14ac:dyDescent="0.25">
      <c r="A180" s="108" t="s">
        <v>348</v>
      </c>
      <c r="B180" s="110" t="s">
        <v>21</v>
      </c>
      <c r="C180" s="110" t="s">
        <v>32</v>
      </c>
      <c r="D180" s="110" t="s">
        <v>62</v>
      </c>
      <c r="E180" s="114" t="s">
        <v>32</v>
      </c>
      <c r="F180" s="110" t="s">
        <v>22</v>
      </c>
      <c r="G180" s="110" t="s">
        <v>74</v>
      </c>
      <c r="H180" s="114" t="s">
        <v>22</v>
      </c>
      <c r="I180" s="110" t="s">
        <v>32</v>
      </c>
      <c r="J180" s="110" t="s">
        <v>62</v>
      </c>
      <c r="K180" s="114" t="s">
        <v>22</v>
      </c>
      <c r="L180" s="110" t="s">
        <v>32</v>
      </c>
      <c r="M180" s="110" t="s">
        <v>22</v>
      </c>
      <c r="N180" s="114" t="s">
        <v>22</v>
      </c>
      <c r="O180" s="110" t="s">
        <v>22</v>
      </c>
      <c r="P180" s="110" t="s">
        <v>62</v>
      </c>
      <c r="Q180" s="114" t="s">
        <v>22</v>
      </c>
      <c r="R180" s="110" t="s">
        <v>74</v>
      </c>
      <c r="S180" s="110" t="s">
        <v>62</v>
      </c>
      <c r="T180" s="114" t="s">
        <v>32</v>
      </c>
      <c r="U180" s="110"/>
      <c r="V180" s="221"/>
      <c r="W180" s="221"/>
      <c r="X180" s="200"/>
    </row>
    <row r="181" spans="1:24" x14ac:dyDescent="0.2">
      <c r="A181" s="107">
        <v>16085</v>
      </c>
      <c r="B181" s="116" t="s">
        <v>20</v>
      </c>
      <c r="C181" s="111">
        <v>53</v>
      </c>
      <c r="D181" s="111">
        <v>16</v>
      </c>
      <c r="E181" s="113">
        <v>69</v>
      </c>
      <c r="F181" s="111">
        <v>57</v>
      </c>
      <c r="G181" s="111">
        <v>14</v>
      </c>
      <c r="H181" s="113">
        <v>71</v>
      </c>
      <c r="I181" s="111">
        <v>48</v>
      </c>
      <c r="J181" s="111">
        <v>17</v>
      </c>
      <c r="K181" s="113">
        <v>65</v>
      </c>
      <c r="L181" s="111">
        <v>58</v>
      </c>
      <c r="M181" s="111">
        <v>15</v>
      </c>
      <c r="N181" s="113">
        <v>73</v>
      </c>
      <c r="O181" s="111">
        <v>59</v>
      </c>
      <c r="P181" s="111">
        <v>15</v>
      </c>
      <c r="Q181" s="113">
        <v>74</v>
      </c>
      <c r="R181" s="111">
        <v>36</v>
      </c>
      <c r="S181" s="111">
        <v>18</v>
      </c>
      <c r="T181" s="113">
        <v>54</v>
      </c>
      <c r="U181" s="111">
        <v>591</v>
      </c>
      <c r="V181" s="220" t="s">
        <v>36</v>
      </c>
      <c r="W181" s="220">
        <v>7.82</v>
      </c>
      <c r="X181" s="199"/>
    </row>
    <row r="182" spans="1:24" ht="15.75" thickBot="1" x14ac:dyDescent="0.25">
      <c r="A182" s="108" t="s">
        <v>350</v>
      </c>
      <c r="B182" s="110" t="s">
        <v>21</v>
      </c>
      <c r="C182" s="110" t="s">
        <v>22</v>
      </c>
      <c r="D182" s="110" t="s">
        <v>62</v>
      </c>
      <c r="E182" s="114" t="s">
        <v>22</v>
      </c>
      <c r="F182" s="110" t="s">
        <v>56</v>
      </c>
      <c r="G182" s="110" t="s">
        <v>56</v>
      </c>
      <c r="H182" s="114" t="s">
        <v>56</v>
      </c>
      <c r="I182" s="110" t="s">
        <v>22</v>
      </c>
      <c r="J182" s="110" t="s">
        <v>62</v>
      </c>
      <c r="K182" s="114" t="s">
        <v>22</v>
      </c>
      <c r="L182" s="110" t="s">
        <v>56</v>
      </c>
      <c r="M182" s="110" t="s">
        <v>54</v>
      </c>
      <c r="N182" s="114" t="s">
        <v>56</v>
      </c>
      <c r="O182" s="110" t="s">
        <v>56</v>
      </c>
      <c r="P182" s="110" t="s">
        <v>54</v>
      </c>
      <c r="Q182" s="114" t="s">
        <v>56</v>
      </c>
      <c r="R182" s="110" t="s">
        <v>74</v>
      </c>
      <c r="S182" s="110" t="s">
        <v>62</v>
      </c>
      <c r="T182" s="114" t="s">
        <v>32</v>
      </c>
      <c r="U182" s="110"/>
      <c r="V182" s="221"/>
      <c r="W182" s="221"/>
      <c r="X182" s="200"/>
    </row>
    <row r="183" spans="1:24" x14ac:dyDescent="0.2">
      <c r="A183" s="107">
        <v>16086</v>
      </c>
      <c r="B183" s="116" t="s">
        <v>20</v>
      </c>
      <c r="C183" s="111">
        <v>56</v>
      </c>
      <c r="D183" s="111">
        <v>20</v>
      </c>
      <c r="E183" s="113">
        <v>76</v>
      </c>
      <c r="F183" s="111">
        <v>49</v>
      </c>
      <c r="G183" s="111">
        <v>14</v>
      </c>
      <c r="H183" s="113">
        <v>63</v>
      </c>
      <c r="I183" s="111">
        <v>38</v>
      </c>
      <c r="J183" s="111">
        <v>15</v>
      </c>
      <c r="K183" s="113">
        <v>53</v>
      </c>
      <c r="L183" s="111">
        <v>61</v>
      </c>
      <c r="M183" s="111">
        <v>17</v>
      </c>
      <c r="N183" s="113">
        <v>78</v>
      </c>
      <c r="O183" s="111">
        <v>55</v>
      </c>
      <c r="P183" s="111">
        <v>17</v>
      </c>
      <c r="Q183" s="113">
        <v>72</v>
      </c>
      <c r="R183" s="111">
        <v>41</v>
      </c>
      <c r="S183" s="111">
        <v>18</v>
      </c>
      <c r="T183" s="113">
        <v>59</v>
      </c>
      <c r="U183" s="111">
        <v>586</v>
      </c>
      <c r="V183" s="220" t="s">
        <v>36</v>
      </c>
      <c r="W183" s="220">
        <v>7.89</v>
      </c>
      <c r="X183" s="199"/>
    </row>
    <row r="184" spans="1:24" ht="24.75" thickBot="1" x14ac:dyDescent="0.25">
      <c r="A184" s="108" t="s">
        <v>351</v>
      </c>
      <c r="B184" s="110" t="s">
        <v>21</v>
      </c>
      <c r="C184" s="110" t="s">
        <v>56</v>
      </c>
      <c r="D184" s="110" t="s">
        <v>62</v>
      </c>
      <c r="E184" s="114" t="s">
        <v>54</v>
      </c>
      <c r="F184" s="110" t="s">
        <v>22</v>
      </c>
      <c r="G184" s="110" t="s">
        <v>56</v>
      </c>
      <c r="H184" s="114" t="s">
        <v>22</v>
      </c>
      <c r="I184" s="110" t="s">
        <v>74</v>
      </c>
      <c r="J184" s="110" t="s">
        <v>54</v>
      </c>
      <c r="K184" s="114" t="s">
        <v>32</v>
      </c>
      <c r="L184" s="110" t="s">
        <v>54</v>
      </c>
      <c r="M184" s="110" t="s">
        <v>62</v>
      </c>
      <c r="N184" s="114" t="s">
        <v>54</v>
      </c>
      <c r="O184" s="110" t="s">
        <v>22</v>
      </c>
      <c r="P184" s="110" t="s">
        <v>62</v>
      </c>
      <c r="Q184" s="114" t="s">
        <v>56</v>
      </c>
      <c r="R184" s="110" t="s">
        <v>32</v>
      </c>
      <c r="S184" s="110" t="s">
        <v>62</v>
      </c>
      <c r="T184" s="114" t="s">
        <v>32</v>
      </c>
      <c r="U184" s="110"/>
      <c r="V184" s="221"/>
      <c r="W184" s="221"/>
      <c r="X184" s="200"/>
    </row>
    <row r="185" spans="1:24" x14ac:dyDescent="0.2">
      <c r="A185" s="107">
        <v>16087</v>
      </c>
      <c r="B185" s="116" t="s">
        <v>20</v>
      </c>
      <c r="C185" s="111">
        <v>56</v>
      </c>
      <c r="D185" s="111">
        <v>20</v>
      </c>
      <c r="E185" s="113">
        <v>76</v>
      </c>
      <c r="F185" s="111">
        <v>55</v>
      </c>
      <c r="G185" s="111">
        <v>20</v>
      </c>
      <c r="H185" s="113">
        <v>75</v>
      </c>
      <c r="I185" s="111">
        <v>41</v>
      </c>
      <c r="J185" s="111">
        <v>19</v>
      </c>
      <c r="K185" s="113">
        <v>60</v>
      </c>
      <c r="L185" s="111">
        <v>46</v>
      </c>
      <c r="M185" s="111">
        <v>17</v>
      </c>
      <c r="N185" s="113">
        <v>63</v>
      </c>
      <c r="O185" s="111">
        <v>61</v>
      </c>
      <c r="P185" s="111">
        <v>19</v>
      </c>
      <c r="Q185" s="113">
        <v>80</v>
      </c>
      <c r="R185" s="111">
        <v>48</v>
      </c>
      <c r="S185" s="111">
        <v>20</v>
      </c>
      <c r="T185" s="113">
        <v>68</v>
      </c>
      <c r="U185" s="111">
        <v>612</v>
      </c>
      <c r="V185" s="220" t="s">
        <v>36</v>
      </c>
      <c r="W185" s="220">
        <v>8.4600000000000009</v>
      </c>
      <c r="X185" s="199"/>
    </row>
    <row r="186" spans="1:24" ht="24.75" thickBot="1" x14ac:dyDescent="0.25">
      <c r="A186" s="108" t="s">
        <v>353</v>
      </c>
      <c r="B186" s="110" t="s">
        <v>21</v>
      </c>
      <c r="C186" s="110" t="s">
        <v>56</v>
      </c>
      <c r="D186" s="110" t="s">
        <v>62</v>
      </c>
      <c r="E186" s="114" t="s">
        <v>54</v>
      </c>
      <c r="F186" s="110" t="s">
        <v>22</v>
      </c>
      <c r="G186" s="110" t="s">
        <v>62</v>
      </c>
      <c r="H186" s="114" t="s">
        <v>54</v>
      </c>
      <c r="I186" s="110" t="s">
        <v>32</v>
      </c>
      <c r="J186" s="110" t="s">
        <v>62</v>
      </c>
      <c r="K186" s="114" t="s">
        <v>22</v>
      </c>
      <c r="L186" s="110" t="s">
        <v>32</v>
      </c>
      <c r="M186" s="110" t="s">
        <v>62</v>
      </c>
      <c r="N186" s="114" t="s">
        <v>22</v>
      </c>
      <c r="O186" s="110" t="s">
        <v>54</v>
      </c>
      <c r="P186" s="110" t="s">
        <v>62</v>
      </c>
      <c r="Q186" s="114" t="s">
        <v>62</v>
      </c>
      <c r="R186" s="110" t="s">
        <v>22</v>
      </c>
      <c r="S186" s="110" t="s">
        <v>62</v>
      </c>
      <c r="T186" s="114" t="s">
        <v>22</v>
      </c>
      <c r="U186" s="110"/>
      <c r="V186" s="221"/>
      <c r="W186" s="221"/>
      <c r="X186" s="200"/>
    </row>
    <row r="187" spans="1:24" x14ac:dyDescent="0.2">
      <c r="A187" s="107">
        <v>16088</v>
      </c>
      <c r="B187" s="116" t="s">
        <v>20</v>
      </c>
      <c r="C187" s="109" t="s">
        <v>103</v>
      </c>
      <c r="D187" s="109" t="s">
        <v>87</v>
      </c>
      <c r="E187" s="113">
        <v>52</v>
      </c>
      <c r="F187" s="109" t="s">
        <v>100</v>
      </c>
      <c r="G187" s="109" t="s">
        <v>119</v>
      </c>
      <c r="H187" s="113">
        <v>45</v>
      </c>
      <c r="I187" s="109" t="s">
        <v>125</v>
      </c>
      <c r="J187" s="109" t="s">
        <v>88</v>
      </c>
      <c r="K187" s="113">
        <v>34</v>
      </c>
      <c r="L187" s="109" t="s">
        <v>100</v>
      </c>
      <c r="M187" s="109" t="s">
        <v>135</v>
      </c>
      <c r="N187" s="113">
        <v>41</v>
      </c>
      <c r="O187" s="109" t="s">
        <v>45</v>
      </c>
      <c r="P187" s="109" t="s">
        <v>92</v>
      </c>
      <c r="Q187" s="113">
        <v>49</v>
      </c>
      <c r="R187" s="109" t="s">
        <v>138</v>
      </c>
      <c r="S187" s="109" t="s">
        <v>165</v>
      </c>
      <c r="T187" s="113">
        <v>38</v>
      </c>
      <c r="U187" s="111">
        <v>450</v>
      </c>
      <c r="V187" s="220" t="s">
        <v>24</v>
      </c>
      <c r="W187" s="220">
        <v>4.71</v>
      </c>
      <c r="X187" s="199"/>
    </row>
    <row r="188" spans="1:24" ht="15.75" thickBot="1" x14ac:dyDescent="0.25">
      <c r="A188" s="108" t="s">
        <v>418</v>
      </c>
      <c r="B188" s="110" t="s">
        <v>21</v>
      </c>
      <c r="C188" s="110" t="s">
        <v>36</v>
      </c>
      <c r="D188" s="110" t="s">
        <v>62</v>
      </c>
      <c r="E188" s="114" t="s">
        <v>32</v>
      </c>
      <c r="F188" s="110" t="s">
        <v>36</v>
      </c>
      <c r="G188" s="110" t="s">
        <v>22</v>
      </c>
      <c r="H188" s="114" t="s">
        <v>74</v>
      </c>
      <c r="I188" s="110" t="s">
        <v>24</v>
      </c>
      <c r="J188" s="110" t="s">
        <v>22</v>
      </c>
      <c r="K188" s="114" t="s">
        <v>24</v>
      </c>
      <c r="L188" s="110" t="s">
        <v>36</v>
      </c>
      <c r="M188" s="110" t="s">
        <v>74</v>
      </c>
      <c r="N188" s="114" t="s">
        <v>36</v>
      </c>
      <c r="O188" s="110" t="s">
        <v>36</v>
      </c>
      <c r="P188" s="110" t="s">
        <v>62</v>
      </c>
      <c r="Q188" s="114" t="s">
        <v>74</v>
      </c>
      <c r="R188" s="110" t="s">
        <v>24</v>
      </c>
      <c r="S188" s="110" t="s">
        <v>62</v>
      </c>
      <c r="T188" s="114" t="s">
        <v>24</v>
      </c>
      <c r="U188" s="110"/>
      <c r="V188" s="221"/>
      <c r="W188" s="221"/>
      <c r="X188" s="200"/>
    </row>
    <row r="189" spans="1:24" x14ac:dyDescent="0.2">
      <c r="A189" s="107">
        <v>16089</v>
      </c>
      <c r="B189" s="116" t="s">
        <v>20</v>
      </c>
      <c r="C189" s="111">
        <v>63</v>
      </c>
      <c r="D189" s="111">
        <v>20</v>
      </c>
      <c r="E189" s="113">
        <v>83</v>
      </c>
      <c r="F189" s="111">
        <v>62</v>
      </c>
      <c r="G189" s="111">
        <v>20</v>
      </c>
      <c r="H189" s="113">
        <v>82</v>
      </c>
      <c r="I189" s="111">
        <v>62</v>
      </c>
      <c r="J189" s="111">
        <v>20</v>
      </c>
      <c r="K189" s="113">
        <v>82</v>
      </c>
      <c r="L189" s="111">
        <v>70</v>
      </c>
      <c r="M189" s="111">
        <v>19</v>
      </c>
      <c r="N189" s="113">
        <v>89</v>
      </c>
      <c r="O189" s="111">
        <v>67</v>
      </c>
      <c r="P189" s="111">
        <v>19</v>
      </c>
      <c r="Q189" s="113">
        <v>86</v>
      </c>
      <c r="R189" s="111">
        <v>65</v>
      </c>
      <c r="S189" s="111">
        <v>20</v>
      </c>
      <c r="T189" s="113">
        <v>85</v>
      </c>
      <c r="U189" s="111">
        <v>714</v>
      </c>
      <c r="V189" s="220" t="s">
        <v>36</v>
      </c>
      <c r="W189" s="220">
        <v>10</v>
      </c>
      <c r="X189" s="199"/>
    </row>
    <row r="190" spans="1:24" ht="24.75" thickBot="1" x14ac:dyDescent="0.25">
      <c r="A190" s="108" t="s">
        <v>354</v>
      </c>
      <c r="B190" s="110" t="s">
        <v>21</v>
      </c>
      <c r="C190" s="110" t="s">
        <v>54</v>
      </c>
      <c r="D190" s="110" t="s">
        <v>62</v>
      </c>
      <c r="E190" s="114" t="s">
        <v>62</v>
      </c>
      <c r="F190" s="110" t="s">
        <v>54</v>
      </c>
      <c r="G190" s="110" t="s">
        <v>62</v>
      </c>
      <c r="H190" s="114" t="s">
        <v>62</v>
      </c>
      <c r="I190" s="110" t="s">
        <v>54</v>
      </c>
      <c r="J190" s="110" t="s">
        <v>62</v>
      </c>
      <c r="K190" s="114" t="s">
        <v>62</v>
      </c>
      <c r="L190" s="110" t="s">
        <v>62</v>
      </c>
      <c r="M190" s="110" t="s">
        <v>62</v>
      </c>
      <c r="N190" s="114" t="s">
        <v>62</v>
      </c>
      <c r="O190" s="110" t="s">
        <v>62</v>
      </c>
      <c r="P190" s="110" t="s">
        <v>62</v>
      </c>
      <c r="Q190" s="114" t="s">
        <v>62</v>
      </c>
      <c r="R190" s="110" t="s">
        <v>62</v>
      </c>
      <c r="S190" s="110" t="s">
        <v>62</v>
      </c>
      <c r="T190" s="114" t="s">
        <v>62</v>
      </c>
      <c r="U190" s="110"/>
      <c r="V190" s="221"/>
      <c r="W190" s="221"/>
      <c r="X190" s="200"/>
    </row>
    <row r="191" spans="1:24" x14ac:dyDescent="0.2">
      <c r="A191" s="107">
        <v>16090</v>
      </c>
      <c r="B191" s="116" t="s">
        <v>20</v>
      </c>
      <c r="C191" s="111">
        <v>53</v>
      </c>
      <c r="D191" s="111">
        <v>19</v>
      </c>
      <c r="E191" s="113">
        <v>72</v>
      </c>
      <c r="F191" s="111">
        <v>55</v>
      </c>
      <c r="G191" s="111">
        <v>12</v>
      </c>
      <c r="H191" s="113">
        <v>67</v>
      </c>
      <c r="I191" s="111">
        <v>60</v>
      </c>
      <c r="J191" s="111">
        <v>16</v>
      </c>
      <c r="K191" s="113">
        <v>76</v>
      </c>
      <c r="L191" s="111">
        <v>61</v>
      </c>
      <c r="M191" s="111">
        <v>13</v>
      </c>
      <c r="N191" s="113">
        <v>74</v>
      </c>
      <c r="O191" s="111">
        <v>45</v>
      </c>
      <c r="P191" s="111">
        <v>14</v>
      </c>
      <c r="Q191" s="113">
        <v>59</v>
      </c>
      <c r="R191" s="111">
        <v>53</v>
      </c>
      <c r="S191" s="111">
        <v>20</v>
      </c>
      <c r="T191" s="113">
        <v>73</v>
      </c>
      <c r="U191" s="111">
        <v>603</v>
      </c>
      <c r="V191" s="220" t="s">
        <v>36</v>
      </c>
      <c r="W191" s="220">
        <v>7.86</v>
      </c>
      <c r="X191" s="199"/>
    </row>
    <row r="192" spans="1:24" ht="15.75" thickBot="1" x14ac:dyDescent="0.25">
      <c r="A192" s="108" t="s">
        <v>355</v>
      </c>
      <c r="B192" s="110" t="s">
        <v>21</v>
      </c>
      <c r="C192" s="110" t="s">
        <v>22</v>
      </c>
      <c r="D192" s="110" t="s">
        <v>62</v>
      </c>
      <c r="E192" s="114" t="s">
        <v>56</v>
      </c>
      <c r="F192" s="110" t="s">
        <v>22</v>
      </c>
      <c r="G192" s="110" t="s">
        <v>22</v>
      </c>
      <c r="H192" s="114" t="s">
        <v>22</v>
      </c>
      <c r="I192" s="110" t="s">
        <v>54</v>
      </c>
      <c r="J192" s="110" t="s">
        <v>62</v>
      </c>
      <c r="K192" s="114" t="s">
        <v>54</v>
      </c>
      <c r="L192" s="110" t="s">
        <v>54</v>
      </c>
      <c r="M192" s="110" t="s">
        <v>22</v>
      </c>
      <c r="N192" s="114" t="s">
        <v>56</v>
      </c>
      <c r="O192" s="110" t="s">
        <v>32</v>
      </c>
      <c r="P192" s="110" t="s">
        <v>56</v>
      </c>
      <c r="Q192" s="114" t="s">
        <v>32</v>
      </c>
      <c r="R192" s="110" t="s">
        <v>22</v>
      </c>
      <c r="S192" s="110" t="s">
        <v>62</v>
      </c>
      <c r="T192" s="114" t="s">
        <v>56</v>
      </c>
      <c r="U192" s="110"/>
      <c r="V192" s="221"/>
      <c r="W192" s="221"/>
      <c r="X192" s="200"/>
    </row>
    <row r="193" spans="1:24" x14ac:dyDescent="0.2">
      <c r="A193" s="107">
        <v>16091</v>
      </c>
      <c r="B193" s="116" t="s">
        <v>20</v>
      </c>
      <c r="C193" s="111">
        <v>55</v>
      </c>
      <c r="D193" s="111">
        <v>19</v>
      </c>
      <c r="E193" s="113">
        <v>74</v>
      </c>
      <c r="F193" s="112">
        <v>32</v>
      </c>
      <c r="G193" s="111">
        <v>9</v>
      </c>
      <c r="H193" s="115">
        <v>40</v>
      </c>
      <c r="I193" s="111">
        <v>42</v>
      </c>
      <c r="J193" s="111">
        <v>8</v>
      </c>
      <c r="K193" s="113">
        <v>50</v>
      </c>
      <c r="L193" s="111">
        <v>33</v>
      </c>
      <c r="M193" s="111">
        <v>13</v>
      </c>
      <c r="N193" s="113">
        <v>46</v>
      </c>
      <c r="O193" s="111">
        <v>55</v>
      </c>
      <c r="P193" s="111">
        <v>13</v>
      </c>
      <c r="Q193" s="113">
        <v>68</v>
      </c>
      <c r="R193" s="111">
        <v>32</v>
      </c>
      <c r="S193" s="111">
        <v>18</v>
      </c>
      <c r="T193" s="113">
        <v>50</v>
      </c>
      <c r="U193" s="111">
        <v>495</v>
      </c>
      <c r="V193" s="220" t="s">
        <v>36</v>
      </c>
      <c r="W193" s="220">
        <v>6.46</v>
      </c>
      <c r="X193" s="199"/>
    </row>
    <row r="194" spans="1:24" ht="24.75" thickBot="1" x14ac:dyDescent="0.25">
      <c r="A194" s="108" t="s">
        <v>356</v>
      </c>
      <c r="B194" s="110" t="s">
        <v>21</v>
      </c>
      <c r="C194" s="110" t="s">
        <v>22</v>
      </c>
      <c r="D194" s="110" t="s">
        <v>62</v>
      </c>
      <c r="E194" s="114" t="s">
        <v>56</v>
      </c>
      <c r="F194" s="110" t="s">
        <v>36</v>
      </c>
      <c r="G194" s="110" t="s">
        <v>74</v>
      </c>
      <c r="H194" s="114" t="s">
        <v>36</v>
      </c>
      <c r="I194" s="110" t="s">
        <v>32</v>
      </c>
      <c r="J194" s="110" t="s">
        <v>36</v>
      </c>
      <c r="K194" s="114" t="s">
        <v>32</v>
      </c>
      <c r="L194" s="110" t="s">
        <v>36</v>
      </c>
      <c r="M194" s="110" t="s">
        <v>22</v>
      </c>
      <c r="N194" s="114" t="s">
        <v>74</v>
      </c>
      <c r="O194" s="110" t="s">
        <v>22</v>
      </c>
      <c r="P194" s="110" t="s">
        <v>22</v>
      </c>
      <c r="Q194" s="114" t="s">
        <v>22</v>
      </c>
      <c r="R194" s="110" t="s">
        <v>36</v>
      </c>
      <c r="S194" s="110" t="s">
        <v>62</v>
      </c>
      <c r="T194" s="114" t="s">
        <v>32</v>
      </c>
      <c r="U194" s="110"/>
      <c r="V194" s="221"/>
      <c r="W194" s="221"/>
      <c r="X194" s="200"/>
    </row>
    <row r="195" spans="1:24" x14ac:dyDescent="0.2">
      <c r="A195" s="107">
        <v>16092</v>
      </c>
      <c r="B195" s="116" t="s">
        <v>20</v>
      </c>
      <c r="C195" s="111">
        <v>53</v>
      </c>
      <c r="D195" s="111">
        <v>19</v>
      </c>
      <c r="E195" s="113">
        <v>72</v>
      </c>
      <c r="F195" s="111">
        <v>57</v>
      </c>
      <c r="G195" s="111">
        <v>14</v>
      </c>
      <c r="H195" s="113">
        <v>71</v>
      </c>
      <c r="I195" s="111">
        <v>59</v>
      </c>
      <c r="J195" s="111">
        <v>14</v>
      </c>
      <c r="K195" s="113">
        <v>73</v>
      </c>
      <c r="L195" s="111">
        <v>52</v>
      </c>
      <c r="M195" s="111">
        <v>13</v>
      </c>
      <c r="N195" s="113">
        <v>65</v>
      </c>
      <c r="O195" s="111">
        <v>49</v>
      </c>
      <c r="P195" s="111">
        <v>15</v>
      </c>
      <c r="Q195" s="113">
        <v>64</v>
      </c>
      <c r="R195" s="111">
        <v>34</v>
      </c>
      <c r="S195" s="111">
        <v>19</v>
      </c>
      <c r="T195" s="113">
        <v>53</v>
      </c>
      <c r="U195" s="111">
        <v>585</v>
      </c>
      <c r="V195" s="220" t="s">
        <v>36</v>
      </c>
      <c r="W195" s="220">
        <v>7.82</v>
      </c>
      <c r="X195" s="199"/>
    </row>
    <row r="196" spans="1:24" ht="24.75" thickBot="1" x14ac:dyDescent="0.25">
      <c r="A196" s="108" t="s">
        <v>358</v>
      </c>
      <c r="B196" s="110" t="s">
        <v>21</v>
      </c>
      <c r="C196" s="110" t="s">
        <v>22</v>
      </c>
      <c r="D196" s="110" t="s">
        <v>62</v>
      </c>
      <c r="E196" s="114" t="s">
        <v>56</v>
      </c>
      <c r="F196" s="110" t="s">
        <v>56</v>
      </c>
      <c r="G196" s="110" t="s">
        <v>56</v>
      </c>
      <c r="H196" s="114" t="s">
        <v>56</v>
      </c>
      <c r="I196" s="110" t="s">
        <v>56</v>
      </c>
      <c r="J196" s="110" t="s">
        <v>56</v>
      </c>
      <c r="K196" s="114" t="s">
        <v>56</v>
      </c>
      <c r="L196" s="110" t="s">
        <v>22</v>
      </c>
      <c r="M196" s="110" t="s">
        <v>22</v>
      </c>
      <c r="N196" s="114" t="s">
        <v>22</v>
      </c>
      <c r="O196" s="110" t="s">
        <v>22</v>
      </c>
      <c r="P196" s="110" t="s">
        <v>54</v>
      </c>
      <c r="Q196" s="114" t="s">
        <v>22</v>
      </c>
      <c r="R196" s="110" t="s">
        <v>36</v>
      </c>
      <c r="S196" s="110" t="s">
        <v>62</v>
      </c>
      <c r="T196" s="114" t="s">
        <v>32</v>
      </c>
      <c r="U196" s="110"/>
      <c r="V196" s="221"/>
      <c r="W196" s="221"/>
      <c r="X196" s="200"/>
    </row>
    <row r="197" spans="1:24" x14ac:dyDescent="0.2">
      <c r="A197" s="107">
        <v>16093</v>
      </c>
      <c r="B197" s="116" t="s">
        <v>20</v>
      </c>
      <c r="C197" s="111">
        <v>63</v>
      </c>
      <c r="D197" s="111">
        <v>19</v>
      </c>
      <c r="E197" s="113">
        <v>82</v>
      </c>
      <c r="F197" s="111">
        <v>48</v>
      </c>
      <c r="G197" s="111">
        <v>16</v>
      </c>
      <c r="H197" s="113">
        <v>64</v>
      </c>
      <c r="I197" s="111">
        <v>51</v>
      </c>
      <c r="J197" s="111">
        <v>18</v>
      </c>
      <c r="K197" s="113">
        <v>69</v>
      </c>
      <c r="L197" s="111">
        <v>57</v>
      </c>
      <c r="M197" s="111">
        <v>18</v>
      </c>
      <c r="N197" s="113">
        <v>75</v>
      </c>
      <c r="O197" s="111">
        <v>66</v>
      </c>
      <c r="P197" s="111">
        <v>20</v>
      </c>
      <c r="Q197" s="113">
        <v>86</v>
      </c>
      <c r="R197" s="111">
        <v>46</v>
      </c>
      <c r="S197" s="111">
        <v>20</v>
      </c>
      <c r="T197" s="113">
        <v>66</v>
      </c>
      <c r="U197" s="111">
        <v>648</v>
      </c>
      <c r="V197" s="220" t="s">
        <v>36</v>
      </c>
      <c r="W197" s="220">
        <v>8.68</v>
      </c>
      <c r="X197" s="199"/>
    </row>
    <row r="198" spans="1:24" ht="24.75" thickBot="1" x14ac:dyDescent="0.25">
      <c r="A198" s="108" t="s">
        <v>360</v>
      </c>
      <c r="B198" s="110" t="s">
        <v>21</v>
      </c>
      <c r="C198" s="110" t="s">
        <v>54</v>
      </c>
      <c r="D198" s="110" t="s">
        <v>62</v>
      </c>
      <c r="E198" s="114" t="s">
        <v>62</v>
      </c>
      <c r="F198" s="110" t="s">
        <v>22</v>
      </c>
      <c r="G198" s="110" t="s">
        <v>62</v>
      </c>
      <c r="H198" s="114" t="s">
        <v>22</v>
      </c>
      <c r="I198" s="110" t="s">
        <v>22</v>
      </c>
      <c r="J198" s="110" t="s">
        <v>62</v>
      </c>
      <c r="K198" s="114" t="s">
        <v>22</v>
      </c>
      <c r="L198" s="110" t="s">
        <v>56</v>
      </c>
      <c r="M198" s="110" t="s">
        <v>62</v>
      </c>
      <c r="N198" s="114" t="s">
        <v>54</v>
      </c>
      <c r="O198" s="110" t="s">
        <v>62</v>
      </c>
      <c r="P198" s="110" t="s">
        <v>62</v>
      </c>
      <c r="Q198" s="114" t="s">
        <v>62</v>
      </c>
      <c r="R198" s="110" t="s">
        <v>32</v>
      </c>
      <c r="S198" s="110" t="s">
        <v>62</v>
      </c>
      <c r="T198" s="114" t="s">
        <v>22</v>
      </c>
      <c r="U198" s="110"/>
      <c r="V198" s="221"/>
      <c r="W198" s="221"/>
      <c r="X198" s="200"/>
    </row>
    <row r="199" spans="1:24" x14ac:dyDescent="0.2">
      <c r="A199" s="107">
        <v>16094</v>
      </c>
      <c r="B199" s="116" t="s">
        <v>20</v>
      </c>
      <c r="C199" s="111">
        <v>60</v>
      </c>
      <c r="D199" s="111">
        <v>20</v>
      </c>
      <c r="E199" s="113">
        <v>80</v>
      </c>
      <c r="F199" s="111">
        <v>60</v>
      </c>
      <c r="G199" s="111">
        <v>19</v>
      </c>
      <c r="H199" s="113">
        <v>79</v>
      </c>
      <c r="I199" s="111">
        <v>64</v>
      </c>
      <c r="J199" s="111">
        <v>12</v>
      </c>
      <c r="K199" s="113">
        <v>76</v>
      </c>
      <c r="L199" s="111">
        <v>65</v>
      </c>
      <c r="M199" s="111">
        <v>14</v>
      </c>
      <c r="N199" s="113">
        <v>79</v>
      </c>
      <c r="O199" s="111">
        <v>64</v>
      </c>
      <c r="P199" s="111">
        <v>19</v>
      </c>
      <c r="Q199" s="113">
        <v>83</v>
      </c>
      <c r="R199" s="111">
        <v>49</v>
      </c>
      <c r="S199" s="111">
        <v>17</v>
      </c>
      <c r="T199" s="113">
        <v>66</v>
      </c>
      <c r="U199" s="111">
        <v>659</v>
      </c>
      <c r="V199" s="220" t="s">
        <v>36</v>
      </c>
      <c r="W199" s="220">
        <v>9.2100000000000009</v>
      </c>
      <c r="X199" s="199"/>
    </row>
    <row r="200" spans="1:24" ht="24.75" thickBot="1" x14ac:dyDescent="0.25">
      <c r="A200" s="108" t="s">
        <v>361</v>
      </c>
      <c r="B200" s="110" t="s">
        <v>21</v>
      </c>
      <c r="C200" s="110" t="s">
        <v>54</v>
      </c>
      <c r="D200" s="110" t="s">
        <v>62</v>
      </c>
      <c r="E200" s="114" t="s">
        <v>62</v>
      </c>
      <c r="F200" s="110" t="s">
        <v>54</v>
      </c>
      <c r="G200" s="110" t="s">
        <v>62</v>
      </c>
      <c r="H200" s="114" t="s">
        <v>54</v>
      </c>
      <c r="I200" s="110" t="s">
        <v>62</v>
      </c>
      <c r="J200" s="110" t="s">
        <v>22</v>
      </c>
      <c r="K200" s="114" t="s">
        <v>54</v>
      </c>
      <c r="L200" s="110" t="s">
        <v>62</v>
      </c>
      <c r="M200" s="110" t="s">
        <v>56</v>
      </c>
      <c r="N200" s="114" t="s">
        <v>54</v>
      </c>
      <c r="O200" s="110" t="s">
        <v>62</v>
      </c>
      <c r="P200" s="110" t="s">
        <v>62</v>
      </c>
      <c r="Q200" s="114" t="s">
        <v>62</v>
      </c>
      <c r="R200" s="110" t="s">
        <v>22</v>
      </c>
      <c r="S200" s="110" t="s">
        <v>62</v>
      </c>
      <c r="T200" s="114" t="s">
        <v>22</v>
      </c>
      <c r="U200" s="110"/>
      <c r="V200" s="221"/>
      <c r="W200" s="221"/>
      <c r="X200" s="200"/>
    </row>
    <row r="201" spans="1:24" x14ac:dyDescent="0.2">
      <c r="A201" s="107">
        <v>16095</v>
      </c>
      <c r="B201" s="116" t="s">
        <v>20</v>
      </c>
      <c r="C201" s="111">
        <v>59</v>
      </c>
      <c r="D201" s="111">
        <v>20</v>
      </c>
      <c r="E201" s="113">
        <v>79</v>
      </c>
      <c r="F201" s="111">
        <v>33</v>
      </c>
      <c r="G201" s="111">
        <v>15</v>
      </c>
      <c r="H201" s="113">
        <v>48</v>
      </c>
      <c r="I201" s="111">
        <v>55</v>
      </c>
      <c r="J201" s="111">
        <v>10</v>
      </c>
      <c r="K201" s="113">
        <v>65</v>
      </c>
      <c r="L201" s="111">
        <v>48</v>
      </c>
      <c r="M201" s="111">
        <v>12</v>
      </c>
      <c r="N201" s="113">
        <v>60</v>
      </c>
      <c r="O201" s="111">
        <v>58</v>
      </c>
      <c r="P201" s="111">
        <v>20</v>
      </c>
      <c r="Q201" s="113">
        <v>78</v>
      </c>
      <c r="R201" s="111">
        <v>42</v>
      </c>
      <c r="S201" s="111">
        <v>20</v>
      </c>
      <c r="T201" s="113">
        <v>62</v>
      </c>
      <c r="U201" s="111">
        <v>585</v>
      </c>
      <c r="V201" s="220" t="s">
        <v>36</v>
      </c>
      <c r="W201" s="220">
        <v>7.82</v>
      </c>
      <c r="X201" s="199"/>
    </row>
    <row r="202" spans="1:24" ht="24.75" thickBot="1" x14ac:dyDescent="0.25">
      <c r="A202" s="108" t="s">
        <v>362</v>
      </c>
      <c r="B202" s="110" t="s">
        <v>21</v>
      </c>
      <c r="C202" s="110" t="s">
        <v>56</v>
      </c>
      <c r="D202" s="110" t="s">
        <v>62</v>
      </c>
      <c r="E202" s="114" t="s">
        <v>54</v>
      </c>
      <c r="F202" s="110" t="s">
        <v>36</v>
      </c>
      <c r="G202" s="110" t="s">
        <v>54</v>
      </c>
      <c r="H202" s="114" t="s">
        <v>74</v>
      </c>
      <c r="I202" s="110" t="s">
        <v>22</v>
      </c>
      <c r="J202" s="110" t="s">
        <v>32</v>
      </c>
      <c r="K202" s="114" t="s">
        <v>22</v>
      </c>
      <c r="L202" s="110" t="s">
        <v>22</v>
      </c>
      <c r="M202" s="110" t="s">
        <v>22</v>
      </c>
      <c r="N202" s="114" t="s">
        <v>22</v>
      </c>
      <c r="O202" s="110" t="s">
        <v>56</v>
      </c>
      <c r="P202" s="110" t="s">
        <v>62</v>
      </c>
      <c r="Q202" s="114" t="s">
        <v>54</v>
      </c>
      <c r="R202" s="110" t="s">
        <v>32</v>
      </c>
      <c r="S202" s="110" t="s">
        <v>62</v>
      </c>
      <c r="T202" s="114" t="s">
        <v>22</v>
      </c>
      <c r="U202" s="110"/>
      <c r="V202" s="221"/>
      <c r="W202" s="221"/>
      <c r="X202" s="200"/>
    </row>
    <row r="203" spans="1:24" x14ac:dyDescent="0.2">
      <c r="A203" s="107">
        <v>16096</v>
      </c>
      <c r="B203" s="116" t="s">
        <v>20</v>
      </c>
      <c r="C203" s="111">
        <v>52</v>
      </c>
      <c r="D203" s="111">
        <v>18</v>
      </c>
      <c r="E203" s="113">
        <v>70</v>
      </c>
      <c r="F203" s="111">
        <v>55</v>
      </c>
      <c r="G203" s="111">
        <v>15</v>
      </c>
      <c r="H203" s="113">
        <v>70</v>
      </c>
      <c r="I203" s="111">
        <v>44</v>
      </c>
      <c r="J203" s="111">
        <v>14</v>
      </c>
      <c r="K203" s="113">
        <v>58</v>
      </c>
      <c r="L203" s="111">
        <v>49</v>
      </c>
      <c r="M203" s="111">
        <v>12</v>
      </c>
      <c r="N203" s="113">
        <v>61</v>
      </c>
      <c r="O203" s="111">
        <v>59</v>
      </c>
      <c r="P203" s="111">
        <v>18</v>
      </c>
      <c r="Q203" s="113">
        <v>77</v>
      </c>
      <c r="R203" s="111">
        <v>45</v>
      </c>
      <c r="S203" s="111">
        <v>19</v>
      </c>
      <c r="T203" s="113">
        <v>64</v>
      </c>
      <c r="U203" s="111">
        <v>593</v>
      </c>
      <c r="V203" s="220" t="s">
        <v>36</v>
      </c>
      <c r="W203" s="220">
        <v>7.93</v>
      </c>
      <c r="X203" s="199"/>
    </row>
    <row r="204" spans="1:24" ht="24.75" thickBot="1" x14ac:dyDescent="0.25">
      <c r="A204" s="108" t="s">
        <v>363</v>
      </c>
      <c r="B204" s="110" t="s">
        <v>21</v>
      </c>
      <c r="C204" s="110" t="s">
        <v>22</v>
      </c>
      <c r="D204" s="110" t="s">
        <v>62</v>
      </c>
      <c r="E204" s="114" t="s">
        <v>56</v>
      </c>
      <c r="F204" s="110" t="s">
        <v>22</v>
      </c>
      <c r="G204" s="110" t="s">
        <v>54</v>
      </c>
      <c r="H204" s="114" t="s">
        <v>56</v>
      </c>
      <c r="I204" s="110" t="s">
        <v>32</v>
      </c>
      <c r="J204" s="110" t="s">
        <v>56</v>
      </c>
      <c r="K204" s="114" t="s">
        <v>32</v>
      </c>
      <c r="L204" s="110" t="s">
        <v>22</v>
      </c>
      <c r="M204" s="110" t="s">
        <v>22</v>
      </c>
      <c r="N204" s="114" t="s">
        <v>22</v>
      </c>
      <c r="O204" s="110" t="s">
        <v>56</v>
      </c>
      <c r="P204" s="110" t="s">
        <v>62</v>
      </c>
      <c r="Q204" s="114" t="s">
        <v>54</v>
      </c>
      <c r="R204" s="110" t="s">
        <v>32</v>
      </c>
      <c r="S204" s="110" t="s">
        <v>62</v>
      </c>
      <c r="T204" s="114" t="s">
        <v>22</v>
      </c>
      <c r="U204" s="110"/>
      <c r="V204" s="221"/>
      <c r="W204" s="221"/>
      <c r="X204" s="200"/>
    </row>
    <row r="205" spans="1:24" x14ac:dyDescent="0.2">
      <c r="A205" s="107">
        <v>16097</v>
      </c>
      <c r="B205" s="116" t="s">
        <v>20</v>
      </c>
      <c r="C205" s="111">
        <v>50</v>
      </c>
      <c r="D205" s="111">
        <v>20</v>
      </c>
      <c r="E205" s="113">
        <v>70</v>
      </c>
      <c r="F205" s="111">
        <v>38</v>
      </c>
      <c r="G205" s="111">
        <v>15</v>
      </c>
      <c r="H205" s="113">
        <v>53</v>
      </c>
      <c r="I205" s="111">
        <v>37</v>
      </c>
      <c r="J205" s="111">
        <v>11</v>
      </c>
      <c r="K205" s="113">
        <v>48</v>
      </c>
      <c r="L205" s="111">
        <v>47</v>
      </c>
      <c r="M205" s="111">
        <v>11</v>
      </c>
      <c r="N205" s="113">
        <v>58</v>
      </c>
      <c r="O205" s="111">
        <v>53</v>
      </c>
      <c r="P205" s="111">
        <v>19</v>
      </c>
      <c r="Q205" s="113">
        <v>72</v>
      </c>
      <c r="R205" s="111">
        <v>43</v>
      </c>
      <c r="S205" s="111">
        <v>19</v>
      </c>
      <c r="T205" s="113">
        <v>62</v>
      </c>
      <c r="U205" s="111">
        <v>556</v>
      </c>
      <c r="V205" s="220" t="s">
        <v>36</v>
      </c>
      <c r="W205" s="220">
        <v>7.25</v>
      </c>
      <c r="X205" s="199"/>
    </row>
    <row r="206" spans="1:24" ht="24.75" thickBot="1" x14ac:dyDescent="0.25">
      <c r="A206" s="108" t="s">
        <v>364</v>
      </c>
      <c r="B206" s="110" t="s">
        <v>21</v>
      </c>
      <c r="C206" s="110" t="s">
        <v>22</v>
      </c>
      <c r="D206" s="110" t="s">
        <v>62</v>
      </c>
      <c r="E206" s="114" t="s">
        <v>56</v>
      </c>
      <c r="F206" s="110" t="s">
        <v>74</v>
      </c>
      <c r="G206" s="110" t="s">
        <v>54</v>
      </c>
      <c r="H206" s="114" t="s">
        <v>32</v>
      </c>
      <c r="I206" s="110" t="s">
        <v>74</v>
      </c>
      <c r="J206" s="110" t="s">
        <v>32</v>
      </c>
      <c r="K206" s="114" t="s">
        <v>74</v>
      </c>
      <c r="L206" s="110" t="s">
        <v>32</v>
      </c>
      <c r="M206" s="110" t="s">
        <v>32</v>
      </c>
      <c r="N206" s="114" t="s">
        <v>32</v>
      </c>
      <c r="O206" s="110" t="s">
        <v>22</v>
      </c>
      <c r="P206" s="110" t="s">
        <v>62</v>
      </c>
      <c r="Q206" s="114" t="s">
        <v>56</v>
      </c>
      <c r="R206" s="110" t="s">
        <v>32</v>
      </c>
      <c r="S206" s="110" t="s">
        <v>62</v>
      </c>
      <c r="T206" s="114" t="s">
        <v>22</v>
      </c>
      <c r="U206" s="110"/>
      <c r="V206" s="221"/>
      <c r="W206" s="221"/>
      <c r="X206" s="200"/>
    </row>
    <row r="207" spans="1:24" x14ac:dyDescent="0.2">
      <c r="A207" s="107">
        <v>16098</v>
      </c>
      <c r="B207" s="116" t="s">
        <v>20</v>
      </c>
      <c r="C207" s="111">
        <v>45</v>
      </c>
      <c r="D207" s="111">
        <v>20</v>
      </c>
      <c r="E207" s="113">
        <v>65</v>
      </c>
      <c r="F207" s="111">
        <v>50</v>
      </c>
      <c r="G207" s="111">
        <v>14</v>
      </c>
      <c r="H207" s="113">
        <v>64</v>
      </c>
      <c r="I207" s="111">
        <v>55</v>
      </c>
      <c r="J207" s="111">
        <v>15</v>
      </c>
      <c r="K207" s="113">
        <v>70</v>
      </c>
      <c r="L207" s="111">
        <v>38</v>
      </c>
      <c r="M207" s="111">
        <v>12</v>
      </c>
      <c r="N207" s="113">
        <v>50</v>
      </c>
      <c r="O207" s="111">
        <v>63</v>
      </c>
      <c r="P207" s="111">
        <v>17</v>
      </c>
      <c r="Q207" s="113">
        <v>80</v>
      </c>
      <c r="R207" s="111">
        <v>44</v>
      </c>
      <c r="S207" s="111">
        <v>20</v>
      </c>
      <c r="T207" s="113">
        <v>64</v>
      </c>
      <c r="U207" s="111">
        <v>584</v>
      </c>
      <c r="V207" s="220" t="s">
        <v>36</v>
      </c>
      <c r="W207" s="220">
        <v>8</v>
      </c>
      <c r="X207" s="199"/>
    </row>
    <row r="208" spans="1:24" ht="24.75" thickBot="1" x14ac:dyDescent="0.25">
      <c r="A208" s="108" t="s">
        <v>365</v>
      </c>
      <c r="B208" s="110" t="s">
        <v>21</v>
      </c>
      <c r="C208" s="110" t="s">
        <v>32</v>
      </c>
      <c r="D208" s="110" t="s">
        <v>62</v>
      </c>
      <c r="E208" s="114" t="s">
        <v>22</v>
      </c>
      <c r="F208" s="110" t="s">
        <v>22</v>
      </c>
      <c r="G208" s="110" t="s">
        <v>56</v>
      </c>
      <c r="H208" s="114" t="s">
        <v>22</v>
      </c>
      <c r="I208" s="110" t="s">
        <v>22</v>
      </c>
      <c r="J208" s="110" t="s">
        <v>54</v>
      </c>
      <c r="K208" s="114" t="s">
        <v>56</v>
      </c>
      <c r="L208" s="110" t="s">
        <v>74</v>
      </c>
      <c r="M208" s="110" t="s">
        <v>22</v>
      </c>
      <c r="N208" s="114" t="s">
        <v>32</v>
      </c>
      <c r="O208" s="110" t="s">
        <v>54</v>
      </c>
      <c r="P208" s="110" t="s">
        <v>62</v>
      </c>
      <c r="Q208" s="114" t="s">
        <v>62</v>
      </c>
      <c r="R208" s="110" t="s">
        <v>32</v>
      </c>
      <c r="S208" s="110" t="s">
        <v>62</v>
      </c>
      <c r="T208" s="114" t="s">
        <v>22</v>
      </c>
      <c r="U208" s="110"/>
      <c r="V208" s="221"/>
      <c r="W208" s="221"/>
      <c r="X208" s="200"/>
    </row>
    <row r="209" spans="1:24" x14ac:dyDescent="0.2">
      <c r="A209" s="107">
        <v>16099</v>
      </c>
      <c r="B209" s="116" t="s">
        <v>20</v>
      </c>
      <c r="C209" s="111">
        <v>59</v>
      </c>
      <c r="D209" s="111">
        <v>20</v>
      </c>
      <c r="E209" s="113">
        <v>79</v>
      </c>
      <c r="F209" s="111">
        <v>50</v>
      </c>
      <c r="G209" s="111">
        <v>15</v>
      </c>
      <c r="H209" s="113">
        <v>65</v>
      </c>
      <c r="I209" s="111">
        <v>44</v>
      </c>
      <c r="J209" s="111">
        <v>16</v>
      </c>
      <c r="K209" s="113">
        <v>60</v>
      </c>
      <c r="L209" s="111">
        <v>52</v>
      </c>
      <c r="M209" s="111">
        <v>12</v>
      </c>
      <c r="N209" s="113">
        <v>64</v>
      </c>
      <c r="O209" s="111">
        <v>60</v>
      </c>
      <c r="P209" s="111">
        <v>19</v>
      </c>
      <c r="Q209" s="113">
        <v>79</v>
      </c>
      <c r="R209" s="111">
        <v>48</v>
      </c>
      <c r="S209" s="111">
        <v>20</v>
      </c>
      <c r="T209" s="113">
        <v>68</v>
      </c>
      <c r="U209" s="111">
        <v>602</v>
      </c>
      <c r="V209" s="220" t="s">
        <v>36</v>
      </c>
      <c r="W209" s="220">
        <v>8.07</v>
      </c>
      <c r="X209" s="199"/>
    </row>
    <row r="210" spans="1:24" ht="24.75" thickBot="1" x14ac:dyDescent="0.25">
      <c r="A210" s="108" t="s">
        <v>366</v>
      </c>
      <c r="B210" s="110" t="s">
        <v>21</v>
      </c>
      <c r="C210" s="110" t="s">
        <v>56</v>
      </c>
      <c r="D210" s="110" t="s">
        <v>62</v>
      </c>
      <c r="E210" s="114" t="s">
        <v>54</v>
      </c>
      <c r="F210" s="110" t="s">
        <v>22</v>
      </c>
      <c r="G210" s="110" t="s">
        <v>54</v>
      </c>
      <c r="H210" s="114" t="s">
        <v>22</v>
      </c>
      <c r="I210" s="110" t="s">
        <v>32</v>
      </c>
      <c r="J210" s="110" t="s">
        <v>62</v>
      </c>
      <c r="K210" s="114" t="s">
        <v>22</v>
      </c>
      <c r="L210" s="110" t="s">
        <v>22</v>
      </c>
      <c r="M210" s="110" t="s">
        <v>22</v>
      </c>
      <c r="N210" s="114" t="s">
        <v>22</v>
      </c>
      <c r="O210" s="110" t="s">
        <v>54</v>
      </c>
      <c r="P210" s="110" t="s">
        <v>62</v>
      </c>
      <c r="Q210" s="114" t="s">
        <v>54</v>
      </c>
      <c r="R210" s="110" t="s">
        <v>22</v>
      </c>
      <c r="S210" s="110" t="s">
        <v>62</v>
      </c>
      <c r="T210" s="114" t="s">
        <v>22</v>
      </c>
      <c r="U210" s="110"/>
      <c r="V210" s="221"/>
      <c r="W210" s="221"/>
      <c r="X210" s="200"/>
    </row>
    <row r="211" spans="1:24" x14ac:dyDescent="0.2">
      <c r="A211" s="107">
        <v>16100</v>
      </c>
      <c r="B211" s="116" t="s">
        <v>20</v>
      </c>
      <c r="C211" s="111">
        <v>56</v>
      </c>
      <c r="D211" s="111">
        <v>19</v>
      </c>
      <c r="E211" s="113">
        <v>75</v>
      </c>
      <c r="F211" s="111">
        <v>53</v>
      </c>
      <c r="G211" s="111">
        <v>12</v>
      </c>
      <c r="H211" s="113">
        <v>65</v>
      </c>
      <c r="I211" s="111">
        <v>32</v>
      </c>
      <c r="J211" s="111">
        <v>17</v>
      </c>
      <c r="K211" s="113">
        <v>49</v>
      </c>
      <c r="L211" s="111">
        <v>55</v>
      </c>
      <c r="M211" s="111">
        <v>17</v>
      </c>
      <c r="N211" s="113">
        <v>72</v>
      </c>
      <c r="O211" s="111">
        <v>57</v>
      </c>
      <c r="P211" s="111">
        <v>17</v>
      </c>
      <c r="Q211" s="113">
        <v>74</v>
      </c>
      <c r="R211" s="111">
        <v>50</v>
      </c>
      <c r="S211" s="111">
        <v>20</v>
      </c>
      <c r="T211" s="113">
        <v>70</v>
      </c>
      <c r="U211" s="111">
        <v>594</v>
      </c>
      <c r="V211" s="220" t="s">
        <v>36</v>
      </c>
      <c r="W211" s="220">
        <v>7.89</v>
      </c>
      <c r="X211" s="199"/>
    </row>
    <row r="212" spans="1:24" ht="15.75" thickBot="1" x14ac:dyDescent="0.25">
      <c r="A212" s="108" t="s">
        <v>367</v>
      </c>
      <c r="B212" s="110" t="s">
        <v>21</v>
      </c>
      <c r="C212" s="110" t="s">
        <v>56</v>
      </c>
      <c r="D212" s="110" t="s">
        <v>62</v>
      </c>
      <c r="E212" s="114" t="s">
        <v>54</v>
      </c>
      <c r="F212" s="110" t="s">
        <v>22</v>
      </c>
      <c r="G212" s="110" t="s">
        <v>22</v>
      </c>
      <c r="H212" s="114" t="s">
        <v>22</v>
      </c>
      <c r="I212" s="110" t="s">
        <v>36</v>
      </c>
      <c r="J212" s="110" t="s">
        <v>62</v>
      </c>
      <c r="K212" s="114" t="s">
        <v>74</v>
      </c>
      <c r="L212" s="110" t="s">
        <v>22</v>
      </c>
      <c r="M212" s="110" t="s">
        <v>62</v>
      </c>
      <c r="N212" s="114" t="s">
        <v>56</v>
      </c>
      <c r="O212" s="110" t="s">
        <v>56</v>
      </c>
      <c r="P212" s="110" t="s">
        <v>62</v>
      </c>
      <c r="Q212" s="114" t="s">
        <v>56</v>
      </c>
      <c r="R212" s="110" t="s">
        <v>22</v>
      </c>
      <c r="S212" s="110" t="s">
        <v>62</v>
      </c>
      <c r="T212" s="114" t="s">
        <v>56</v>
      </c>
      <c r="U212" s="110"/>
      <c r="V212" s="221"/>
      <c r="W212" s="221"/>
      <c r="X212" s="200"/>
    </row>
    <row r="213" spans="1:24" x14ac:dyDescent="0.2">
      <c r="A213" s="107">
        <v>16101</v>
      </c>
      <c r="B213" s="116" t="s">
        <v>20</v>
      </c>
      <c r="C213" s="109" t="s">
        <v>419</v>
      </c>
      <c r="D213" s="109" t="s">
        <v>94</v>
      </c>
      <c r="E213" s="113">
        <v>82</v>
      </c>
      <c r="F213" s="109" t="s">
        <v>95</v>
      </c>
      <c r="G213" s="109" t="s">
        <v>87</v>
      </c>
      <c r="H213" s="113">
        <v>63</v>
      </c>
      <c r="I213" s="109" t="s">
        <v>149</v>
      </c>
      <c r="J213" s="109" t="s">
        <v>119</v>
      </c>
      <c r="K213" s="113">
        <v>29</v>
      </c>
      <c r="L213" s="109" t="s">
        <v>177</v>
      </c>
      <c r="M213" s="109" t="s">
        <v>127</v>
      </c>
      <c r="N213" s="113">
        <v>64</v>
      </c>
      <c r="O213" s="109" t="s">
        <v>126</v>
      </c>
      <c r="P213" s="109" t="s">
        <v>92</v>
      </c>
      <c r="Q213" s="113">
        <v>74</v>
      </c>
      <c r="R213" s="109" t="s">
        <v>100</v>
      </c>
      <c r="S213" s="109" t="s">
        <v>165</v>
      </c>
      <c r="T213" s="113">
        <v>51</v>
      </c>
      <c r="U213" s="111">
        <v>526</v>
      </c>
      <c r="V213" s="220" t="s">
        <v>24</v>
      </c>
      <c r="W213" s="220">
        <v>6.64</v>
      </c>
      <c r="X213" s="199"/>
    </row>
    <row r="214" spans="1:24" ht="24.75" thickBot="1" x14ac:dyDescent="0.25">
      <c r="A214" s="108" t="s">
        <v>368</v>
      </c>
      <c r="B214" s="110" t="s">
        <v>21</v>
      </c>
      <c r="C214" s="110" t="s">
        <v>54</v>
      </c>
      <c r="D214" s="110" t="s">
        <v>62</v>
      </c>
      <c r="E214" s="114" t="s">
        <v>62</v>
      </c>
      <c r="F214" s="110" t="s">
        <v>32</v>
      </c>
      <c r="G214" s="110" t="s">
        <v>62</v>
      </c>
      <c r="H214" s="114" t="s">
        <v>22</v>
      </c>
      <c r="I214" s="110" t="s">
        <v>24</v>
      </c>
      <c r="J214" s="110" t="s">
        <v>22</v>
      </c>
      <c r="K214" s="114" t="s">
        <v>24</v>
      </c>
      <c r="L214" s="110" t="s">
        <v>22</v>
      </c>
      <c r="M214" s="110" t="s">
        <v>56</v>
      </c>
      <c r="N214" s="114" t="s">
        <v>22</v>
      </c>
      <c r="O214" s="110" t="s">
        <v>56</v>
      </c>
      <c r="P214" s="110" t="s">
        <v>62</v>
      </c>
      <c r="Q214" s="114" t="s">
        <v>56</v>
      </c>
      <c r="R214" s="110" t="s">
        <v>36</v>
      </c>
      <c r="S214" s="110" t="s">
        <v>62</v>
      </c>
      <c r="T214" s="114" t="s">
        <v>32</v>
      </c>
      <c r="U214" s="110"/>
      <c r="V214" s="221"/>
      <c r="W214" s="221"/>
      <c r="X214" s="200"/>
    </row>
    <row r="215" spans="1:24" x14ac:dyDescent="0.2">
      <c r="A215" s="107">
        <v>16102</v>
      </c>
      <c r="B215" s="116" t="s">
        <v>20</v>
      </c>
      <c r="C215" s="111">
        <v>60</v>
      </c>
      <c r="D215" s="111">
        <v>20</v>
      </c>
      <c r="E215" s="113">
        <v>80</v>
      </c>
      <c r="F215" s="111">
        <v>68</v>
      </c>
      <c r="G215" s="111">
        <v>18</v>
      </c>
      <c r="H215" s="113">
        <v>86</v>
      </c>
      <c r="I215" s="111">
        <v>58</v>
      </c>
      <c r="J215" s="111">
        <v>20</v>
      </c>
      <c r="K215" s="113">
        <v>78</v>
      </c>
      <c r="L215" s="111">
        <v>70</v>
      </c>
      <c r="M215" s="111">
        <v>18</v>
      </c>
      <c r="N215" s="113">
        <v>88</v>
      </c>
      <c r="O215" s="111">
        <v>65</v>
      </c>
      <c r="P215" s="111">
        <v>19</v>
      </c>
      <c r="Q215" s="113">
        <v>84</v>
      </c>
      <c r="R215" s="111">
        <v>59</v>
      </c>
      <c r="S215" s="111">
        <v>20</v>
      </c>
      <c r="T215" s="113">
        <v>79</v>
      </c>
      <c r="U215" s="111">
        <v>675</v>
      </c>
      <c r="V215" s="220" t="s">
        <v>36</v>
      </c>
      <c r="W215" s="220">
        <v>9.5399999999999991</v>
      </c>
      <c r="X215" s="199"/>
    </row>
    <row r="216" spans="1:24" ht="24.75" thickBot="1" x14ac:dyDescent="0.25">
      <c r="A216" s="108" t="s">
        <v>369</v>
      </c>
      <c r="B216" s="110" t="s">
        <v>21</v>
      </c>
      <c r="C216" s="110" t="s">
        <v>54</v>
      </c>
      <c r="D216" s="110" t="s">
        <v>62</v>
      </c>
      <c r="E216" s="114" t="s">
        <v>62</v>
      </c>
      <c r="F216" s="110" t="s">
        <v>62</v>
      </c>
      <c r="G216" s="110" t="s">
        <v>62</v>
      </c>
      <c r="H216" s="114" t="s">
        <v>62</v>
      </c>
      <c r="I216" s="110" t="s">
        <v>56</v>
      </c>
      <c r="J216" s="110" t="s">
        <v>62</v>
      </c>
      <c r="K216" s="114" t="s">
        <v>54</v>
      </c>
      <c r="L216" s="110" t="s">
        <v>62</v>
      </c>
      <c r="M216" s="110" t="s">
        <v>62</v>
      </c>
      <c r="N216" s="114" t="s">
        <v>62</v>
      </c>
      <c r="O216" s="110" t="s">
        <v>62</v>
      </c>
      <c r="P216" s="110" t="s">
        <v>62</v>
      </c>
      <c r="Q216" s="114" t="s">
        <v>62</v>
      </c>
      <c r="R216" s="110" t="s">
        <v>56</v>
      </c>
      <c r="S216" s="110" t="s">
        <v>62</v>
      </c>
      <c r="T216" s="114" t="s">
        <v>54</v>
      </c>
      <c r="U216" s="110"/>
      <c r="V216" s="221"/>
      <c r="W216" s="221"/>
      <c r="X216" s="200"/>
    </row>
    <row r="217" spans="1:24" x14ac:dyDescent="0.2">
      <c r="A217" s="107">
        <v>16103</v>
      </c>
      <c r="B217" s="116" t="s">
        <v>20</v>
      </c>
      <c r="C217" s="109" t="s">
        <v>98</v>
      </c>
      <c r="D217" s="109" t="s">
        <v>119</v>
      </c>
      <c r="E217" s="113">
        <v>50</v>
      </c>
      <c r="F217" s="109" t="s">
        <v>45</v>
      </c>
      <c r="G217" s="109" t="s">
        <v>35</v>
      </c>
      <c r="H217" s="113">
        <v>41</v>
      </c>
      <c r="I217" s="109" t="s">
        <v>137</v>
      </c>
      <c r="J217" s="109" t="s">
        <v>153</v>
      </c>
      <c r="K217" s="113">
        <v>17</v>
      </c>
      <c r="L217" s="109" t="s">
        <v>100</v>
      </c>
      <c r="M217" s="109" t="s">
        <v>148</v>
      </c>
      <c r="N217" s="113">
        <v>38</v>
      </c>
      <c r="O217" s="109" t="s">
        <v>91</v>
      </c>
      <c r="P217" s="109" t="s">
        <v>135</v>
      </c>
      <c r="Q217" s="113">
        <v>62</v>
      </c>
      <c r="R217" s="109" t="s">
        <v>158</v>
      </c>
      <c r="S217" s="109" t="s">
        <v>127</v>
      </c>
      <c r="T217" s="113">
        <v>40</v>
      </c>
      <c r="U217" s="111">
        <v>389</v>
      </c>
      <c r="V217" s="220" t="s">
        <v>24</v>
      </c>
      <c r="W217" s="220">
        <v>3.68</v>
      </c>
      <c r="X217" s="199"/>
    </row>
    <row r="218" spans="1:24" ht="24.75" thickBot="1" x14ac:dyDescent="0.25">
      <c r="A218" s="108" t="s">
        <v>420</v>
      </c>
      <c r="B218" s="110" t="s">
        <v>21</v>
      </c>
      <c r="C218" s="110" t="s">
        <v>74</v>
      </c>
      <c r="D218" s="110" t="s">
        <v>22</v>
      </c>
      <c r="E218" s="114" t="s">
        <v>32</v>
      </c>
      <c r="F218" s="110" t="s">
        <v>36</v>
      </c>
      <c r="G218" s="110" t="s">
        <v>36</v>
      </c>
      <c r="H218" s="114" t="s">
        <v>36</v>
      </c>
      <c r="I218" s="110" t="s">
        <v>24</v>
      </c>
      <c r="J218" s="110" t="s">
        <v>24</v>
      </c>
      <c r="K218" s="114" t="s">
        <v>24</v>
      </c>
      <c r="L218" s="110" t="s">
        <v>36</v>
      </c>
      <c r="M218" s="110" t="s">
        <v>24</v>
      </c>
      <c r="N218" s="114" t="s">
        <v>24</v>
      </c>
      <c r="O218" s="110" t="s">
        <v>22</v>
      </c>
      <c r="P218" s="110" t="s">
        <v>74</v>
      </c>
      <c r="Q218" s="114" t="s">
        <v>22</v>
      </c>
      <c r="R218" s="110" t="s">
        <v>24</v>
      </c>
      <c r="S218" s="110" t="s">
        <v>56</v>
      </c>
      <c r="T218" s="114" t="s">
        <v>24</v>
      </c>
      <c r="U218" s="110"/>
      <c r="V218" s="221"/>
      <c r="W218" s="221"/>
      <c r="X218" s="200"/>
    </row>
    <row r="219" spans="1:24" x14ac:dyDescent="0.2">
      <c r="A219" s="107">
        <v>16104</v>
      </c>
      <c r="B219" s="116" t="s">
        <v>20</v>
      </c>
      <c r="C219" s="109" t="s">
        <v>246</v>
      </c>
      <c r="D219" s="109" t="s">
        <v>165</v>
      </c>
      <c r="E219" s="113">
        <v>73</v>
      </c>
      <c r="F219" s="109" t="s">
        <v>156</v>
      </c>
      <c r="G219" s="109" t="s">
        <v>105</v>
      </c>
      <c r="H219" s="113">
        <v>60</v>
      </c>
      <c r="I219" s="109" t="s">
        <v>103</v>
      </c>
      <c r="J219" s="109" t="s">
        <v>135</v>
      </c>
      <c r="K219" s="113">
        <v>44</v>
      </c>
      <c r="L219" s="109" t="s">
        <v>155</v>
      </c>
      <c r="M219" s="109" t="s">
        <v>88</v>
      </c>
      <c r="N219" s="113">
        <v>53</v>
      </c>
      <c r="O219" s="109" t="s">
        <v>245</v>
      </c>
      <c r="P219" s="109" t="s">
        <v>87</v>
      </c>
      <c r="Q219" s="113">
        <v>69</v>
      </c>
      <c r="R219" s="109" t="s">
        <v>185</v>
      </c>
      <c r="S219" s="109" t="s">
        <v>105</v>
      </c>
      <c r="T219" s="113">
        <v>28</v>
      </c>
      <c r="U219" s="111">
        <v>502</v>
      </c>
      <c r="V219" s="220" t="s">
        <v>24</v>
      </c>
      <c r="W219" s="220">
        <v>6.14</v>
      </c>
      <c r="X219" s="199"/>
    </row>
    <row r="220" spans="1:24" ht="15.75" thickBot="1" x14ac:dyDescent="0.25">
      <c r="A220" s="108" t="s">
        <v>421</v>
      </c>
      <c r="B220" s="110" t="s">
        <v>21</v>
      </c>
      <c r="C220" s="110" t="s">
        <v>22</v>
      </c>
      <c r="D220" s="110" t="s">
        <v>62</v>
      </c>
      <c r="E220" s="114" t="s">
        <v>56</v>
      </c>
      <c r="F220" s="110" t="s">
        <v>32</v>
      </c>
      <c r="G220" s="110" t="s">
        <v>62</v>
      </c>
      <c r="H220" s="114" t="s">
        <v>22</v>
      </c>
      <c r="I220" s="110" t="s">
        <v>36</v>
      </c>
      <c r="J220" s="110" t="s">
        <v>74</v>
      </c>
      <c r="K220" s="114" t="s">
        <v>36</v>
      </c>
      <c r="L220" s="110" t="s">
        <v>32</v>
      </c>
      <c r="M220" s="110" t="s">
        <v>22</v>
      </c>
      <c r="N220" s="114" t="s">
        <v>32</v>
      </c>
      <c r="O220" s="110" t="s">
        <v>22</v>
      </c>
      <c r="P220" s="110" t="s">
        <v>62</v>
      </c>
      <c r="Q220" s="114" t="s">
        <v>22</v>
      </c>
      <c r="R220" s="110" t="s">
        <v>24</v>
      </c>
      <c r="S220" s="110" t="s">
        <v>62</v>
      </c>
      <c r="T220" s="114" t="s">
        <v>24</v>
      </c>
      <c r="U220" s="110"/>
      <c r="V220" s="221"/>
      <c r="W220" s="221"/>
      <c r="X220" s="200"/>
    </row>
    <row r="221" spans="1:24" x14ac:dyDescent="0.2">
      <c r="A221" s="107">
        <v>16105</v>
      </c>
      <c r="B221" s="116" t="s">
        <v>20</v>
      </c>
      <c r="C221" s="111">
        <v>57</v>
      </c>
      <c r="D221" s="111">
        <v>20</v>
      </c>
      <c r="E221" s="113">
        <v>77</v>
      </c>
      <c r="F221" s="111">
        <v>58</v>
      </c>
      <c r="G221" s="111">
        <v>17</v>
      </c>
      <c r="H221" s="113">
        <v>75</v>
      </c>
      <c r="I221" s="111">
        <v>54</v>
      </c>
      <c r="J221" s="111">
        <v>20</v>
      </c>
      <c r="K221" s="113">
        <v>74</v>
      </c>
      <c r="L221" s="111">
        <v>63</v>
      </c>
      <c r="M221" s="111">
        <v>19</v>
      </c>
      <c r="N221" s="113">
        <v>82</v>
      </c>
      <c r="O221" s="111">
        <v>60</v>
      </c>
      <c r="P221" s="111">
        <v>18</v>
      </c>
      <c r="Q221" s="113">
        <v>78</v>
      </c>
      <c r="R221" s="111">
        <v>48</v>
      </c>
      <c r="S221" s="111">
        <v>20</v>
      </c>
      <c r="T221" s="113">
        <v>68</v>
      </c>
      <c r="U221" s="111">
        <v>649</v>
      </c>
      <c r="V221" s="220" t="s">
        <v>36</v>
      </c>
      <c r="W221" s="220">
        <v>9</v>
      </c>
      <c r="X221" s="199"/>
    </row>
    <row r="222" spans="1:24" ht="24.75" thickBot="1" x14ac:dyDescent="0.25">
      <c r="A222" s="108" t="s">
        <v>370</v>
      </c>
      <c r="B222" s="110" t="s">
        <v>21</v>
      </c>
      <c r="C222" s="110" t="s">
        <v>56</v>
      </c>
      <c r="D222" s="110" t="s">
        <v>62</v>
      </c>
      <c r="E222" s="114" t="s">
        <v>54</v>
      </c>
      <c r="F222" s="110" t="s">
        <v>56</v>
      </c>
      <c r="G222" s="110" t="s">
        <v>62</v>
      </c>
      <c r="H222" s="114" t="s">
        <v>54</v>
      </c>
      <c r="I222" s="110" t="s">
        <v>22</v>
      </c>
      <c r="J222" s="110" t="s">
        <v>62</v>
      </c>
      <c r="K222" s="114" t="s">
        <v>56</v>
      </c>
      <c r="L222" s="110" t="s">
        <v>54</v>
      </c>
      <c r="M222" s="110" t="s">
        <v>62</v>
      </c>
      <c r="N222" s="114" t="s">
        <v>62</v>
      </c>
      <c r="O222" s="110" t="s">
        <v>54</v>
      </c>
      <c r="P222" s="110" t="s">
        <v>62</v>
      </c>
      <c r="Q222" s="114" t="s">
        <v>54</v>
      </c>
      <c r="R222" s="110" t="s">
        <v>22</v>
      </c>
      <c r="S222" s="110" t="s">
        <v>62</v>
      </c>
      <c r="T222" s="114" t="s">
        <v>22</v>
      </c>
      <c r="U222" s="110"/>
      <c r="V222" s="221"/>
      <c r="W222" s="221"/>
      <c r="X222" s="200"/>
    </row>
    <row r="223" spans="1:24" x14ac:dyDescent="0.2">
      <c r="A223" s="107">
        <v>16106</v>
      </c>
      <c r="B223" s="116" t="s">
        <v>20</v>
      </c>
      <c r="C223" s="111">
        <v>60</v>
      </c>
      <c r="D223" s="111">
        <v>20</v>
      </c>
      <c r="E223" s="113">
        <v>80</v>
      </c>
      <c r="F223" s="111">
        <v>60</v>
      </c>
      <c r="G223" s="111">
        <v>18</v>
      </c>
      <c r="H223" s="113">
        <v>78</v>
      </c>
      <c r="I223" s="111">
        <v>45</v>
      </c>
      <c r="J223" s="111">
        <v>18</v>
      </c>
      <c r="K223" s="113">
        <v>63</v>
      </c>
      <c r="L223" s="111">
        <v>69</v>
      </c>
      <c r="M223" s="111">
        <v>17</v>
      </c>
      <c r="N223" s="113">
        <v>86</v>
      </c>
      <c r="O223" s="111">
        <v>66</v>
      </c>
      <c r="P223" s="111">
        <v>18</v>
      </c>
      <c r="Q223" s="113">
        <v>84</v>
      </c>
      <c r="R223" s="111">
        <v>60</v>
      </c>
      <c r="S223" s="111">
        <v>20</v>
      </c>
      <c r="T223" s="113">
        <v>80</v>
      </c>
      <c r="U223" s="111">
        <v>659</v>
      </c>
      <c r="V223" s="220" t="s">
        <v>36</v>
      </c>
      <c r="W223" s="220">
        <v>9.36</v>
      </c>
      <c r="X223" s="199"/>
    </row>
    <row r="224" spans="1:24" ht="24.75" thickBot="1" x14ac:dyDescent="0.25">
      <c r="A224" s="108" t="s">
        <v>371</v>
      </c>
      <c r="B224" s="110" t="s">
        <v>21</v>
      </c>
      <c r="C224" s="110" t="s">
        <v>54</v>
      </c>
      <c r="D224" s="110" t="s">
        <v>62</v>
      </c>
      <c r="E224" s="114" t="s">
        <v>62</v>
      </c>
      <c r="F224" s="110" t="s">
        <v>54</v>
      </c>
      <c r="G224" s="110" t="s">
        <v>62</v>
      </c>
      <c r="H224" s="114" t="s">
        <v>54</v>
      </c>
      <c r="I224" s="110" t="s">
        <v>32</v>
      </c>
      <c r="J224" s="110" t="s">
        <v>62</v>
      </c>
      <c r="K224" s="114" t="s">
        <v>22</v>
      </c>
      <c r="L224" s="110" t="s">
        <v>62</v>
      </c>
      <c r="M224" s="110" t="s">
        <v>62</v>
      </c>
      <c r="N224" s="114" t="s">
        <v>62</v>
      </c>
      <c r="O224" s="110" t="s">
        <v>62</v>
      </c>
      <c r="P224" s="110" t="s">
        <v>62</v>
      </c>
      <c r="Q224" s="114" t="s">
        <v>62</v>
      </c>
      <c r="R224" s="110" t="s">
        <v>54</v>
      </c>
      <c r="S224" s="110" t="s">
        <v>62</v>
      </c>
      <c r="T224" s="114" t="s">
        <v>62</v>
      </c>
      <c r="U224" s="110"/>
      <c r="V224" s="221"/>
      <c r="W224" s="221"/>
      <c r="X224" s="200"/>
    </row>
    <row r="225" spans="1:24" x14ac:dyDescent="0.2">
      <c r="A225" s="107">
        <v>16107</v>
      </c>
      <c r="B225" s="116" t="s">
        <v>20</v>
      </c>
      <c r="C225" s="111">
        <v>53</v>
      </c>
      <c r="D225" s="111">
        <v>20</v>
      </c>
      <c r="E225" s="113">
        <v>73</v>
      </c>
      <c r="F225" s="111">
        <v>59</v>
      </c>
      <c r="G225" s="111">
        <v>13</v>
      </c>
      <c r="H225" s="113">
        <v>72</v>
      </c>
      <c r="I225" s="111">
        <v>37</v>
      </c>
      <c r="J225" s="111">
        <v>17</v>
      </c>
      <c r="K225" s="113">
        <v>54</v>
      </c>
      <c r="L225" s="111">
        <v>52</v>
      </c>
      <c r="M225" s="111">
        <v>15</v>
      </c>
      <c r="N225" s="113">
        <v>67</v>
      </c>
      <c r="O225" s="111">
        <v>53</v>
      </c>
      <c r="P225" s="111">
        <v>17</v>
      </c>
      <c r="Q225" s="113">
        <v>70</v>
      </c>
      <c r="R225" s="111">
        <v>47</v>
      </c>
      <c r="S225" s="111">
        <v>19</v>
      </c>
      <c r="T225" s="113">
        <v>66</v>
      </c>
      <c r="U225" s="111">
        <v>570</v>
      </c>
      <c r="V225" s="220" t="s">
        <v>36</v>
      </c>
      <c r="W225" s="220">
        <v>7.61</v>
      </c>
      <c r="X225" s="199"/>
    </row>
    <row r="226" spans="1:24" ht="24.75" thickBot="1" x14ac:dyDescent="0.25">
      <c r="A226" s="108" t="s">
        <v>372</v>
      </c>
      <c r="B226" s="110" t="s">
        <v>21</v>
      </c>
      <c r="C226" s="110" t="s">
        <v>22</v>
      </c>
      <c r="D226" s="110" t="s">
        <v>62</v>
      </c>
      <c r="E226" s="114" t="s">
        <v>56</v>
      </c>
      <c r="F226" s="110" t="s">
        <v>56</v>
      </c>
      <c r="G226" s="110" t="s">
        <v>22</v>
      </c>
      <c r="H226" s="114" t="s">
        <v>56</v>
      </c>
      <c r="I226" s="110" t="s">
        <v>74</v>
      </c>
      <c r="J226" s="110" t="s">
        <v>62</v>
      </c>
      <c r="K226" s="114" t="s">
        <v>32</v>
      </c>
      <c r="L226" s="110" t="s">
        <v>22</v>
      </c>
      <c r="M226" s="110" t="s">
        <v>54</v>
      </c>
      <c r="N226" s="114" t="s">
        <v>22</v>
      </c>
      <c r="O226" s="110" t="s">
        <v>22</v>
      </c>
      <c r="P226" s="110" t="s">
        <v>62</v>
      </c>
      <c r="Q226" s="114" t="s">
        <v>56</v>
      </c>
      <c r="R226" s="110" t="s">
        <v>32</v>
      </c>
      <c r="S226" s="110" t="s">
        <v>62</v>
      </c>
      <c r="T226" s="114" t="s">
        <v>22</v>
      </c>
      <c r="U226" s="110"/>
      <c r="V226" s="221"/>
      <c r="W226" s="221"/>
      <c r="X226" s="200"/>
    </row>
    <row r="227" spans="1:24" x14ac:dyDescent="0.2">
      <c r="A227" s="107">
        <v>16108</v>
      </c>
      <c r="B227" s="116" t="s">
        <v>20</v>
      </c>
      <c r="C227" s="109" t="s">
        <v>98</v>
      </c>
      <c r="D227" s="109" t="s">
        <v>127</v>
      </c>
      <c r="E227" s="113">
        <v>51</v>
      </c>
      <c r="F227" s="109" t="s">
        <v>132</v>
      </c>
      <c r="G227" s="109" t="s">
        <v>119</v>
      </c>
      <c r="H227" s="113">
        <v>52</v>
      </c>
      <c r="I227" s="109" t="s">
        <v>163</v>
      </c>
      <c r="J227" s="109" t="s">
        <v>124</v>
      </c>
      <c r="K227" s="113">
        <v>36</v>
      </c>
      <c r="L227" s="109" t="s">
        <v>95</v>
      </c>
      <c r="M227" s="109" t="s">
        <v>119</v>
      </c>
      <c r="N227" s="113">
        <v>59</v>
      </c>
      <c r="O227" s="109" t="s">
        <v>123</v>
      </c>
      <c r="P227" s="109" t="s">
        <v>127</v>
      </c>
      <c r="Q227" s="113">
        <v>57</v>
      </c>
      <c r="R227" s="109" t="s">
        <v>100</v>
      </c>
      <c r="S227" s="109" t="s">
        <v>124</v>
      </c>
      <c r="T227" s="113">
        <v>47</v>
      </c>
      <c r="U227" s="111">
        <v>473</v>
      </c>
      <c r="V227" s="220" t="s">
        <v>24</v>
      </c>
      <c r="W227" s="220">
        <v>5.71</v>
      </c>
      <c r="X227" s="199"/>
    </row>
    <row r="228" spans="1:24" ht="15.75" thickBot="1" x14ac:dyDescent="0.25">
      <c r="A228" s="108" t="s">
        <v>373</v>
      </c>
      <c r="B228" s="110" t="s">
        <v>21</v>
      </c>
      <c r="C228" s="110" t="s">
        <v>74</v>
      </c>
      <c r="D228" s="110" t="s">
        <v>56</v>
      </c>
      <c r="E228" s="114" t="s">
        <v>32</v>
      </c>
      <c r="F228" s="110" t="s">
        <v>74</v>
      </c>
      <c r="G228" s="110" t="s">
        <v>22</v>
      </c>
      <c r="H228" s="114" t="s">
        <v>32</v>
      </c>
      <c r="I228" s="110" t="s">
        <v>24</v>
      </c>
      <c r="J228" s="110" t="s">
        <v>54</v>
      </c>
      <c r="K228" s="114" t="s">
        <v>24</v>
      </c>
      <c r="L228" s="110" t="s">
        <v>32</v>
      </c>
      <c r="M228" s="110" t="s">
        <v>22</v>
      </c>
      <c r="N228" s="114" t="s">
        <v>32</v>
      </c>
      <c r="O228" s="110" t="s">
        <v>32</v>
      </c>
      <c r="P228" s="110" t="s">
        <v>56</v>
      </c>
      <c r="Q228" s="114" t="s">
        <v>32</v>
      </c>
      <c r="R228" s="110" t="s">
        <v>36</v>
      </c>
      <c r="S228" s="110" t="s">
        <v>54</v>
      </c>
      <c r="T228" s="114" t="s">
        <v>74</v>
      </c>
      <c r="U228" s="110"/>
      <c r="V228" s="221"/>
      <c r="W228" s="221"/>
      <c r="X228" s="200"/>
    </row>
    <row r="229" spans="1:24" x14ac:dyDescent="0.2">
      <c r="A229" s="107">
        <v>16109</v>
      </c>
      <c r="B229" s="116" t="s">
        <v>20</v>
      </c>
      <c r="C229" s="111">
        <v>61</v>
      </c>
      <c r="D229" s="111">
        <v>17</v>
      </c>
      <c r="E229" s="113">
        <v>78</v>
      </c>
      <c r="F229" s="111">
        <v>57</v>
      </c>
      <c r="G229" s="111">
        <v>15</v>
      </c>
      <c r="H229" s="113">
        <v>72</v>
      </c>
      <c r="I229" s="111">
        <v>50</v>
      </c>
      <c r="J229" s="111">
        <v>18</v>
      </c>
      <c r="K229" s="113">
        <v>68</v>
      </c>
      <c r="L229" s="111">
        <v>59</v>
      </c>
      <c r="M229" s="111">
        <v>13</v>
      </c>
      <c r="N229" s="113">
        <v>72</v>
      </c>
      <c r="O229" s="111">
        <v>63</v>
      </c>
      <c r="P229" s="111">
        <v>18</v>
      </c>
      <c r="Q229" s="113">
        <v>81</v>
      </c>
      <c r="R229" s="111">
        <v>53</v>
      </c>
      <c r="S229" s="111">
        <v>20</v>
      </c>
      <c r="T229" s="113">
        <v>73</v>
      </c>
      <c r="U229" s="111">
        <v>625</v>
      </c>
      <c r="V229" s="220" t="s">
        <v>36</v>
      </c>
      <c r="W229" s="220">
        <v>8.61</v>
      </c>
      <c r="X229" s="199"/>
    </row>
    <row r="230" spans="1:24" ht="24.75" thickBot="1" x14ac:dyDescent="0.25">
      <c r="A230" s="108" t="s">
        <v>374</v>
      </c>
      <c r="B230" s="110" t="s">
        <v>21</v>
      </c>
      <c r="C230" s="110" t="s">
        <v>54</v>
      </c>
      <c r="D230" s="110" t="s">
        <v>62</v>
      </c>
      <c r="E230" s="114" t="s">
        <v>54</v>
      </c>
      <c r="F230" s="110" t="s">
        <v>56</v>
      </c>
      <c r="G230" s="110" t="s">
        <v>54</v>
      </c>
      <c r="H230" s="114" t="s">
        <v>56</v>
      </c>
      <c r="I230" s="110" t="s">
        <v>22</v>
      </c>
      <c r="J230" s="110" t="s">
        <v>62</v>
      </c>
      <c r="K230" s="114" t="s">
        <v>22</v>
      </c>
      <c r="L230" s="110" t="s">
        <v>56</v>
      </c>
      <c r="M230" s="110" t="s">
        <v>22</v>
      </c>
      <c r="N230" s="114" t="s">
        <v>56</v>
      </c>
      <c r="O230" s="110" t="s">
        <v>54</v>
      </c>
      <c r="P230" s="110" t="s">
        <v>62</v>
      </c>
      <c r="Q230" s="114" t="s">
        <v>62</v>
      </c>
      <c r="R230" s="110" t="s">
        <v>22</v>
      </c>
      <c r="S230" s="110" t="s">
        <v>62</v>
      </c>
      <c r="T230" s="114" t="s">
        <v>56</v>
      </c>
      <c r="U230" s="110"/>
      <c r="V230" s="221"/>
      <c r="W230" s="221"/>
      <c r="X230" s="200"/>
    </row>
    <row r="231" spans="1:24" x14ac:dyDescent="0.2">
      <c r="A231" s="107">
        <v>16110</v>
      </c>
      <c r="B231" s="116" t="s">
        <v>20</v>
      </c>
      <c r="C231" s="111">
        <v>53</v>
      </c>
      <c r="D231" s="111">
        <v>17</v>
      </c>
      <c r="E231" s="113">
        <v>70</v>
      </c>
      <c r="F231" s="111">
        <v>51</v>
      </c>
      <c r="G231" s="111">
        <v>10</v>
      </c>
      <c r="H231" s="113">
        <v>61</v>
      </c>
      <c r="I231" s="111">
        <v>44</v>
      </c>
      <c r="J231" s="111">
        <v>15</v>
      </c>
      <c r="K231" s="113">
        <v>59</v>
      </c>
      <c r="L231" s="111">
        <v>51</v>
      </c>
      <c r="M231" s="111">
        <v>11</v>
      </c>
      <c r="N231" s="113">
        <v>62</v>
      </c>
      <c r="O231" s="111">
        <v>54</v>
      </c>
      <c r="P231" s="111">
        <v>18</v>
      </c>
      <c r="Q231" s="113">
        <v>72</v>
      </c>
      <c r="R231" s="111">
        <v>41</v>
      </c>
      <c r="S231" s="111">
        <v>18</v>
      </c>
      <c r="T231" s="113">
        <v>59</v>
      </c>
      <c r="U231" s="111">
        <v>549</v>
      </c>
      <c r="V231" s="220" t="s">
        <v>36</v>
      </c>
      <c r="W231" s="220">
        <v>7.36</v>
      </c>
      <c r="X231" s="199"/>
    </row>
    <row r="232" spans="1:24" ht="24.75" thickBot="1" x14ac:dyDescent="0.25">
      <c r="A232" s="108" t="s">
        <v>375</v>
      </c>
      <c r="B232" s="110" t="s">
        <v>21</v>
      </c>
      <c r="C232" s="110" t="s">
        <v>22</v>
      </c>
      <c r="D232" s="110" t="s">
        <v>62</v>
      </c>
      <c r="E232" s="114" t="s">
        <v>56</v>
      </c>
      <c r="F232" s="110" t="s">
        <v>22</v>
      </c>
      <c r="G232" s="110" t="s">
        <v>32</v>
      </c>
      <c r="H232" s="114" t="s">
        <v>22</v>
      </c>
      <c r="I232" s="110" t="s">
        <v>32</v>
      </c>
      <c r="J232" s="110" t="s">
        <v>54</v>
      </c>
      <c r="K232" s="114" t="s">
        <v>32</v>
      </c>
      <c r="L232" s="110" t="s">
        <v>22</v>
      </c>
      <c r="M232" s="110" t="s">
        <v>32</v>
      </c>
      <c r="N232" s="114" t="s">
        <v>22</v>
      </c>
      <c r="O232" s="110" t="s">
        <v>22</v>
      </c>
      <c r="P232" s="110" t="s">
        <v>62</v>
      </c>
      <c r="Q232" s="114" t="s">
        <v>56</v>
      </c>
      <c r="R232" s="110" t="s">
        <v>32</v>
      </c>
      <c r="S232" s="110" t="s">
        <v>62</v>
      </c>
      <c r="T232" s="114" t="s">
        <v>32</v>
      </c>
      <c r="U232" s="110"/>
      <c r="V232" s="221"/>
      <c r="W232" s="221"/>
      <c r="X232" s="200"/>
    </row>
    <row r="233" spans="1:24" x14ac:dyDescent="0.2">
      <c r="A233" s="107">
        <v>16111</v>
      </c>
      <c r="B233" s="116" t="s">
        <v>20</v>
      </c>
      <c r="C233" s="111">
        <v>50</v>
      </c>
      <c r="D233" s="111">
        <v>20</v>
      </c>
      <c r="E233" s="113">
        <v>70</v>
      </c>
      <c r="F233" s="111">
        <v>45</v>
      </c>
      <c r="G233" s="111">
        <v>15</v>
      </c>
      <c r="H233" s="113">
        <v>60</v>
      </c>
      <c r="I233" s="111">
        <v>40</v>
      </c>
      <c r="J233" s="111">
        <v>14</v>
      </c>
      <c r="K233" s="113">
        <v>54</v>
      </c>
      <c r="L233" s="111">
        <v>44</v>
      </c>
      <c r="M233" s="111">
        <v>14</v>
      </c>
      <c r="N233" s="113">
        <v>58</v>
      </c>
      <c r="O233" s="111">
        <v>57</v>
      </c>
      <c r="P233" s="111">
        <v>19</v>
      </c>
      <c r="Q233" s="113">
        <v>76</v>
      </c>
      <c r="R233" s="111">
        <v>34</v>
      </c>
      <c r="S233" s="111">
        <v>19</v>
      </c>
      <c r="T233" s="113">
        <v>53</v>
      </c>
      <c r="U233" s="111">
        <v>555</v>
      </c>
      <c r="V233" s="220" t="s">
        <v>36</v>
      </c>
      <c r="W233" s="220">
        <v>7.54</v>
      </c>
      <c r="X233" s="199"/>
    </row>
    <row r="234" spans="1:24" ht="24.75" thickBot="1" x14ac:dyDescent="0.25">
      <c r="A234" s="108" t="s">
        <v>376</v>
      </c>
      <c r="B234" s="110" t="s">
        <v>21</v>
      </c>
      <c r="C234" s="110" t="s">
        <v>22</v>
      </c>
      <c r="D234" s="110" t="s">
        <v>62</v>
      </c>
      <c r="E234" s="114" t="s">
        <v>56</v>
      </c>
      <c r="F234" s="110" t="s">
        <v>32</v>
      </c>
      <c r="G234" s="110" t="s">
        <v>54</v>
      </c>
      <c r="H234" s="114" t="s">
        <v>22</v>
      </c>
      <c r="I234" s="110" t="s">
        <v>32</v>
      </c>
      <c r="J234" s="110" t="s">
        <v>56</v>
      </c>
      <c r="K234" s="114" t="s">
        <v>32</v>
      </c>
      <c r="L234" s="110" t="s">
        <v>32</v>
      </c>
      <c r="M234" s="110" t="s">
        <v>56</v>
      </c>
      <c r="N234" s="114" t="s">
        <v>32</v>
      </c>
      <c r="O234" s="110" t="s">
        <v>56</v>
      </c>
      <c r="P234" s="110" t="s">
        <v>62</v>
      </c>
      <c r="Q234" s="114" t="s">
        <v>54</v>
      </c>
      <c r="R234" s="110" t="s">
        <v>36</v>
      </c>
      <c r="S234" s="110" t="s">
        <v>62</v>
      </c>
      <c r="T234" s="114" t="s">
        <v>32</v>
      </c>
      <c r="U234" s="110"/>
      <c r="V234" s="221"/>
      <c r="W234" s="221"/>
      <c r="X234" s="200"/>
    </row>
    <row r="235" spans="1:24" x14ac:dyDescent="0.2">
      <c r="A235" s="107">
        <v>16112</v>
      </c>
      <c r="B235" s="116" t="s">
        <v>20</v>
      </c>
      <c r="C235" s="109" t="s">
        <v>120</v>
      </c>
      <c r="D235" s="109" t="s">
        <v>165</v>
      </c>
      <c r="E235" s="113">
        <v>57</v>
      </c>
      <c r="F235" s="109" t="s">
        <v>175</v>
      </c>
      <c r="G235" s="109" t="s">
        <v>119</v>
      </c>
      <c r="H235" s="113">
        <v>60</v>
      </c>
      <c r="I235" s="109" t="s">
        <v>149</v>
      </c>
      <c r="J235" s="109" t="s">
        <v>127</v>
      </c>
      <c r="K235" s="113">
        <v>30</v>
      </c>
      <c r="L235" s="109" t="s">
        <v>130</v>
      </c>
      <c r="M235" s="109" t="s">
        <v>119</v>
      </c>
      <c r="N235" s="113">
        <v>57</v>
      </c>
      <c r="O235" s="109" t="s">
        <v>181</v>
      </c>
      <c r="P235" s="109" t="s">
        <v>119</v>
      </c>
      <c r="Q235" s="113">
        <v>62</v>
      </c>
      <c r="R235" s="109" t="s">
        <v>125</v>
      </c>
      <c r="S235" s="109" t="s">
        <v>94</v>
      </c>
      <c r="T235" s="113">
        <v>42</v>
      </c>
      <c r="U235" s="111">
        <v>477</v>
      </c>
      <c r="V235" s="220" t="s">
        <v>24</v>
      </c>
      <c r="W235" s="220">
        <v>5.29</v>
      </c>
      <c r="X235" s="199"/>
    </row>
    <row r="236" spans="1:24" ht="24.75" thickBot="1" x14ac:dyDescent="0.25">
      <c r="A236" s="108" t="s">
        <v>377</v>
      </c>
      <c r="B236" s="110" t="s">
        <v>21</v>
      </c>
      <c r="C236" s="110" t="s">
        <v>74</v>
      </c>
      <c r="D236" s="110" t="s">
        <v>62</v>
      </c>
      <c r="E236" s="114" t="s">
        <v>32</v>
      </c>
      <c r="F236" s="110" t="s">
        <v>32</v>
      </c>
      <c r="G236" s="110" t="s">
        <v>22</v>
      </c>
      <c r="H236" s="114" t="s">
        <v>22</v>
      </c>
      <c r="I236" s="110" t="s">
        <v>24</v>
      </c>
      <c r="J236" s="110" t="s">
        <v>56</v>
      </c>
      <c r="K236" s="114" t="s">
        <v>24</v>
      </c>
      <c r="L236" s="110" t="s">
        <v>32</v>
      </c>
      <c r="M236" s="110" t="s">
        <v>22</v>
      </c>
      <c r="N236" s="114" t="s">
        <v>32</v>
      </c>
      <c r="O236" s="110" t="s">
        <v>22</v>
      </c>
      <c r="P236" s="110" t="s">
        <v>22</v>
      </c>
      <c r="Q236" s="114" t="s">
        <v>22</v>
      </c>
      <c r="R236" s="110" t="s">
        <v>24</v>
      </c>
      <c r="S236" s="110" t="s">
        <v>62</v>
      </c>
      <c r="T236" s="114" t="s">
        <v>24</v>
      </c>
      <c r="U236" s="110"/>
      <c r="V236" s="221"/>
      <c r="W236" s="221"/>
      <c r="X236" s="200"/>
    </row>
    <row r="237" spans="1:24" x14ac:dyDescent="0.2">
      <c r="A237" s="107">
        <v>16113</v>
      </c>
      <c r="B237" s="116" t="s">
        <v>20</v>
      </c>
      <c r="C237" s="111">
        <v>53</v>
      </c>
      <c r="D237" s="111">
        <v>19</v>
      </c>
      <c r="E237" s="113">
        <v>72</v>
      </c>
      <c r="F237" s="111">
        <v>53</v>
      </c>
      <c r="G237" s="111">
        <v>11</v>
      </c>
      <c r="H237" s="113">
        <v>64</v>
      </c>
      <c r="I237" s="111">
        <v>52</v>
      </c>
      <c r="J237" s="111">
        <v>11</v>
      </c>
      <c r="K237" s="113">
        <v>63</v>
      </c>
      <c r="L237" s="111">
        <v>71</v>
      </c>
      <c r="M237" s="111">
        <v>16</v>
      </c>
      <c r="N237" s="113">
        <v>87</v>
      </c>
      <c r="O237" s="111">
        <v>58</v>
      </c>
      <c r="P237" s="111">
        <v>18</v>
      </c>
      <c r="Q237" s="113">
        <v>76</v>
      </c>
      <c r="R237" s="111">
        <v>47</v>
      </c>
      <c r="S237" s="111">
        <v>17</v>
      </c>
      <c r="T237" s="113">
        <v>64</v>
      </c>
      <c r="U237" s="111">
        <v>591</v>
      </c>
      <c r="V237" s="220" t="s">
        <v>36</v>
      </c>
      <c r="W237" s="220">
        <v>8.0399999999999991</v>
      </c>
      <c r="X237" s="199"/>
    </row>
    <row r="238" spans="1:24" ht="24.75" thickBot="1" x14ac:dyDescent="0.25">
      <c r="A238" s="108" t="s">
        <v>378</v>
      </c>
      <c r="B238" s="110" t="s">
        <v>21</v>
      </c>
      <c r="C238" s="110" t="s">
        <v>22</v>
      </c>
      <c r="D238" s="110" t="s">
        <v>62</v>
      </c>
      <c r="E238" s="114" t="s">
        <v>56</v>
      </c>
      <c r="F238" s="110" t="s">
        <v>22</v>
      </c>
      <c r="G238" s="110" t="s">
        <v>32</v>
      </c>
      <c r="H238" s="114" t="s">
        <v>22</v>
      </c>
      <c r="I238" s="110" t="s">
        <v>22</v>
      </c>
      <c r="J238" s="110" t="s">
        <v>32</v>
      </c>
      <c r="K238" s="114" t="s">
        <v>22</v>
      </c>
      <c r="L238" s="110" t="s">
        <v>62</v>
      </c>
      <c r="M238" s="110" t="s">
        <v>62</v>
      </c>
      <c r="N238" s="114" t="s">
        <v>62</v>
      </c>
      <c r="O238" s="110" t="s">
        <v>56</v>
      </c>
      <c r="P238" s="110" t="s">
        <v>62</v>
      </c>
      <c r="Q238" s="114" t="s">
        <v>54</v>
      </c>
      <c r="R238" s="110" t="s">
        <v>32</v>
      </c>
      <c r="S238" s="110" t="s">
        <v>62</v>
      </c>
      <c r="T238" s="114" t="s">
        <v>22</v>
      </c>
      <c r="U238" s="110"/>
      <c r="V238" s="221"/>
      <c r="W238" s="221"/>
      <c r="X238" s="200"/>
    </row>
    <row r="239" spans="1:24" x14ac:dyDescent="0.2">
      <c r="A239" s="107">
        <v>16114</v>
      </c>
      <c r="B239" s="116" t="s">
        <v>20</v>
      </c>
      <c r="C239" s="111">
        <v>58</v>
      </c>
      <c r="D239" s="111">
        <v>17</v>
      </c>
      <c r="E239" s="113">
        <v>75</v>
      </c>
      <c r="F239" s="111">
        <v>56</v>
      </c>
      <c r="G239" s="111">
        <v>14</v>
      </c>
      <c r="H239" s="113">
        <v>70</v>
      </c>
      <c r="I239" s="111">
        <v>42</v>
      </c>
      <c r="J239" s="111">
        <v>15</v>
      </c>
      <c r="K239" s="113">
        <v>57</v>
      </c>
      <c r="L239" s="111">
        <v>46</v>
      </c>
      <c r="M239" s="111">
        <v>13</v>
      </c>
      <c r="N239" s="113">
        <v>59</v>
      </c>
      <c r="O239" s="111">
        <v>58</v>
      </c>
      <c r="P239" s="111">
        <v>13</v>
      </c>
      <c r="Q239" s="113">
        <v>71</v>
      </c>
      <c r="R239" s="111">
        <v>51</v>
      </c>
      <c r="S239" s="111">
        <v>13</v>
      </c>
      <c r="T239" s="113">
        <v>64</v>
      </c>
      <c r="U239" s="111">
        <v>576</v>
      </c>
      <c r="V239" s="220" t="s">
        <v>36</v>
      </c>
      <c r="W239" s="220">
        <v>7.64</v>
      </c>
      <c r="X239" s="199"/>
    </row>
    <row r="240" spans="1:24" ht="24.75" thickBot="1" x14ac:dyDescent="0.25">
      <c r="A240" s="108" t="s">
        <v>380</v>
      </c>
      <c r="B240" s="110" t="s">
        <v>21</v>
      </c>
      <c r="C240" s="110" t="s">
        <v>56</v>
      </c>
      <c r="D240" s="110" t="s">
        <v>62</v>
      </c>
      <c r="E240" s="114" t="s">
        <v>54</v>
      </c>
      <c r="F240" s="110" t="s">
        <v>56</v>
      </c>
      <c r="G240" s="110" t="s">
        <v>56</v>
      </c>
      <c r="H240" s="114" t="s">
        <v>56</v>
      </c>
      <c r="I240" s="110" t="s">
        <v>32</v>
      </c>
      <c r="J240" s="110" t="s">
        <v>54</v>
      </c>
      <c r="K240" s="114" t="s">
        <v>32</v>
      </c>
      <c r="L240" s="110" t="s">
        <v>32</v>
      </c>
      <c r="M240" s="110" t="s">
        <v>22</v>
      </c>
      <c r="N240" s="114" t="s">
        <v>32</v>
      </c>
      <c r="O240" s="110" t="s">
        <v>56</v>
      </c>
      <c r="P240" s="110" t="s">
        <v>22</v>
      </c>
      <c r="Q240" s="114" t="s">
        <v>56</v>
      </c>
      <c r="R240" s="110" t="s">
        <v>22</v>
      </c>
      <c r="S240" s="110" t="s">
        <v>22</v>
      </c>
      <c r="T240" s="114" t="s">
        <v>22</v>
      </c>
      <c r="U240" s="110"/>
      <c r="V240" s="221"/>
      <c r="W240" s="221"/>
      <c r="X240" s="200"/>
    </row>
    <row r="241" spans="1:24" x14ac:dyDescent="0.2">
      <c r="A241" s="107">
        <v>16115</v>
      </c>
      <c r="B241" s="116" t="s">
        <v>20</v>
      </c>
      <c r="C241" s="111">
        <v>42</v>
      </c>
      <c r="D241" s="111">
        <v>11</v>
      </c>
      <c r="E241" s="113">
        <v>53</v>
      </c>
      <c r="F241" s="111">
        <v>32</v>
      </c>
      <c r="G241" s="111">
        <v>8</v>
      </c>
      <c r="H241" s="113">
        <v>40</v>
      </c>
      <c r="I241" s="111">
        <v>32</v>
      </c>
      <c r="J241" s="111">
        <v>11</v>
      </c>
      <c r="K241" s="113">
        <v>43</v>
      </c>
      <c r="L241" s="111">
        <v>37</v>
      </c>
      <c r="M241" s="111">
        <v>8</v>
      </c>
      <c r="N241" s="113">
        <v>45</v>
      </c>
      <c r="O241" s="111">
        <v>36</v>
      </c>
      <c r="P241" s="111">
        <v>10</v>
      </c>
      <c r="Q241" s="113">
        <v>46</v>
      </c>
      <c r="R241" s="111">
        <v>33</v>
      </c>
      <c r="S241" s="111">
        <v>16</v>
      </c>
      <c r="T241" s="113">
        <v>49</v>
      </c>
      <c r="U241" s="111">
        <v>455</v>
      </c>
      <c r="V241" s="220" t="s">
        <v>36</v>
      </c>
      <c r="W241" s="220">
        <v>5.68</v>
      </c>
      <c r="X241" s="199"/>
    </row>
    <row r="242" spans="1:24" ht="24.75" thickBot="1" x14ac:dyDescent="0.25">
      <c r="A242" s="108" t="s">
        <v>381</v>
      </c>
      <c r="B242" s="110" t="s">
        <v>21</v>
      </c>
      <c r="C242" s="110" t="s">
        <v>32</v>
      </c>
      <c r="D242" s="110" t="s">
        <v>32</v>
      </c>
      <c r="E242" s="114" t="s">
        <v>32</v>
      </c>
      <c r="F242" s="110" t="s">
        <v>36</v>
      </c>
      <c r="G242" s="110" t="s">
        <v>36</v>
      </c>
      <c r="H242" s="114" t="s">
        <v>36</v>
      </c>
      <c r="I242" s="110" t="s">
        <v>36</v>
      </c>
      <c r="J242" s="110" t="s">
        <v>32</v>
      </c>
      <c r="K242" s="114" t="s">
        <v>36</v>
      </c>
      <c r="L242" s="110" t="s">
        <v>74</v>
      </c>
      <c r="M242" s="110" t="s">
        <v>36</v>
      </c>
      <c r="N242" s="114" t="s">
        <v>74</v>
      </c>
      <c r="O242" s="110" t="s">
        <v>74</v>
      </c>
      <c r="P242" s="110" t="s">
        <v>32</v>
      </c>
      <c r="Q242" s="114" t="s">
        <v>74</v>
      </c>
      <c r="R242" s="110" t="s">
        <v>36</v>
      </c>
      <c r="S242" s="110" t="s">
        <v>62</v>
      </c>
      <c r="T242" s="114" t="s">
        <v>74</v>
      </c>
      <c r="U242" s="110"/>
      <c r="V242" s="221"/>
      <c r="W242" s="221"/>
      <c r="X242" s="200"/>
    </row>
    <row r="243" spans="1:24" x14ac:dyDescent="0.2">
      <c r="A243" s="107">
        <v>16116</v>
      </c>
      <c r="B243" s="116" t="s">
        <v>20</v>
      </c>
      <c r="C243" s="111">
        <v>39</v>
      </c>
      <c r="D243" s="111">
        <v>15</v>
      </c>
      <c r="E243" s="113">
        <v>54</v>
      </c>
      <c r="F243" s="111">
        <v>37</v>
      </c>
      <c r="G243" s="111">
        <v>12</v>
      </c>
      <c r="H243" s="113">
        <v>49</v>
      </c>
      <c r="I243" s="111">
        <v>43</v>
      </c>
      <c r="J243" s="111">
        <v>12</v>
      </c>
      <c r="K243" s="113">
        <v>55</v>
      </c>
      <c r="L243" s="111">
        <v>54</v>
      </c>
      <c r="M243" s="111">
        <v>11</v>
      </c>
      <c r="N243" s="113">
        <v>65</v>
      </c>
      <c r="O243" s="111">
        <v>39</v>
      </c>
      <c r="P243" s="111">
        <v>14</v>
      </c>
      <c r="Q243" s="113">
        <v>53</v>
      </c>
      <c r="R243" s="111">
        <v>32</v>
      </c>
      <c r="S243" s="111">
        <v>20</v>
      </c>
      <c r="T243" s="113">
        <v>52</v>
      </c>
      <c r="U243" s="111">
        <v>506</v>
      </c>
      <c r="V243" s="220" t="s">
        <v>36</v>
      </c>
      <c r="W243" s="220">
        <v>6.68</v>
      </c>
      <c r="X243" s="199"/>
    </row>
    <row r="244" spans="1:24" ht="24.75" thickBot="1" x14ac:dyDescent="0.25">
      <c r="A244" s="108" t="s">
        <v>382</v>
      </c>
      <c r="B244" s="110" t="s">
        <v>21</v>
      </c>
      <c r="C244" s="110" t="s">
        <v>74</v>
      </c>
      <c r="D244" s="110" t="s">
        <v>54</v>
      </c>
      <c r="E244" s="114" t="s">
        <v>32</v>
      </c>
      <c r="F244" s="110" t="s">
        <v>74</v>
      </c>
      <c r="G244" s="110" t="s">
        <v>22</v>
      </c>
      <c r="H244" s="114" t="s">
        <v>74</v>
      </c>
      <c r="I244" s="110" t="s">
        <v>32</v>
      </c>
      <c r="J244" s="110" t="s">
        <v>22</v>
      </c>
      <c r="K244" s="114" t="s">
        <v>32</v>
      </c>
      <c r="L244" s="110" t="s">
        <v>22</v>
      </c>
      <c r="M244" s="110" t="s">
        <v>32</v>
      </c>
      <c r="N244" s="114" t="s">
        <v>22</v>
      </c>
      <c r="O244" s="110" t="s">
        <v>74</v>
      </c>
      <c r="P244" s="110" t="s">
        <v>56</v>
      </c>
      <c r="Q244" s="114" t="s">
        <v>32</v>
      </c>
      <c r="R244" s="110" t="s">
        <v>36</v>
      </c>
      <c r="S244" s="110" t="s">
        <v>62</v>
      </c>
      <c r="T244" s="114" t="s">
        <v>32</v>
      </c>
      <c r="U244" s="110"/>
      <c r="V244" s="221"/>
      <c r="W244" s="221"/>
      <c r="X244" s="200"/>
    </row>
    <row r="245" spans="1:24" x14ac:dyDescent="0.2">
      <c r="A245" s="107">
        <v>16117</v>
      </c>
      <c r="B245" s="116" t="s">
        <v>20</v>
      </c>
      <c r="C245" s="111">
        <v>44</v>
      </c>
      <c r="D245" s="111">
        <v>18</v>
      </c>
      <c r="E245" s="113">
        <v>62</v>
      </c>
      <c r="F245" s="111">
        <v>48</v>
      </c>
      <c r="G245" s="111">
        <v>14</v>
      </c>
      <c r="H245" s="113">
        <v>62</v>
      </c>
      <c r="I245" s="111">
        <v>54</v>
      </c>
      <c r="J245" s="111">
        <v>17</v>
      </c>
      <c r="K245" s="113">
        <v>71</v>
      </c>
      <c r="L245" s="111">
        <v>64</v>
      </c>
      <c r="M245" s="111">
        <v>16</v>
      </c>
      <c r="N245" s="113">
        <v>80</v>
      </c>
      <c r="O245" s="111">
        <v>52</v>
      </c>
      <c r="P245" s="111">
        <v>17</v>
      </c>
      <c r="Q245" s="113">
        <v>69</v>
      </c>
      <c r="R245" s="111">
        <v>48</v>
      </c>
      <c r="S245" s="111">
        <v>20</v>
      </c>
      <c r="T245" s="113">
        <v>68</v>
      </c>
      <c r="U245" s="111">
        <v>596</v>
      </c>
      <c r="V245" s="220" t="s">
        <v>36</v>
      </c>
      <c r="W245" s="220">
        <v>8.07</v>
      </c>
      <c r="X245" s="199"/>
    </row>
    <row r="246" spans="1:24" ht="24.75" thickBot="1" x14ac:dyDescent="0.25">
      <c r="A246" s="108" t="s">
        <v>383</v>
      </c>
      <c r="B246" s="110" t="s">
        <v>21</v>
      </c>
      <c r="C246" s="110" t="s">
        <v>32</v>
      </c>
      <c r="D246" s="110" t="s">
        <v>62</v>
      </c>
      <c r="E246" s="114" t="s">
        <v>22</v>
      </c>
      <c r="F246" s="110" t="s">
        <v>22</v>
      </c>
      <c r="G246" s="110" t="s">
        <v>56</v>
      </c>
      <c r="H246" s="114" t="s">
        <v>22</v>
      </c>
      <c r="I246" s="110" t="s">
        <v>22</v>
      </c>
      <c r="J246" s="110" t="s">
        <v>62</v>
      </c>
      <c r="K246" s="114" t="s">
        <v>56</v>
      </c>
      <c r="L246" s="110" t="s">
        <v>62</v>
      </c>
      <c r="M246" s="110" t="s">
        <v>62</v>
      </c>
      <c r="N246" s="114" t="s">
        <v>62</v>
      </c>
      <c r="O246" s="110" t="s">
        <v>22</v>
      </c>
      <c r="P246" s="110" t="s">
        <v>62</v>
      </c>
      <c r="Q246" s="114" t="s">
        <v>22</v>
      </c>
      <c r="R246" s="110" t="s">
        <v>22</v>
      </c>
      <c r="S246" s="110" t="s">
        <v>62</v>
      </c>
      <c r="T246" s="114" t="s">
        <v>22</v>
      </c>
      <c r="U246" s="110"/>
      <c r="V246" s="221"/>
      <c r="W246" s="221"/>
      <c r="X246" s="200"/>
    </row>
    <row r="247" spans="1:24" x14ac:dyDescent="0.2">
      <c r="A247" s="107">
        <v>16118</v>
      </c>
      <c r="B247" s="116" t="s">
        <v>20</v>
      </c>
      <c r="C247" s="111">
        <v>53</v>
      </c>
      <c r="D247" s="111">
        <v>16</v>
      </c>
      <c r="E247" s="113">
        <v>69</v>
      </c>
      <c r="F247" s="111">
        <v>44</v>
      </c>
      <c r="G247" s="111">
        <v>15</v>
      </c>
      <c r="H247" s="113">
        <v>59</v>
      </c>
      <c r="I247" s="111">
        <v>41</v>
      </c>
      <c r="J247" s="111">
        <v>14</v>
      </c>
      <c r="K247" s="113">
        <v>55</v>
      </c>
      <c r="L247" s="111">
        <v>63</v>
      </c>
      <c r="M247" s="111">
        <v>10</v>
      </c>
      <c r="N247" s="113">
        <v>73</v>
      </c>
      <c r="O247" s="111">
        <v>61</v>
      </c>
      <c r="P247" s="111">
        <v>13</v>
      </c>
      <c r="Q247" s="113">
        <v>74</v>
      </c>
      <c r="R247" s="111">
        <v>39</v>
      </c>
      <c r="S247" s="111">
        <v>18</v>
      </c>
      <c r="T247" s="113">
        <v>57</v>
      </c>
      <c r="U247" s="111">
        <v>564</v>
      </c>
      <c r="V247" s="220" t="s">
        <v>36</v>
      </c>
      <c r="W247" s="220">
        <v>7.32</v>
      </c>
      <c r="X247" s="199"/>
    </row>
    <row r="248" spans="1:24" ht="24.75" thickBot="1" x14ac:dyDescent="0.25">
      <c r="A248" s="108" t="s">
        <v>384</v>
      </c>
      <c r="B248" s="110" t="s">
        <v>21</v>
      </c>
      <c r="C248" s="110" t="s">
        <v>22</v>
      </c>
      <c r="D248" s="110" t="s">
        <v>62</v>
      </c>
      <c r="E248" s="114" t="s">
        <v>22</v>
      </c>
      <c r="F248" s="110" t="s">
        <v>32</v>
      </c>
      <c r="G248" s="110" t="s">
        <v>54</v>
      </c>
      <c r="H248" s="114" t="s">
        <v>32</v>
      </c>
      <c r="I248" s="110" t="s">
        <v>32</v>
      </c>
      <c r="J248" s="110" t="s">
        <v>56</v>
      </c>
      <c r="K248" s="114" t="s">
        <v>32</v>
      </c>
      <c r="L248" s="110" t="s">
        <v>54</v>
      </c>
      <c r="M248" s="110" t="s">
        <v>32</v>
      </c>
      <c r="N248" s="114" t="s">
        <v>56</v>
      </c>
      <c r="O248" s="110" t="s">
        <v>54</v>
      </c>
      <c r="P248" s="110" t="s">
        <v>22</v>
      </c>
      <c r="Q248" s="114" t="s">
        <v>56</v>
      </c>
      <c r="R248" s="110" t="s">
        <v>74</v>
      </c>
      <c r="S248" s="110" t="s">
        <v>62</v>
      </c>
      <c r="T248" s="114" t="s">
        <v>32</v>
      </c>
      <c r="U248" s="110"/>
      <c r="V248" s="221"/>
      <c r="W248" s="221"/>
      <c r="X248" s="200"/>
    </row>
    <row r="249" spans="1:24" x14ac:dyDescent="0.2">
      <c r="A249" s="107">
        <v>16119</v>
      </c>
      <c r="B249" s="116" t="s">
        <v>20</v>
      </c>
      <c r="C249" s="111">
        <v>39</v>
      </c>
      <c r="D249" s="111">
        <v>20</v>
      </c>
      <c r="E249" s="113">
        <v>59</v>
      </c>
      <c r="F249" s="111">
        <v>35</v>
      </c>
      <c r="G249" s="111">
        <v>10</v>
      </c>
      <c r="H249" s="113">
        <v>45</v>
      </c>
      <c r="I249" s="111">
        <v>45</v>
      </c>
      <c r="J249" s="111">
        <v>14</v>
      </c>
      <c r="K249" s="113">
        <v>59</v>
      </c>
      <c r="L249" s="111">
        <v>42</v>
      </c>
      <c r="M249" s="111">
        <v>9</v>
      </c>
      <c r="N249" s="113">
        <v>51</v>
      </c>
      <c r="O249" s="111">
        <v>43</v>
      </c>
      <c r="P249" s="111">
        <v>13</v>
      </c>
      <c r="Q249" s="113">
        <v>56</v>
      </c>
      <c r="R249" s="111">
        <v>35</v>
      </c>
      <c r="S249" s="111">
        <v>19</v>
      </c>
      <c r="T249" s="113">
        <v>54</v>
      </c>
      <c r="U249" s="111">
        <v>478</v>
      </c>
      <c r="V249" s="220" t="s">
        <v>36</v>
      </c>
      <c r="W249" s="220">
        <v>6.25</v>
      </c>
      <c r="X249" s="199"/>
    </row>
    <row r="250" spans="1:24" ht="15.75" thickBot="1" x14ac:dyDescent="0.25">
      <c r="A250" s="108" t="s">
        <v>386</v>
      </c>
      <c r="B250" s="110" t="s">
        <v>21</v>
      </c>
      <c r="C250" s="110" t="s">
        <v>74</v>
      </c>
      <c r="D250" s="110" t="s">
        <v>62</v>
      </c>
      <c r="E250" s="114" t="s">
        <v>32</v>
      </c>
      <c r="F250" s="110" t="s">
        <v>36</v>
      </c>
      <c r="G250" s="110" t="s">
        <v>32</v>
      </c>
      <c r="H250" s="114" t="s">
        <v>74</v>
      </c>
      <c r="I250" s="110" t="s">
        <v>32</v>
      </c>
      <c r="J250" s="110" t="s">
        <v>56</v>
      </c>
      <c r="K250" s="114" t="s">
        <v>32</v>
      </c>
      <c r="L250" s="110" t="s">
        <v>32</v>
      </c>
      <c r="M250" s="110" t="s">
        <v>74</v>
      </c>
      <c r="N250" s="114" t="s">
        <v>32</v>
      </c>
      <c r="O250" s="110" t="s">
        <v>32</v>
      </c>
      <c r="P250" s="110" t="s">
        <v>22</v>
      </c>
      <c r="Q250" s="114" t="s">
        <v>32</v>
      </c>
      <c r="R250" s="110" t="s">
        <v>36</v>
      </c>
      <c r="S250" s="110" t="s">
        <v>62</v>
      </c>
      <c r="T250" s="114" t="s">
        <v>32</v>
      </c>
      <c r="U250" s="110"/>
      <c r="V250" s="221"/>
      <c r="W250" s="221"/>
      <c r="X250" s="200"/>
    </row>
    <row r="251" spans="1:24" x14ac:dyDescent="0.2">
      <c r="A251" s="107">
        <v>16120</v>
      </c>
      <c r="B251" s="116" t="s">
        <v>20</v>
      </c>
      <c r="C251" s="111">
        <v>53</v>
      </c>
      <c r="D251" s="111">
        <v>17</v>
      </c>
      <c r="E251" s="113">
        <v>70</v>
      </c>
      <c r="F251" s="111">
        <v>53</v>
      </c>
      <c r="G251" s="111">
        <v>17</v>
      </c>
      <c r="H251" s="113">
        <v>70</v>
      </c>
      <c r="I251" s="111">
        <v>46</v>
      </c>
      <c r="J251" s="111">
        <v>16</v>
      </c>
      <c r="K251" s="113">
        <v>62</v>
      </c>
      <c r="L251" s="111">
        <v>61</v>
      </c>
      <c r="M251" s="111">
        <v>10</v>
      </c>
      <c r="N251" s="113">
        <v>71</v>
      </c>
      <c r="O251" s="111">
        <v>61</v>
      </c>
      <c r="P251" s="111">
        <v>16</v>
      </c>
      <c r="Q251" s="113">
        <v>77</v>
      </c>
      <c r="R251" s="111">
        <v>42</v>
      </c>
      <c r="S251" s="111">
        <v>20</v>
      </c>
      <c r="T251" s="113">
        <v>62</v>
      </c>
      <c r="U251" s="111">
        <v>592</v>
      </c>
      <c r="V251" s="220" t="s">
        <v>36</v>
      </c>
      <c r="W251" s="220">
        <v>8.14</v>
      </c>
      <c r="X251" s="199"/>
    </row>
    <row r="252" spans="1:24" ht="24.75" thickBot="1" x14ac:dyDescent="0.25">
      <c r="A252" s="108" t="s">
        <v>387</v>
      </c>
      <c r="B252" s="110" t="s">
        <v>21</v>
      </c>
      <c r="C252" s="110" t="s">
        <v>22</v>
      </c>
      <c r="D252" s="110" t="s">
        <v>62</v>
      </c>
      <c r="E252" s="114" t="s">
        <v>56</v>
      </c>
      <c r="F252" s="110" t="s">
        <v>22</v>
      </c>
      <c r="G252" s="110" t="s">
        <v>62</v>
      </c>
      <c r="H252" s="114" t="s">
        <v>56</v>
      </c>
      <c r="I252" s="110" t="s">
        <v>32</v>
      </c>
      <c r="J252" s="110" t="s">
        <v>62</v>
      </c>
      <c r="K252" s="114" t="s">
        <v>22</v>
      </c>
      <c r="L252" s="110" t="s">
        <v>54</v>
      </c>
      <c r="M252" s="110" t="s">
        <v>32</v>
      </c>
      <c r="N252" s="114" t="s">
        <v>56</v>
      </c>
      <c r="O252" s="110" t="s">
        <v>54</v>
      </c>
      <c r="P252" s="110" t="s">
        <v>62</v>
      </c>
      <c r="Q252" s="114" t="s">
        <v>54</v>
      </c>
      <c r="R252" s="110" t="s">
        <v>32</v>
      </c>
      <c r="S252" s="110" t="s">
        <v>62</v>
      </c>
      <c r="T252" s="114" t="s">
        <v>22</v>
      </c>
      <c r="U252" s="110"/>
      <c r="V252" s="221"/>
      <c r="W252" s="221"/>
      <c r="X252" s="200"/>
    </row>
    <row r="253" spans="1:24" x14ac:dyDescent="0.2">
      <c r="A253" s="107">
        <v>16121</v>
      </c>
      <c r="B253" s="116" t="s">
        <v>20</v>
      </c>
      <c r="C253" s="111">
        <v>60</v>
      </c>
      <c r="D253" s="111">
        <v>20</v>
      </c>
      <c r="E253" s="113">
        <v>80</v>
      </c>
      <c r="F253" s="111">
        <v>53</v>
      </c>
      <c r="G253" s="111">
        <v>18</v>
      </c>
      <c r="H253" s="113">
        <v>71</v>
      </c>
      <c r="I253" s="111">
        <v>39</v>
      </c>
      <c r="J253" s="111">
        <v>18</v>
      </c>
      <c r="K253" s="113">
        <v>57</v>
      </c>
      <c r="L253" s="111">
        <v>65</v>
      </c>
      <c r="M253" s="111">
        <v>16</v>
      </c>
      <c r="N253" s="113">
        <v>81</v>
      </c>
      <c r="O253" s="111">
        <v>56</v>
      </c>
      <c r="P253" s="111">
        <v>19</v>
      </c>
      <c r="Q253" s="113">
        <v>75</v>
      </c>
      <c r="R253" s="111">
        <v>43</v>
      </c>
      <c r="S253" s="111">
        <v>18</v>
      </c>
      <c r="T253" s="113">
        <v>61</v>
      </c>
      <c r="U253" s="111">
        <v>620</v>
      </c>
      <c r="V253" s="220" t="s">
        <v>36</v>
      </c>
      <c r="W253" s="220">
        <v>8.61</v>
      </c>
      <c r="X253" s="199"/>
    </row>
    <row r="254" spans="1:24" ht="24.75" thickBot="1" x14ac:dyDescent="0.25">
      <c r="A254" s="108" t="s">
        <v>388</v>
      </c>
      <c r="B254" s="110" t="s">
        <v>21</v>
      </c>
      <c r="C254" s="110" t="s">
        <v>54</v>
      </c>
      <c r="D254" s="110" t="s">
        <v>62</v>
      </c>
      <c r="E254" s="114" t="s">
        <v>62</v>
      </c>
      <c r="F254" s="110" t="s">
        <v>22</v>
      </c>
      <c r="G254" s="110" t="s">
        <v>62</v>
      </c>
      <c r="H254" s="114" t="s">
        <v>56</v>
      </c>
      <c r="I254" s="110" t="s">
        <v>74</v>
      </c>
      <c r="J254" s="110" t="s">
        <v>62</v>
      </c>
      <c r="K254" s="114" t="s">
        <v>32</v>
      </c>
      <c r="L254" s="110" t="s">
        <v>62</v>
      </c>
      <c r="M254" s="110" t="s">
        <v>62</v>
      </c>
      <c r="N254" s="114" t="s">
        <v>62</v>
      </c>
      <c r="O254" s="110" t="s">
        <v>56</v>
      </c>
      <c r="P254" s="110" t="s">
        <v>62</v>
      </c>
      <c r="Q254" s="114" t="s">
        <v>54</v>
      </c>
      <c r="R254" s="110" t="s">
        <v>32</v>
      </c>
      <c r="S254" s="110" t="s">
        <v>62</v>
      </c>
      <c r="T254" s="114" t="s">
        <v>22</v>
      </c>
      <c r="U254" s="110"/>
      <c r="V254" s="221"/>
      <c r="W254" s="221"/>
      <c r="X254" s="200"/>
    </row>
    <row r="255" spans="1:24" x14ac:dyDescent="0.2">
      <c r="A255" s="107">
        <v>16122</v>
      </c>
      <c r="B255" s="116" t="s">
        <v>20</v>
      </c>
      <c r="C255" s="109" t="s">
        <v>121</v>
      </c>
      <c r="D255" s="109" t="s">
        <v>127</v>
      </c>
      <c r="E255" s="113">
        <v>54</v>
      </c>
      <c r="F255" s="109" t="s">
        <v>100</v>
      </c>
      <c r="G255" s="109" t="s">
        <v>35</v>
      </c>
      <c r="H255" s="113">
        <v>40</v>
      </c>
      <c r="I255" s="109" t="s">
        <v>107</v>
      </c>
      <c r="J255" s="109" t="s">
        <v>135</v>
      </c>
      <c r="K255" s="113">
        <v>45</v>
      </c>
      <c r="L255" s="109" t="s">
        <v>180</v>
      </c>
      <c r="M255" s="109" t="s">
        <v>152</v>
      </c>
      <c r="N255" s="113">
        <v>39</v>
      </c>
      <c r="O255" s="109" t="s">
        <v>156</v>
      </c>
      <c r="P255" s="109" t="s">
        <v>88</v>
      </c>
      <c r="Q255" s="113">
        <v>54</v>
      </c>
      <c r="R255" s="109" t="s">
        <v>40</v>
      </c>
      <c r="S255" s="109" t="s">
        <v>124</v>
      </c>
      <c r="T255" s="113">
        <v>35</v>
      </c>
      <c r="U255" s="111">
        <v>424</v>
      </c>
      <c r="V255" s="220" t="s">
        <v>24</v>
      </c>
      <c r="W255" s="220">
        <v>4.43</v>
      </c>
      <c r="X255" s="199"/>
    </row>
    <row r="256" spans="1:24" ht="24.75" thickBot="1" x14ac:dyDescent="0.25">
      <c r="A256" s="108" t="s">
        <v>422</v>
      </c>
      <c r="B256" s="110" t="s">
        <v>21</v>
      </c>
      <c r="C256" s="110" t="s">
        <v>32</v>
      </c>
      <c r="D256" s="110" t="s">
        <v>56</v>
      </c>
      <c r="E256" s="114" t="s">
        <v>32</v>
      </c>
      <c r="F256" s="110" t="s">
        <v>36</v>
      </c>
      <c r="G256" s="110" t="s">
        <v>36</v>
      </c>
      <c r="H256" s="114" t="s">
        <v>36</v>
      </c>
      <c r="I256" s="110" t="s">
        <v>74</v>
      </c>
      <c r="J256" s="110" t="s">
        <v>74</v>
      </c>
      <c r="K256" s="114" t="s">
        <v>74</v>
      </c>
      <c r="L256" s="110" t="s">
        <v>36</v>
      </c>
      <c r="M256" s="110" t="s">
        <v>24</v>
      </c>
      <c r="N256" s="114" t="s">
        <v>24</v>
      </c>
      <c r="O256" s="110" t="s">
        <v>32</v>
      </c>
      <c r="P256" s="110" t="s">
        <v>22</v>
      </c>
      <c r="Q256" s="114" t="s">
        <v>32</v>
      </c>
      <c r="R256" s="110" t="s">
        <v>24</v>
      </c>
      <c r="S256" s="110" t="s">
        <v>54</v>
      </c>
      <c r="T256" s="114" t="s">
        <v>24</v>
      </c>
      <c r="U256" s="110"/>
      <c r="V256" s="221"/>
      <c r="W256" s="221"/>
      <c r="X256" s="200"/>
    </row>
    <row r="257" spans="1:24" x14ac:dyDescent="0.2">
      <c r="A257" s="107">
        <v>16123</v>
      </c>
      <c r="B257" s="116" t="s">
        <v>20</v>
      </c>
      <c r="C257" s="111">
        <v>60</v>
      </c>
      <c r="D257" s="111">
        <v>20</v>
      </c>
      <c r="E257" s="113">
        <v>80</v>
      </c>
      <c r="F257" s="111">
        <v>58</v>
      </c>
      <c r="G257" s="111">
        <v>17</v>
      </c>
      <c r="H257" s="113">
        <v>75</v>
      </c>
      <c r="I257" s="111">
        <v>52</v>
      </c>
      <c r="J257" s="111">
        <v>17</v>
      </c>
      <c r="K257" s="113">
        <v>69</v>
      </c>
      <c r="L257" s="111">
        <v>54</v>
      </c>
      <c r="M257" s="111">
        <v>18</v>
      </c>
      <c r="N257" s="113">
        <v>72</v>
      </c>
      <c r="O257" s="111">
        <v>66</v>
      </c>
      <c r="P257" s="111">
        <v>18</v>
      </c>
      <c r="Q257" s="113">
        <v>84</v>
      </c>
      <c r="R257" s="111">
        <v>39</v>
      </c>
      <c r="S257" s="111">
        <v>19</v>
      </c>
      <c r="T257" s="113">
        <v>58</v>
      </c>
      <c r="U257" s="111">
        <v>631</v>
      </c>
      <c r="V257" s="220" t="s">
        <v>36</v>
      </c>
      <c r="W257" s="220">
        <v>8.68</v>
      </c>
      <c r="X257" s="199"/>
    </row>
    <row r="258" spans="1:24" ht="15.75" thickBot="1" x14ac:dyDescent="0.25">
      <c r="A258" s="108" t="s">
        <v>389</v>
      </c>
      <c r="B258" s="110" t="s">
        <v>21</v>
      </c>
      <c r="C258" s="110" t="s">
        <v>54</v>
      </c>
      <c r="D258" s="110" t="s">
        <v>62</v>
      </c>
      <c r="E258" s="114" t="s">
        <v>62</v>
      </c>
      <c r="F258" s="110" t="s">
        <v>56</v>
      </c>
      <c r="G258" s="110" t="s">
        <v>62</v>
      </c>
      <c r="H258" s="114" t="s">
        <v>54</v>
      </c>
      <c r="I258" s="110" t="s">
        <v>22</v>
      </c>
      <c r="J258" s="110" t="s">
        <v>62</v>
      </c>
      <c r="K258" s="114" t="s">
        <v>22</v>
      </c>
      <c r="L258" s="110" t="s">
        <v>22</v>
      </c>
      <c r="M258" s="110" t="s">
        <v>62</v>
      </c>
      <c r="N258" s="114" t="s">
        <v>56</v>
      </c>
      <c r="O258" s="110" t="s">
        <v>62</v>
      </c>
      <c r="P258" s="110" t="s">
        <v>62</v>
      </c>
      <c r="Q258" s="114" t="s">
        <v>62</v>
      </c>
      <c r="R258" s="110" t="s">
        <v>74</v>
      </c>
      <c r="S258" s="110" t="s">
        <v>62</v>
      </c>
      <c r="T258" s="114" t="s">
        <v>32</v>
      </c>
      <c r="U258" s="110"/>
      <c r="V258" s="221"/>
      <c r="W258" s="221"/>
      <c r="X258" s="200"/>
    </row>
    <row r="259" spans="1:24" x14ac:dyDescent="0.2">
      <c r="A259" s="107">
        <v>16124</v>
      </c>
      <c r="B259" s="116" t="s">
        <v>20</v>
      </c>
      <c r="C259" s="111">
        <v>56</v>
      </c>
      <c r="D259" s="111">
        <v>19</v>
      </c>
      <c r="E259" s="113">
        <v>75</v>
      </c>
      <c r="F259" s="111">
        <v>59</v>
      </c>
      <c r="G259" s="111">
        <v>15</v>
      </c>
      <c r="H259" s="113">
        <v>74</v>
      </c>
      <c r="I259" s="111">
        <v>46</v>
      </c>
      <c r="J259" s="111">
        <v>16</v>
      </c>
      <c r="K259" s="113">
        <v>62</v>
      </c>
      <c r="L259" s="111">
        <v>58</v>
      </c>
      <c r="M259" s="111">
        <v>17</v>
      </c>
      <c r="N259" s="113">
        <v>75</v>
      </c>
      <c r="O259" s="111">
        <v>60</v>
      </c>
      <c r="P259" s="111">
        <v>16</v>
      </c>
      <c r="Q259" s="113">
        <v>76</v>
      </c>
      <c r="R259" s="111">
        <v>48</v>
      </c>
      <c r="S259" s="111">
        <v>19</v>
      </c>
      <c r="T259" s="113">
        <v>67</v>
      </c>
      <c r="U259" s="111">
        <v>597</v>
      </c>
      <c r="V259" s="220" t="s">
        <v>36</v>
      </c>
      <c r="W259" s="220">
        <v>8.32</v>
      </c>
      <c r="X259" s="199"/>
    </row>
    <row r="260" spans="1:24" ht="15.75" thickBot="1" x14ac:dyDescent="0.25">
      <c r="A260" s="108" t="s">
        <v>390</v>
      </c>
      <c r="B260" s="110" t="s">
        <v>21</v>
      </c>
      <c r="C260" s="110" t="s">
        <v>56</v>
      </c>
      <c r="D260" s="110" t="s">
        <v>62</v>
      </c>
      <c r="E260" s="114" t="s">
        <v>54</v>
      </c>
      <c r="F260" s="110" t="s">
        <v>56</v>
      </c>
      <c r="G260" s="110" t="s">
        <v>54</v>
      </c>
      <c r="H260" s="114" t="s">
        <v>56</v>
      </c>
      <c r="I260" s="110" t="s">
        <v>32</v>
      </c>
      <c r="J260" s="110" t="s">
        <v>62</v>
      </c>
      <c r="K260" s="114" t="s">
        <v>22</v>
      </c>
      <c r="L260" s="110" t="s">
        <v>56</v>
      </c>
      <c r="M260" s="110" t="s">
        <v>62</v>
      </c>
      <c r="N260" s="114" t="s">
        <v>54</v>
      </c>
      <c r="O260" s="110" t="s">
        <v>54</v>
      </c>
      <c r="P260" s="110" t="s">
        <v>62</v>
      </c>
      <c r="Q260" s="114" t="s">
        <v>54</v>
      </c>
      <c r="R260" s="110" t="s">
        <v>22</v>
      </c>
      <c r="S260" s="110" t="s">
        <v>62</v>
      </c>
      <c r="T260" s="114" t="s">
        <v>22</v>
      </c>
      <c r="U260" s="110"/>
      <c r="V260" s="221"/>
      <c r="W260" s="221"/>
      <c r="X260" s="200"/>
    </row>
    <row r="261" spans="1:24" x14ac:dyDescent="0.2">
      <c r="A261" s="107">
        <v>16125</v>
      </c>
      <c r="B261" s="116" t="s">
        <v>20</v>
      </c>
      <c r="C261" s="111">
        <v>57</v>
      </c>
      <c r="D261" s="111">
        <v>20</v>
      </c>
      <c r="E261" s="113">
        <v>77</v>
      </c>
      <c r="F261" s="111">
        <v>54</v>
      </c>
      <c r="G261" s="111">
        <v>17</v>
      </c>
      <c r="H261" s="113">
        <v>71</v>
      </c>
      <c r="I261" s="111">
        <v>45</v>
      </c>
      <c r="J261" s="111">
        <v>15</v>
      </c>
      <c r="K261" s="113">
        <v>60</v>
      </c>
      <c r="L261" s="111">
        <v>34</v>
      </c>
      <c r="M261" s="111">
        <v>15</v>
      </c>
      <c r="N261" s="113">
        <v>49</v>
      </c>
      <c r="O261" s="111">
        <v>55</v>
      </c>
      <c r="P261" s="111">
        <v>14</v>
      </c>
      <c r="Q261" s="113">
        <v>69</v>
      </c>
      <c r="R261" s="111">
        <v>33</v>
      </c>
      <c r="S261" s="111">
        <v>20</v>
      </c>
      <c r="T261" s="113">
        <v>53</v>
      </c>
      <c r="U261" s="111">
        <v>552</v>
      </c>
      <c r="V261" s="220" t="s">
        <v>36</v>
      </c>
      <c r="W261" s="220">
        <v>7.36</v>
      </c>
      <c r="X261" s="199"/>
    </row>
    <row r="262" spans="1:24" ht="24.75" thickBot="1" x14ac:dyDescent="0.25">
      <c r="A262" s="108" t="s">
        <v>391</v>
      </c>
      <c r="B262" s="110" t="s">
        <v>21</v>
      </c>
      <c r="C262" s="110" t="s">
        <v>56</v>
      </c>
      <c r="D262" s="110" t="s">
        <v>62</v>
      </c>
      <c r="E262" s="114" t="s">
        <v>54</v>
      </c>
      <c r="F262" s="110" t="s">
        <v>22</v>
      </c>
      <c r="G262" s="110" t="s">
        <v>62</v>
      </c>
      <c r="H262" s="114" t="s">
        <v>56</v>
      </c>
      <c r="I262" s="110" t="s">
        <v>32</v>
      </c>
      <c r="J262" s="110" t="s">
        <v>54</v>
      </c>
      <c r="K262" s="114" t="s">
        <v>22</v>
      </c>
      <c r="L262" s="110" t="s">
        <v>36</v>
      </c>
      <c r="M262" s="110" t="s">
        <v>54</v>
      </c>
      <c r="N262" s="114" t="s">
        <v>74</v>
      </c>
      <c r="O262" s="110" t="s">
        <v>22</v>
      </c>
      <c r="P262" s="110" t="s">
        <v>56</v>
      </c>
      <c r="Q262" s="114" t="s">
        <v>22</v>
      </c>
      <c r="R262" s="110" t="s">
        <v>36</v>
      </c>
      <c r="S262" s="110" t="s">
        <v>62</v>
      </c>
      <c r="T262" s="114" t="s">
        <v>32</v>
      </c>
      <c r="U262" s="110"/>
      <c r="V262" s="221"/>
      <c r="W262" s="221"/>
      <c r="X262" s="200"/>
    </row>
    <row r="263" spans="1:24" x14ac:dyDescent="0.2">
      <c r="A263" s="107">
        <v>16126</v>
      </c>
      <c r="B263" s="116" t="s">
        <v>20</v>
      </c>
      <c r="C263" s="111">
        <v>52</v>
      </c>
      <c r="D263" s="111">
        <v>19</v>
      </c>
      <c r="E263" s="113">
        <v>71</v>
      </c>
      <c r="F263" s="111">
        <v>59</v>
      </c>
      <c r="G263" s="111">
        <v>17</v>
      </c>
      <c r="H263" s="113">
        <v>76</v>
      </c>
      <c r="I263" s="111">
        <v>52</v>
      </c>
      <c r="J263" s="111">
        <v>18</v>
      </c>
      <c r="K263" s="113">
        <v>70</v>
      </c>
      <c r="L263" s="111">
        <v>55</v>
      </c>
      <c r="M263" s="111">
        <v>18</v>
      </c>
      <c r="N263" s="113">
        <v>73</v>
      </c>
      <c r="O263" s="111">
        <v>56</v>
      </c>
      <c r="P263" s="111">
        <v>17</v>
      </c>
      <c r="Q263" s="113">
        <v>73</v>
      </c>
      <c r="R263" s="111">
        <v>42</v>
      </c>
      <c r="S263" s="111">
        <v>19</v>
      </c>
      <c r="T263" s="113">
        <v>61</v>
      </c>
      <c r="U263" s="111">
        <v>611</v>
      </c>
      <c r="V263" s="220" t="s">
        <v>36</v>
      </c>
      <c r="W263" s="220">
        <v>8.32</v>
      </c>
      <c r="X263" s="199"/>
    </row>
    <row r="264" spans="1:24" ht="24.75" thickBot="1" x14ac:dyDescent="0.25">
      <c r="A264" s="108" t="s">
        <v>393</v>
      </c>
      <c r="B264" s="110" t="s">
        <v>21</v>
      </c>
      <c r="C264" s="110" t="s">
        <v>22</v>
      </c>
      <c r="D264" s="110" t="s">
        <v>62</v>
      </c>
      <c r="E264" s="114" t="s">
        <v>56</v>
      </c>
      <c r="F264" s="110" t="s">
        <v>56</v>
      </c>
      <c r="G264" s="110" t="s">
        <v>62</v>
      </c>
      <c r="H264" s="114" t="s">
        <v>54</v>
      </c>
      <c r="I264" s="110" t="s">
        <v>22</v>
      </c>
      <c r="J264" s="110" t="s">
        <v>62</v>
      </c>
      <c r="K264" s="114" t="s">
        <v>56</v>
      </c>
      <c r="L264" s="110" t="s">
        <v>22</v>
      </c>
      <c r="M264" s="110" t="s">
        <v>62</v>
      </c>
      <c r="N264" s="114" t="s">
        <v>56</v>
      </c>
      <c r="O264" s="110" t="s">
        <v>56</v>
      </c>
      <c r="P264" s="110" t="s">
        <v>62</v>
      </c>
      <c r="Q264" s="114" t="s">
        <v>56</v>
      </c>
      <c r="R264" s="110" t="s">
        <v>32</v>
      </c>
      <c r="S264" s="110" t="s">
        <v>62</v>
      </c>
      <c r="T264" s="114" t="s">
        <v>22</v>
      </c>
      <c r="U264" s="110"/>
      <c r="V264" s="221"/>
      <c r="W264" s="221"/>
      <c r="X264" s="200"/>
    </row>
    <row r="265" spans="1:24" x14ac:dyDescent="0.2">
      <c r="A265" s="107">
        <v>16127</v>
      </c>
      <c r="B265" s="116" t="s">
        <v>20</v>
      </c>
      <c r="C265" s="111">
        <v>53</v>
      </c>
      <c r="D265" s="111">
        <v>20</v>
      </c>
      <c r="E265" s="113">
        <v>73</v>
      </c>
      <c r="F265" s="111">
        <v>51</v>
      </c>
      <c r="G265" s="111">
        <v>18</v>
      </c>
      <c r="H265" s="113">
        <v>69</v>
      </c>
      <c r="I265" s="111">
        <v>39</v>
      </c>
      <c r="J265" s="111">
        <v>18</v>
      </c>
      <c r="K265" s="113">
        <v>57</v>
      </c>
      <c r="L265" s="111">
        <v>62</v>
      </c>
      <c r="M265" s="111">
        <v>15</v>
      </c>
      <c r="N265" s="113">
        <v>77</v>
      </c>
      <c r="O265" s="111">
        <v>68</v>
      </c>
      <c r="P265" s="111">
        <v>17</v>
      </c>
      <c r="Q265" s="113">
        <v>85</v>
      </c>
      <c r="R265" s="111">
        <v>42</v>
      </c>
      <c r="S265" s="111">
        <v>19</v>
      </c>
      <c r="T265" s="113">
        <v>61</v>
      </c>
      <c r="U265" s="111">
        <v>616</v>
      </c>
      <c r="V265" s="220" t="s">
        <v>36</v>
      </c>
      <c r="W265" s="220">
        <v>8.2899999999999991</v>
      </c>
      <c r="X265" s="199"/>
    </row>
    <row r="266" spans="1:24" ht="24.75" thickBot="1" x14ac:dyDescent="0.25">
      <c r="A266" s="108" t="s">
        <v>394</v>
      </c>
      <c r="B266" s="110" t="s">
        <v>21</v>
      </c>
      <c r="C266" s="110" t="s">
        <v>22</v>
      </c>
      <c r="D266" s="110" t="s">
        <v>62</v>
      </c>
      <c r="E266" s="114" t="s">
        <v>56</v>
      </c>
      <c r="F266" s="110" t="s">
        <v>22</v>
      </c>
      <c r="G266" s="110" t="s">
        <v>62</v>
      </c>
      <c r="H266" s="114" t="s">
        <v>22</v>
      </c>
      <c r="I266" s="110" t="s">
        <v>74</v>
      </c>
      <c r="J266" s="110" t="s">
        <v>62</v>
      </c>
      <c r="K266" s="114" t="s">
        <v>32</v>
      </c>
      <c r="L266" s="110" t="s">
        <v>54</v>
      </c>
      <c r="M266" s="110" t="s">
        <v>54</v>
      </c>
      <c r="N266" s="114" t="s">
        <v>54</v>
      </c>
      <c r="O266" s="110" t="s">
        <v>62</v>
      </c>
      <c r="P266" s="110" t="s">
        <v>62</v>
      </c>
      <c r="Q266" s="114" t="s">
        <v>62</v>
      </c>
      <c r="R266" s="110" t="s">
        <v>32</v>
      </c>
      <c r="S266" s="110" t="s">
        <v>62</v>
      </c>
      <c r="T266" s="114" t="s">
        <v>22</v>
      </c>
      <c r="U266" s="110"/>
      <c r="V266" s="221"/>
      <c r="W266" s="221"/>
      <c r="X266" s="200"/>
    </row>
    <row r="267" spans="1:24" x14ac:dyDescent="0.2">
      <c r="A267" s="107">
        <v>16128</v>
      </c>
      <c r="B267" s="116" t="s">
        <v>20</v>
      </c>
      <c r="C267" s="111">
        <v>54</v>
      </c>
      <c r="D267" s="111">
        <v>20</v>
      </c>
      <c r="E267" s="113">
        <v>74</v>
      </c>
      <c r="F267" s="111">
        <v>54</v>
      </c>
      <c r="G267" s="111">
        <v>18</v>
      </c>
      <c r="H267" s="113">
        <v>72</v>
      </c>
      <c r="I267" s="111">
        <v>41</v>
      </c>
      <c r="J267" s="111">
        <v>16</v>
      </c>
      <c r="K267" s="113">
        <v>57</v>
      </c>
      <c r="L267" s="111">
        <v>50</v>
      </c>
      <c r="M267" s="111">
        <v>14</v>
      </c>
      <c r="N267" s="113">
        <v>64</v>
      </c>
      <c r="O267" s="111">
        <v>61</v>
      </c>
      <c r="P267" s="111">
        <v>16</v>
      </c>
      <c r="Q267" s="113">
        <v>77</v>
      </c>
      <c r="R267" s="111">
        <v>50</v>
      </c>
      <c r="S267" s="111">
        <v>18</v>
      </c>
      <c r="T267" s="113">
        <v>68</v>
      </c>
      <c r="U267" s="111">
        <v>590</v>
      </c>
      <c r="V267" s="220" t="s">
        <v>36</v>
      </c>
      <c r="W267" s="220">
        <v>7.79</v>
      </c>
      <c r="X267" s="199"/>
    </row>
    <row r="268" spans="1:24" ht="24.75" thickBot="1" x14ac:dyDescent="0.25">
      <c r="A268" s="108" t="s">
        <v>395</v>
      </c>
      <c r="B268" s="110" t="s">
        <v>21</v>
      </c>
      <c r="C268" s="110" t="s">
        <v>22</v>
      </c>
      <c r="D268" s="110" t="s">
        <v>62</v>
      </c>
      <c r="E268" s="114" t="s">
        <v>56</v>
      </c>
      <c r="F268" s="110" t="s">
        <v>22</v>
      </c>
      <c r="G268" s="110" t="s">
        <v>62</v>
      </c>
      <c r="H268" s="114" t="s">
        <v>56</v>
      </c>
      <c r="I268" s="110" t="s">
        <v>32</v>
      </c>
      <c r="J268" s="110" t="s">
        <v>62</v>
      </c>
      <c r="K268" s="114" t="s">
        <v>32</v>
      </c>
      <c r="L268" s="110" t="s">
        <v>22</v>
      </c>
      <c r="M268" s="110" t="s">
        <v>56</v>
      </c>
      <c r="N268" s="114" t="s">
        <v>22</v>
      </c>
      <c r="O268" s="110" t="s">
        <v>54</v>
      </c>
      <c r="P268" s="110" t="s">
        <v>62</v>
      </c>
      <c r="Q268" s="114" t="s">
        <v>54</v>
      </c>
      <c r="R268" s="110" t="s">
        <v>22</v>
      </c>
      <c r="S268" s="110" t="s">
        <v>62</v>
      </c>
      <c r="T268" s="114" t="s">
        <v>22</v>
      </c>
      <c r="U268" s="110"/>
      <c r="V268" s="221"/>
      <c r="W268" s="221"/>
      <c r="X268" s="200"/>
    </row>
    <row r="269" spans="1:24" x14ac:dyDescent="0.2">
      <c r="A269" s="107">
        <v>16129</v>
      </c>
      <c r="B269" s="116" t="s">
        <v>20</v>
      </c>
      <c r="C269" s="109" t="s">
        <v>102</v>
      </c>
      <c r="D269" s="109" t="s">
        <v>87</v>
      </c>
      <c r="E269" s="113">
        <v>62</v>
      </c>
      <c r="F269" s="109" t="s">
        <v>130</v>
      </c>
      <c r="G269" s="109" t="s">
        <v>135</v>
      </c>
      <c r="H269" s="113">
        <v>53</v>
      </c>
      <c r="I269" s="109" t="s">
        <v>130</v>
      </c>
      <c r="J269" s="109" t="s">
        <v>38</v>
      </c>
      <c r="K269" s="113">
        <v>55</v>
      </c>
      <c r="L269" s="109" t="s">
        <v>107</v>
      </c>
      <c r="M269" s="109" t="s">
        <v>119</v>
      </c>
      <c r="N269" s="113">
        <v>49</v>
      </c>
      <c r="O269" s="109" t="s">
        <v>173</v>
      </c>
      <c r="P269" s="109" t="s">
        <v>127</v>
      </c>
      <c r="Q269" s="113">
        <v>62</v>
      </c>
      <c r="R269" s="109" t="s">
        <v>149</v>
      </c>
      <c r="S269" s="109" t="s">
        <v>165</v>
      </c>
      <c r="T269" s="113">
        <v>35</v>
      </c>
      <c r="U269" s="111">
        <v>469</v>
      </c>
      <c r="V269" s="220" t="s">
        <v>24</v>
      </c>
      <c r="W269" s="220">
        <v>5.71</v>
      </c>
      <c r="X269" s="199"/>
    </row>
    <row r="270" spans="1:24" ht="24.75" thickBot="1" x14ac:dyDescent="0.25">
      <c r="A270" s="108" t="s">
        <v>396</v>
      </c>
      <c r="B270" s="110" t="s">
        <v>21</v>
      </c>
      <c r="C270" s="110" t="s">
        <v>32</v>
      </c>
      <c r="D270" s="110" t="s">
        <v>62</v>
      </c>
      <c r="E270" s="114" t="s">
        <v>22</v>
      </c>
      <c r="F270" s="110" t="s">
        <v>32</v>
      </c>
      <c r="G270" s="110" t="s">
        <v>74</v>
      </c>
      <c r="H270" s="114" t="s">
        <v>32</v>
      </c>
      <c r="I270" s="110" t="s">
        <v>32</v>
      </c>
      <c r="J270" s="110" t="s">
        <v>32</v>
      </c>
      <c r="K270" s="114" t="s">
        <v>32</v>
      </c>
      <c r="L270" s="110" t="s">
        <v>74</v>
      </c>
      <c r="M270" s="110" t="s">
        <v>22</v>
      </c>
      <c r="N270" s="114" t="s">
        <v>74</v>
      </c>
      <c r="O270" s="110" t="s">
        <v>22</v>
      </c>
      <c r="P270" s="110" t="s">
        <v>56</v>
      </c>
      <c r="Q270" s="114" t="s">
        <v>22</v>
      </c>
      <c r="R270" s="110" t="s">
        <v>24</v>
      </c>
      <c r="S270" s="110" t="s">
        <v>62</v>
      </c>
      <c r="T270" s="114" t="s">
        <v>24</v>
      </c>
      <c r="U270" s="110"/>
      <c r="V270" s="221"/>
      <c r="W270" s="221"/>
      <c r="X270" s="200"/>
    </row>
    <row r="271" spans="1:24" x14ac:dyDescent="0.2">
      <c r="A271" s="107">
        <v>16130</v>
      </c>
      <c r="B271" s="116" t="s">
        <v>20</v>
      </c>
      <c r="C271" s="109" t="s">
        <v>177</v>
      </c>
      <c r="D271" s="109" t="s">
        <v>105</v>
      </c>
      <c r="E271" s="113">
        <v>68</v>
      </c>
      <c r="F271" s="109" t="s">
        <v>120</v>
      </c>
      <c r="G271" s="109" t="s">
        <v>88</v>
      </c>
      <c r="H271" s="113">
        <v>50</v>
      </c>
      <c r="I271" s="109" t="s">
        <v>180</v>
      </c>
      <c r="J271" s="109" t="s">
        <v>38</v>
      </c>
      <c r="K271" s="113">
        <v>45</v>
      </c>
      <c r="L271" s="109" t="s">
        <v>100</v>
      </c>
      <c r="M271" s="109" t="s">
        <v>119</v>
      </c>
      <c r="N271" s="113">
        <v>45</v>
      </c>
      <c r="O271" s="109" t="s">
        <v>91</v>
      </c>
      <c r="P271" s="109" t="s">
        <v>124</v>
      </c>
      <c r="Q271" s="113">
        <v>68</v>
      </c>
      <c r="R271" s="109" t="s">
        <v>40</v>
      </c>
      <c r="S271" s="109" t="s">
        <v>92</v>
      </c>
      <c r="T271" s="113">
        <v>36</v>
      </c>
      <c r="U271" s="111">
        <v>495</v>
      </c>
      <c r="V271" s="220" t="s">
        <v>24</v>
      </c>
      <c r="W271" s="220">
        <v>6</v>
      </c>
      <c r="X271" s="199"/>
    </row>
    <row r="272" spans="1:24" ht="15.75" thickBot="1" x14ac:dyDescent="0.25">
      <c r="A272" s="108" t="s">
        <v>397</v>
      </c>
      <c r="B272" s="110" t="s">
        <v>21</v>
      </c>
      <c r="C272" s="110" t="s">
        <v>22</v>
      </c>
      <c r="D272" s="110" t="s">
        <v>62</v>
      </c>
      <c r="E272" s="114" t="s">
        <v>22</v>
      </c>
      <c r="F272" s="110" t="s">
        <v>74</v>
      </c>
      <c r="G272" s="110" t="s">
        <v>22</v>
      </c>
      <c r="H272" s="114" t="s">
        <v>32</v>
      </c>
      <c r="I272" s="110" t="s">
        <v>36</v>
      </c>
      <c r="J272" s="110" t="s">
        <v>32</v>
      </c>
      <c r="K272" s="114" t="s">
        <v>74</v>
      </c>
      <c r="L272" s="110" t="s">
        <v>36</v>
      </c>
      <c r="M272" s="110" t="s">
        <v>22</v>
      </c>
      <c r="N272" s="114" t="s">
        <v>74</v>
      </c>
      <c r="O272" s="110" t="s">
        <v>22</v>
      </c>
      <c r="P272" s="110" t="s">
        <v>54</v>
      </c>
      <c r="Q272" s="114" t="s">
        <v>22</v>
      </c>
      <c r="R272" s="110" t="s">
        <v>24</v>
      </c>
      <c r="S272" s="110" t="s">
        <v>62</v>
      </c>
      <c r="T272" s="114" t="s">
        <v>24</v>
      </c>
      <c r="U272" s="110"/>
      <c r="V272" s="221"/>
      <c r="W272" s="221"/>
      <c r="X272" s="200"/>
    </row>
    <row r="273" spans="1:24" x14ac:dyDescent="0.2">
      <c r="A273" s="107">
        <v>16131</v>
      </c>
      <c r="B273" s="116" t="s">
        <v>20</v>
      </c>
      <c r="C273" s="111">
        <v>53</v>
      </c>
      <c r="D273" s="111">
        <v>19</v>
      </c>
      <c r="E273" s="113">
        <v>72</v>
      </c>
      <c r="F273" s="111">
        <v>54</v>
      </c>
      <c r="G273" s="111">
        <v>12</v>
      </c>
      <c r="H273" s="113">
        <v>66</v>
      </c>
      <c r="I273" s="111">
        <v>38</v>
      </c>
      <c r="J273" s="111">
        <v>14</v>
      </c>
      <c r="K273" s="113">
        <v>52</v>
      </c>
      <c r="L273" s="111">
        <v>33</v>
      </c>
      <c r="M273" s="111">
        <v>14</v>
      </c>
      <c r="N273" s="113">
        <v>47</v>
      </c>
      <c r="O273" s="111">
        <v>54</v>
      </c>
      <c r="P273" s="111">
        <v>16</v>
      </c>
      <c r="Q273" s="113">
        <v>70</v>
      </c>
      <c r="R273" s="111">
        <v>36</v>
      </c>
      <c r="S273" s="111">
        <v>20</v>
      </c>
      <c r="T273" s="113">
        <v>56</v>
      </c>
      <c r="U273" s="111">
        <v>543</v>
      </c>
      <c r="V273" s="220" t="s">
        <v>36</v>
      </c>
      <c r="W273" s="220">
        <v>7.18</v>
      </c>
      <c r="X273" s="199"/>
    </row>
    <row r="274" spans="1:24" ht="24.75" thickBot="1" x14ac:dyDescent="0.25">
      <c r="A274" s="108" t="s">
        <v>398</v>
      </c>
      <c r="B274" s="110" t="s">
        <v>21</v>
      </c>
      <c r="C274" s="110" t="s">
        <v>22</v>
      </c>
      <c r="D274" s="110" t="s">
        <v>62</v>
      </c>
      <c r="E274" s="114" t="s">
        <v>56</v>
      </c>
      <c r="F274" s="110" t="s">
        <v>22</v>
      </c>
      <c r="G274" s="110" t="s">
        <v>22</v>
      </c>
      <c r="H274" s="114" t="s">
        <v>22</v>
      </c>
      <c r="I274" s="110" t="s">
        <v>74</v>
      </c>
      <c r="J274" s="110" t="s">
        <v>56</v>
      </c>
      <c r="K274" s="114" t="s">
        <v>32</v>
      </c>
      <c r="L274" s="110" t="s">
        <v>36</v>
      </c>
      <c r="M274" s="110" t="s">
        <v>56</v>
      </c>
      <c r="N274" s="114" t="s">
        <v>74</v>
      </c>
      <c r="O274" s="110" t="s">
        <v>22</v>
      </c>
      <c r="P274" s="110" t="s">
        <v>62</v>
      </c>
      <c r="Q274" s="114" t="s">
        <v>56</v>
      </c>
      <c r="R274" s="110" t="s">
        <v>74</v>
      </c>
      <c r="S274" s="110" t="s">
        <v>62</v>
      </c>
      <c r="T274" s="114" t="s">
        <v>32</v>
      </c>
      <c r="U274" s="110"/>
      <c r="V274" s="221"/>
      <c r="W274" s="221"/>
      <c r="X274" s="200"/>
    </row>
    <row r="275" spans="1:24" x14ac:dyDescent="0.2">
      <c r="A275" s="107">
        <v>16132</v>
      </c>
      <c r="B275" s="116" t="s">
        <v>20</v>
      </c>
      <c r="C275" s="111">
        <v>57</v>
      </c>
      <c r="D275" s="111">
        <v>19</v>
      </c>
      <c r="E275" s="113">
        <v>76</v>
      </c>
      <c r="F275" s="111">
        <v>41</v>
      </c>
      <c r="G275" s="111">
        <v>11</v>
      </c>
      <c r="H275" s="113">
        <v>52</v>
      </c>
      <c r="I275" s="111">
        <v>46</v>
      </c>
      <c r="J275" s="111">
        <v>14</v>
      </c>
      <c r="K275" s="113">
        <v>60</v>
      </c>
      <c r="L275" s="111">
        <v>46</v>
      </c>
      <c r="M275" s="111">
        <v>11</v>
      </c>
      <c r="N275" s="113">
        <v>57</v>
      </c>
      <c r="O275" s="111">
        <v>49</v>
      </c>
      <c r="P275" s="111">
        <v>18</v>
      </c>
      <c r="Q275" s="113">
        <v>67</v>
      </c>
      <c r="R275" s="111">
        <v>36</v>
      </c>
      <c r="S275" s="111">
        <v>17</v>
      </c>
      <c r="T275" s="113">
        <v>53</v>
      </c>
      <c r="U275" s="111">
        <v>550</v>
      </c>
      <c r="V275" s="220" t="s">
        <v>36</v>
      </c>
      <c r="W275" s="220">
        <v>7.39</v>
      </c>
      <c r="X275" s="199"/>
    </row>
    <row r="276" spans="1:24" ht="24.75" thickBot="1" x14ac:dyDescent="0.25">
      <c r="A276" s="108" t="s">
        <v>399</v>
      </c>
      <c r="B276" s="110" t="s">
        <v>21</v>
      </c>
      <c r="C276" s="110" t="s">
        <v>56</v>
      </c>
      <c r="D276" s="110" t="s">
        <v>62</v>
      </c>
      <c r="E276" s="114" t="s">
        <v>54</v>
      </c>
      <c r="F276" s="110" t="s">
        <v>32</v>
      </c>
      <c r="G276" s="110" t="s">
        <v>32</v>
      </c>
      <c r="H276" s="114" t="s">
        <v>32</v>
      </c>
      <c r="I276" s="110" t="s">
        <v>32</v>
      </c>
      <c r="J276" s="110" t="s">
        <v>56</v>
      </c>
      <c r="K276" s="114" t="s">
        <v>22</v>
      </c>
      <c r="L276" s="110" t="s">
        <v>32</v>
      </c>
      <c r="M276" s="110" t="s">
        <v>32</v>
      </c>
      <c r="N276" s="114" t="s">
        <v>32</v>
      </c>
      <c r="O276" s="110" t="s">
        <v>22</v>
      </c>
      <c r="P276" s="110" t="s">
        <v>62</v>
      </c>
      <c r="Q276" s="114" t="s">
        <v>22</v>
      </c>
      <c r="R276" s="110" t="s">
        <v>74</v>
      </c>
      <c r="S276" s="110" t="s">
        <v>62</v>
      </c>
      <c r="T276" s="114" t="s">
        <v>32</v>
      </c>
      <c r="U276" s="110"/>
      <c r="V276" s="221"/>
      <c r="W276" s="221"/>
      <c r="X276" s="200"/>
    </row>
    <row r="277" spans="1:24" x14ac:dyDescent="0.2">
      <c r="A277" s="107">
        <v>16133</v>
      </c>
      <c r="B277" s="116" t="s">
        <v>20</v>
      </c>
      <c r="C277" s="109" t="s">
        <v>91</v>
      </c>
      <c r="D277" s="109" t="s">
        <v>124</v>
      </c>
      <c r="E277" s="113">
        <v>68</v>
      </c>
      <c r="F277" s="109" t="s">
        <v>45</v>
      </c>
      <c r="G277" s="109" t="s">
        <v>38</v>
      </c>
      <c r="H277" s="113">
        <v>44</v>
      </c>
      <c r="I277" s="109" t="s">
        <v>120</v>
      </c>
      <c r="J277" s="109" t="s">
        <v>119</v>
      </c>
      <c r="K277" s="113">
        <v>51</v>
      </c>
      <c r="L277" s="109" t="s">
        <v>156</v>
      </c>
      <c r="M277" s="109" t="s">
        <v>119</v>
      </c>
      <c r="N277" s="113">
        <v>55</v>
      </c>
      <c r="O277" s="109" t="s">
        <v>45</v>
      </c>
      <c r="P277" s="109" t="s">
        <v>119</v>
      </c>
      <c r="Q277" s="113">
        <v>46</v>
      </c>
      <c r="R277" s="109" t="s">
        <v>138</v>
      </c>
      <c r="S277" s="109" t="s">
        <v>124</v>
      </c>
      <c r="T277" s="113">
        <v>34</v>
      </c>
      <c r="U277" s="111">
        <v>477</v>
      </c>
      <c r="V277" s="220" t="s">
        <v>24</v>
      </c>
      <c r="W277" s="220">
        <v>5.71</v>
      </c>
      <c r="X277" s="199"/>
    </row>
    <row r="278" spans="1:24" ht="24.75" thickBot="1" x14ac:dyDescent="0.25">
      <c r="A278" s="108" t="s">
        <v>400</v>
      </c>
      <c r="B278" s="110" t="s">
        <v>21</v>
      </c>
      <c r="C278" s="110" t="s">
        <v>22</v>
      </c>
      <c r="D278" s="110" t="s">
        <v>54</v>
      </c>
      <c r="E278" s="114" t="s">
        <v>22</v>
      </c>
      <c r="F278" s="110" t="s">
        <v>36</v>
      </c>
      <c r="G278" s="110" t="s">
        <v>32</v>
      </c>
      <c r="H278" s="114" t="s">
        <v>36</v>
      </c>
      <c r="I278" s="110" t="s">
        <v>74</v>
      </c>
      <c r="J278" s="110" t="s">
        <v>22</v>
      </c>
      <c r="K278" s="114" t="s">
        <v>32</v>
      </c>
      <c r="L278" s="110" t="s">
        <v>32</v>
      </c>
      <c r="M278" s="110" t="s">
        <v>22</v>
      </c>
      <c r="N278" s="114" t="s">
        <v>32</v>
      </c>
      <c r="O278" s="110" t="s">
        <v>36</v>
      </c>
      <c r="P278" s="110" t="s">
        <v>22</v>
      </c>
      <c r="Q278" s="114" t="s">
        <v>74</v>
      </c>
      <c r="R278" s="110" t="s">
        <v>24</v>
      </c>
      <c r="S278" s="110" t="s">
        <v>54</v>
      </c>
      <c r="T278" s="114" t="s">
        <v>24</v>
      </c>
      <c r="U278" s="110"/>
      <c r="V278" s="221"/>
      <c r="W278" s="221"/>
      <c r="X278" s="200"/>
    </row>
    <row r="279" spans="1:24" x14ac:dyDescent="0.2">
      <c r="A279" s="107">
        <v>16134</v>
      </c>
      <c r="B279" s="116" t="s">
        <v>20</v>
      </c>
      <c r="C279" s="111">
        <v>54</v>
      </c>
      <c r="D279" s="111">
        <v>18</v>
      </c>
      <c r="E279" s="113">
        <v>72</v>
      </c>
      <c r="F279" s="111">
        <v>48</v>
      </c>
      <c r="G279" s="111">
        <v>13</v>
      </c>
      <c r="H279" s="113">
        <v>61</v>
      </c>
      <c r="I279" s="111">
        <v>46</v>
      </c>
      <c r="J279" s="111">
        <v>14</v>
      </c>
      <c r="K279" s="113">
        <v>60</v>
      </c>
      <c r="L279" s="111">
        <v>47</v>
      </c>
      <c r="M279" s="111">
        <v>15</v>
      </c>
      <c r="N279" s="113">
        <v>62</v>
      </c>
      <c r="O279" s="111">
        <v>51</v>
      </c>
      <c r="P279" s="111">
        <v>14</v>
      </c>
      <c r="Q279" s="113">
        <v>65</v>
      </c>
      <c r="R279" s="111">
        <v>35</v>
      </c>
      <c r="S279" s="111">
        <v>19</v>
      </c>
      <c r="T279" s="113">
        <v>54</v>
      </c>
      <c r="U279" s="111">
        <v>560</v>
      </c>
      <c r="V279" s="220" t="s">
        <v>36</v>
      </c>
      <c r="W279" s="220">
        <v>7.5</v>
      </c>
      <c r="X279" s="199"/>
    </row>
    <row r="280" spans="1:24" ht="24.75" thickBot="1" x14ac:dyDescent="0.25">
      <c r="A280" s="108" t="s">
        <v>402</v>
      </c>
      <c r="B280" s="110" t="s">
        <v>21</v>
      </c>
      <c r="C280" s="110" t="s">
        <v>22</v>
      </c>
      <c r="D280" s="110" t="s">
        <v>62</v>
      </c>
      <c r="E280" s="114" t="s">
        <v>56</v>
      </c>
      <c r="F280" s="110" t="s">
        <v>22</v>
      </c>
      <c r="G280" s="110" t="s">
        <v>22</v>
      </c>
      <c r="H280" s="114" t="s">
        <v>22</v>
      </c>
      <c r="I280" s="110" t="s">
        <v>32</v>
      </c>
      <c r="J280" s="110" t="s">
        <v>56</v>
      </c>
      <c r="K280" s="114" t="s">
        <v>22</v>
      </c>
      <c r="L280" s="110" t="s">
        <v>32</v>
      </c>
      <c r="M280" s="110" t="s">
        <v>54</v>
      </c>
      <c r="N280" s="114" t="s">
        <v>22</v>
      </c>
      <c r="O280" s="110" t="s">
        <v>22</v>
      </c>
      <c r="P280" s="110" t="s">
        <v>56</v>
      </c>
      <c r="Q280" s="114" t="s">
        <v>22</v>
      </c>
      <c r="R280" s="110" t="s">
        <v>36</v>
      </c>
      <c r="S280" s="110" t="s">
        <v>62</v>
      </c>
      <c r="T280" s="114" t="s">
        <v>32</v>
      </c>
      <c r="U280" s="110"/>
      <c r="V280" s="221"/>
      <c r="W280" s="221"/>
      <c r="X280" s="200"/>
    </row>
    <row r="281" spans="1:24" x14ac:dyDescent="0.2">
      <c r="A281" s="107">
        <v>16135</v>
      </c>
      <c r="B281" s="116" t="s">
        <v>20</v>
      </c>
      <c r="C281" s="111">
        <v>45</v>
      </c>
      <c r="D281" s="111">
        <v>14</v>
      </c>
      <c r="E281" s="113">
        <v>59</v>
      </c>
      <c r="F281" s="111">
        <v>32</v>
      </c>
      <c r="G281" s="111">
        <v>9</v>
      </c>
      <c r="H281" s="113">
        <v>41</v>
      </c>
      <c r="I281" s="111">
        <v>32</v>
      </c>
      <c r="J281" s="111">
        <v>16</v>
      </c>
      <c r="K281" s="113">
        <v>48</v>
      </c>
      <c r="L281" s="111">
        <v>32</v>
      </c>
      <c r="M281" s="111">
        <v>9</v>
      </c>
      <c r="N281" s="113">
        <v>41</v>
      </c>
      <c r="O281" s="111">
        <v>36</v>
      </c>
      <c r="P281" s="111">
        <v>12</v>
      </c>
      <c r="Q281" s="113">
        <v>48</v>
      </c>
      <c r="R281" s="111">
        <v>32</v>
      </c>
      <c r="S281" s="111">
        <v>12</v>
      </c>
      <c r="T281" s="113">
        <v>44</v>
      </c>
      <c r="U281" s="111">
        <v>455</v>
      </c>
      <c r="V281" s="220" t="s">
        <v>36</v>
      </c>
      <c r="W281" s="220">
        <v>5.46</v>
      </c>
      <c r="X281" s="199"/>
    </row>
    <row r="282" spans="1:24" ht="24.75" thickBot="1" x14ac:dyDescent="0.25">
      <c r="A282" s="108" t="s">
        <v>403</v>
      </c>
      <c r="B282" s="110" t="s">
        <v>21</v>
      </c>
      <c r="C282" s="110" t="s">
        <v>32</v>
      </c>
      <c r="D282" s="110" t="s">
        <v>56</v>
      </c>
      <c r="E282" s="114" t="s">
        <v>32</v>
      </c>
      <c r="F282" s="110" t="s">
        <v>36</v>
      </c>
      <c r="G282" s="110" t="s">
        <v>74</v>
      </c>
      <c r="H282" s="114" t="s">
        <v>36</v>
      </c>
      <c r="I282" s="110" t="s">
        <v>36</v>
      </c>
      <c r="J282" s="110" t="s">
        <v>62</v>
      </c>
      <c r="K282" s="114" t="s">
        <v>74</v>
      </c>
      <c r="L282" s="110" t="s">
        <v>36</v>
      </c>
      <c r="M282" s="110" t="s">
        <v>74</v>
      </c>
      <c r="N282" s="114" t="s">
        <v>36</v>
      </c>
      <c r="O282" s="110" t="s">
        <v>74</v>
      </c>
      <c r="P282" s="110" t="s">
        <v>22</v>
      </c>
      <c r="Q282" s="114" t="s">
        <v>74</v>
      </c>
      <c r="R282" s="110" t="s">
        <v>36</v>
      </c>
      <c r="S282" s="110" t="s">
        <v>22</v>
      </c>
      <c r="T282" s="114" t="s">
        <v>36</v>
      </c>
      <c r="U282" s="110"/>
      <c r="V282" s="221"/>
      <c r="W282" s="221"/>
      <c r="X282" s="200"/>
    </row>
    <row r="283" spans="1:24" x14ac:dyDescent="0.2">
      <c r="A283" s="107">
        <v>16136</v>
      </c>
      <c r="B283" s="116" t="s">
        <v>20</v>
      </c>
      <c r="C283" s="111">
        <v>53</v>
      </c>
      <c r="D283" s="111">
        <v>17</v>
      </c>
      <c r="E283" s="113">
        <v>70</v>
      </c>
      <c r="F283" s="111">
        <v>37</v>
      </c>
      <c r="G283" s="111">
        <v>12</v>
      </c>
      <c r="H283" s="113">
        <v>49</v>
      </c>
      <c r="I283" s="111">
        <v>49</v>
      </c>
      <c r="J283" s="111">
        <v>16</v>
      </c>
      <c r="K283" s="113">
        <v>65</v>
      </c>
      <c r="L283" s="111">
        <v>42</v>
      </c>
      <c r="M283" s="111">
        <v>14</v>
      </c>
      <c r="N283" s="113">
        <v>56</v>
      </c>
      <c r="O283" s="111">
        <v>45</v>
      </c>
      <c r="P283" s="111">
        <v>14</v>
      </c>
      <c r="Q283" s="113">
        <v>59</v>
      </c>
      <c r="R283" s="111">
        <v>49</v>
      </c>
      <c r="S283" s="111">
        <v>20</v>
      </c>
      <c r="T283" s="113">
        <v>69</v>
      </c>
      <c r="U283" s="111">
        <v>541</v>
      </c>
      <c r="V283" s="220" t="s">
        <v>36</v>
      </c>
      <c r="W283" s="220">
        <v>6.89</v>
      </c>
      <c r="X283" s="199"/>
    </row>
    <row r="284" spans="1:24" ht="24.75" thickBot="1" x14ac:dyDescent="0.25">
      <c r="A284" s="108" t="s">
        <v>404</v>
      </c>
      <c r="B284" s="110" t="s">
        <v>21</v>
      </c>
      <c r="C284" s="110" t="s">
        <v>22</v>
      </c>
      <c r="D284" s="110" t="s">
        <v>62</v>
      </c>
      <c r="E284" s="114" t="s">
        <v>56</v>
      </c>
      <c r="F284" s="110" t="s">
        <v>74</v>
      </c>
      <c r="G284" s="110" t="s">
        <v>22</v>
      </c>
      <c r="H284" s="114" t="s">
        <v>74</v>
      </c>
      <c r="I284" s="110" t="s">
        <v>22</v>
      </c>
      <c r="J284" s="110" t="s">
        <v>62</v>
      </c>
      <c r="K284" s="114" t="s">
        <v>22</v>
      </c>
      <c r="L284" s="110" t="s">
        <v>32</v>
      </c>
      <c r="M284" s="110" t="s">
        <v>56</v>
      </c>
      <c r="N284" s="114" t="s">
        <v>32</v>
      </c>
      <c r="O284" s="110" t="s">
        <v>32</v>
      </c>
      <c r="P284" s="110" t="s">
        <v>56</v>
      </c>
      <c r="Q284" s="114" t="s">
        <v>32</v>
      </c>
      <c r="R284" s="110" t="s">
        <v>22</v>
      </c>
      <c r="S284" s="110" t="s">
        <v>62</v>
      </c>
      <c r="T284" s="114" t="s">
        <v>22</v>
      </c>
      <c r="U284" s="110"/>
      <c r="V284" s="221"/>
      <c r="W284" s="221"/>
      <c r="X284" s="200"/>
    </row>
    <row r="285" spans="1:24" x14ac:dyDescent="0.2">
      <c r="A285" s="107">
        <v>16137</v>
      </c>
      <c r="B285" s="116" t="s">
        <v>20</v>
      </c>
      <c r="C285" s="111">
        <v>62</v>
      </c>
      <c r="D285" s="111">
        <v>20</v>
      </c>
      <c r="E285" s="113">
        <v>82</v>
      </c>
      <c r="F285" s="111">
        <v>58</v>
      </c>
      <c r="G285" s="111">
        <v>18</v>
      </c>
      <c r="H285" s="113">
        <v>76</v>
      </c>
      <c r="I285" s="111">
        <v>56</v>
      </c>
      <c r="J285" s="111">
        <v>19</v>
      </c>
      <c r="K285" s="113">
        <v>75</v>
      </c>
      <c r="L285" s="111">
        <v>64</v>
      </c>
      <c r="M285" s="111">
        <v>19</v>
      </c>
      <c r="N285" s="113">
        <v>83</v>
      </c>
      <c r="O285" s="111">
        <v>67</v>
      </c>
      <c r="P285" s="111">
        <v>19</v>
      </c>
      <c r="Q285" s="113">
        <v>86</v>
      </c>
      <c r="R285" s="111">
        <v>65</v>
      </c>
      <c r="S285" s="111">
        <v>20</v>
      </c>
      <c r="T285" s="113">
        <v>85</v>
      </c>
      <c r="U285" s="111">
        <v>682</v>
      </c>
      <c r="V285" s="220" t="s">
        <v>36</v>
      </c>
      <c r="W285" s="220">
        <v>9.64</v>
      </c>
      <c r="X285" s="234"/>
    </row>
    <row r="286" spans="1:24" ht="24.75" thickBot="1" x14ac:dyDescent="0.25">
      <c r="A286" s="108" t="s">
        <v>405</v>
      </c>
      <c r="B286" s="110" t="s">
        <v>21</v>
      </c>
      <c r="C286" s="110" t="s">
        <v>54</v>
      </c>
      <c r="D286" s="110" t="s">
        <v>62</v>
      </c>
      <c r="E286" s="114" t="s">
        <v>62</v>
      </c>
      <c r="F286" s="110" t="s">
        <v>56</v>
      </c>
      <c r="G286" s="110" t="s">
        <v>62</v>
      </c>
      <c r="H286" s="114" t="s">
        <v>54</v>
      </c>
      <c r="I286" s="110" t="s">
        <v>56</v>
      </c>
      <c r="J286" s="110" t="s">
        <v>62</v>
      </c>
      <c r="K286" s="114" t="s">
        <v>54</v>
      </c>
      <c r="L286" s="110" t="s">
        <v>62</v>
      </c>
      <c r="M286" s="110" t="s">
        <v>62</v>
      </c>
      <c r="N286" s="114" t="s">
        <v>62</v>
      </c>
      <c r="O286" s="110" t="s">
        <v>62</v>
      </c>
      <c r="P286" s="110" t="s">
        <v>62</v>
      </c>
      <c r="Q286" s="114" t="s">
        <v>62</v>
      </c>
      <c r="R286" s="110" t="s">
        <v>62</v>
      </c>
      <c r="S286" s="110" t="s">
        <v>62</v>
      </c>
      <c r="T286" s="114" t="s">
        <v>62</v>
      </c>
      <c r="U286" s="110"/>
      <c r="V286" s="221"/>
      <c r="W286" s="221"/>
      <c r="X286" s="235"/>
    </row>
    <row r="287" spans="1:24" x14ac:dyDescent="0.2">
      <c r="A287" s="107">
        <v>16138</v>
      </c>
      <c r="B287" s="116" t="s">
        <v>20</v>
      </c>
      <c r="C287" s="111">
        <v>54</v>
      </c>
      <c r="D287" s="111">
        <v>16</v>
      </c>
      <c r="E287" s="113">
        <v>70</v>
      </c>
      <c r="F287" s="111">
        <v>40</v>
      </c>
      <c r="G287" s="111">
        <v>13</v>
      </c>
      <c r="H287" s="113">
        <v>53</v>
      </c>
      <c r="I287" s="111">
        <v>35</v>
      </c>
      <c r="J287" s="111">
        <v>16</v>
      </c>
      <c r="K287" s="113">
        <v>51</v>
      </c>
      <c r="L287" s="111">
        <v>53</v>
      </c>
      <c r="M287" s="111">
        <v>10</v>
      </c>
      <c r="N287" s="113">
        <v>63</v>
      </c>
      <c r="O287" s="111">
        <v>46</v>
      </c>
      <c r="P287" s="111">
        <v>17</v>
      </c>
      <c r="Q287" s="113">
        <v>63</v>
      </c>
      <c r="R287" s="111">
        <v>32</v>
      </c>
      <c r="S287" s="111">
        <v>18</v>
      </c>
      <c r="T287" s="113">
        <v>50</v>
      </c>
      <c r="U287" s="111">
        <v>541</v>
      </c>
      <c r="V287" s="220" t="s">
        <v>36</v>
      </c>
      <c r="W287" s="220">
        <v>7.32</v>
      </c>
      <c r="X287" s="138"/>
    </row>
    <row r="288" spans="1:24" ht="24" x14ac:dyDescent="0.2">
      <c r="A288" s="108" t="s">
        <v>406</v>
      </c>
      <c r="B288" s="110" t="s">
        <v>21</v>
      </c>
      <c r="C288" s="110" t="s">
        <v>22</v>
      </c>
      <c r="D288" s="110" t="s">
        <v>62</v>
      </c>
      <c r="E288" s="114" t="s">
        <v>56</v>
      </c>
      <c r="F288" s="110" t="s">
        <v>32</v>
      </c>
      <c r="G288" s="110" t="s">
        <v>22</v>
      </c>
      <c r="H288" s="114" t="s">
        <v>32</v>
      </c>
      <c r="I288" s="110" t="s">
        <v>36</v>
      </c>
      <c r="J288" s="110" t="s">
        <v>62</v>
      </c>
      <c r="K288" s="114" t="s">
        <v>32</v>
      </c>
      <c r="L288" s="110" t="s">
        <v>22</v>
      </c>
      <c r="M288" s="110" t="s">
        <v>32</v>
      </c>
      <c r="N288" s="114" t="s">
        <v>22</v>
      </c>
      <c r="O288" s="110" t="s">
        <v>32</v>
      </c>
      <c r="P288" s="110" t="s">
        <v>62</v>
      </c>
      <c r="Q288" s="114" t="s">
        <v>22</v>
      </c>
      <c r="R288" s="110" t="s">
        <v>36</v>
      </c>
      <c r="S288" s="110" t="s">
        <v>62</v>
      </c>
      <c r="T288" s="114" t="s">
        <v>32</v>
      </c>
      <c r="U288" s="110"/>
      <c r="V288" s="221"/>
      <c r="W288" s="221"/>
      <c r="X288" s="139"/>
    </row>
    <row r="289" spans="1:24" x14ac:dyDescent="0.2">
      <c r="A289" s="107">
        <v>16139</v>
      </c>
      <c r="B289" s="116" t="s">
        <v>20</v>
      </c>
      <c r="C289" s="111">
        <v>54</v>
      </c>
      <c r="D289" s="111">
        <v>19</v>
      </c>
      <c r="E289" s="113">
        <v>73</v>
      </c>
      <c r="F289" s="111">
        <v>39</v>
      </c>
      <c r="G289" s="111">
        <v>15</v>
      </c>
      <c r="H289" s="113">
        <v>54</v>
      </c>
      <c r="I289" s="111">
        <v>52</v>
      </c>
      <c r="J289" s="111">
        <v>14</v>
      </c>
      <c r="K289" s="113">
        <v>66</v>
      </c>
      <c r="L289" s="111">
        <v>46</v>
      </c>
      <c r="M289" s="111">
        <v>13</v>
      </c>
      <c r="N289" s="113">
        <v>59</v>
      </c>
      <c r="O289" s="111">
        <v>43</v>
      </c>
      <c r="P289" s="111">
        <v>17</v>
      </c>
      <c r="Q289" s="113">
        <v>60</v>
      </c>
      <c r="R289" s="111">
        <v>41</v>
      </c>
      <c r="S289" s="111">
        <v>20</v>
      </c>
      <c r="T289" s="113">
        <v>61</v>
      </c>
      <c r="U289" s="111">
        <v>550</v>
      </c>
      <c r="V289" s="220" t="s">
        <v>36</v>
      </c>
      <c r="W289" s="220">
        <v>7.21</v>
      </c>
      <c r="X289" s="138"/>
    </row>
    <row r="290" spans="1:24" ht="24" x14ac:dyDescent="0.2">
      <c r="A290" s="108" t="s">
        <v>407</v>
      </c>
      <c r="B290" s="110" t="s">
        <v>21</v>
      </c>
      <c r="C290" s="110" t="s">
        <v>22</v>
      </c>
      <c r="D290" s="110" t="s">
        <v>62</v>
      </c>
      <c r="E290" s="114" t="s">
        <v>56</v>
      </c>
      <c r="F290" s="110" t="s">
        <v>74</v>
      </c>
      <c r="G290" s="110" t="s">
        <v>54</v>
      </c>
      <c r="H290" s="114" t="s">
        <v>32</v>
      </c>
      <c r="I290" s="110" t="s">
        <v>22</v>
      </c>
      <c r="J290" s="110" t="s">
        <v>56</v>
      </c>
      <c r="K290" s="114" t="s">
        <v>22</v>
      </c>
      <c r="L290" s="110" t="s">
        <v>32</v>
      </c>
      <c r="M290" s="110" t="s">
        <v>22</v>
      </c>
      <c r="N290" s="114" t="s">
        <v>32</v>
      </c>
      <c r="O290" s="110" t="s">
        <v>32</v>
      </c>
      <c r="P290" s="110" t="s">
        <v>62</v>
      </c>
      <c r="Q290" s="114" t="s">
        <v>22</v>
      </c>
      <c r="R290" s="110" t="s">
        <v>32</v>
      </c>
      <c r="S290" s="110" t="s">
        <v>62</v>
      </c>
      <c r="T290" s="114" t="s">
        <v>22</v>
      </c>
      <c r="U290" s="110"/>
      <c r="V290" s="221"/>
      <c r="W290" s="221"/>
      <c r="X290" s="139"/>
    </row>
    <row r="291" spans="1:24" x14ac:dyDescent="0.2">
      <c r="A291" s="107">
        <v>16140</v>
      </c>
      <c r="B291" s="116" t="s">
        <v>20</v>
      </c>
      <c r="C291" s="111">
        <v>54</v>
      </c>
      <c r="D291" s="111">
        <v>19</v>
      </c>
      <c r="E291" s="113">
        <v>73</v>
      </c>
      <c r="F291" s="111">
        <v>65</v>
      </c>
      <c r="G291" s="111">
        <v>15</v>
      </c>
      <c r="H291" s="113">
        <v>80</v>
      </c>
      <c r="I291" s="111">
        <v>53</v>
      </c>
      <c r="J291" s="111">
        <v>16</v>
      </c>
      <c r="K291" s="113">
        <v>69</v>
      </c>
      <c r="L291" s="111">
        <v>42</v>
      </c>
      <c r="M291" s="111">
        <v>13</v>
      </c>
      <c r="N291" s="113">
        <v>55</v>
      </c>
      <c r="O291" s="111">
        <v>62</v>
      </c>
      <c r="P291" s="111">
        <v>19</v>
      </c>
      <c r="Q291" s="113">
        <v>81</v>
      </c>
      <c r="R291" s="111">
        <v>42</v>
      </c>
      <c r="S291" s="111">
        <v>20</v>
      </c>
      <c r="T291" s="113">
        <v>62</v>
      </c>
      <c r="U291" s="111">
        <v>605</v>
      </c>
      <c r="V291" s="220" t="s">
        <v>36</v>
      </c>
      <c r="W291" s="220">
        <v>8.39</v>
      </c>
      <c r="X291" s="138"/>
    </row>
    <row r="292" spans="1:24" ht="24" x14ac:dyDescent="0.2">
      <c r="A292" s="108" t="s">
        <v>408</v>
      </c>
      <c r="B292" s="110" t="s">
        <v>21</v>
      </c>
      <c r="C292" s="110" t="s">
        <v>22</v>
      </c>
      <c r="D292" s="110" t="s">
        <v>62</v>
      </c>
      <c r="E292" s="114" t="s">
        <v>56</v>
      </c>
      <c r="F292" s="110" t="s">
        <v>62</v>
      </c>
      <c r="G292" s="110" t="s">
        <v>54</v>
      </c>
      <c r="H292" s="114" t="s">
        <v>62</v>
      </c>
      <c r="I292" s="110" t="s">
        <v>22</v>
      </c>
      <c r="J292" s="110" t="s">
        <v>62</v>
      </c>
      <c r="K292" s="114" t="s">
        <v>22</v>
      </c>
      <c r="L292" s="110" t="s">
        <v>32</v>
      </c>
      <c r="M292" s="110" t="s">
        <v>22</v>
      </c>
      <c r="N292" s="114" t="s">
        <v>32</v>
      </c>
      <c r="O292" s="110" t="s">
        <v>54</v>
      </c>
      <c r="P292" s="110" t="s">
        <v>62</v>
      </c>
      <c r="Q292" s="114" t="s">
        <v>62</v>
      </c>
      <c r="R292" s="110" t="s">
        <v>32</v>
      </c>
      <c r="S292" s="110" t="s">
        <v>62</v>
      </c>
      <c r="T292" s="114" t="s">
        <v>22</v>
      </c>
      <c r="U292" s="110"/>
      <c r="V292" s="221"/>
      <c r="W292" s="221"/>
      <c r="X292" s="139"/>
    </row>
    <row r="293" spans="1:24" x14ac:dyDescent="0.2">
      <c r="A293" s="107">
        <v>16141</v>
      </c>
      <c r="B293" s="116" t="s">
        <v>20</v>
      </c>
      <c r="C293" s="111">
        <v>58</v>
      </c>
      <c r="D293" s="111">
        <v>14</v>
      </c>
      <c r="E293" s="113">
        <v>72</v>
      </c>
      <c r="F293" s="111">
        <v>38</v>
      </c>
      <c r="G293" s="111">
        <v>10</v>
      </c>
      <c r="H293" s="113">
        <v>48</v>
      </c>
      <c r="I293" s="111">
        <v>38</v>
      </c>
      <c r="J293" s="111">
        <v>12</v>
      </c>
      <c r="K293" s="113">
        <v>50</v>
      </c>
      <c r="L293" s="111">
        <v>32</v>
      </c>
      <c r="M293" s="111">
        <v>8</v>
      </c>
      <c r="N293" s="113">
        <v>40</v>
      </c>
      <c r="O293" s="111">
        <v>55</v>
      </c>
      <c r="P293" s="111">
        <v>16</v>
      </c>
      <c r="Q293" s="113">
        <v>71</v>
      </c>
      <c r="R293" s="111">
        <v>32</v>
      </c>
      <c r="S293" s="111">
        <v>20</v>
      </c>
      <c r="T293" s="113">
        <v>52</v>
      </c>
      <c r="U293" s="111">
        <v>493</v>
      </c>
      <c r="V293" s="220" t="s">
        <v>36</v>
      </c>
      <c r="W293" s="220">
        <v>6.43</v>
      </c>
      <c r="X293" s="138"/>
    </row>
    <row r="294" spans="1:24" x14ac:dyDescent="0.2">
      <c r="A294" s="108" t="s">
        <v>409</v>
      </c>
      <c r="B294" s="110" t="s">
        <v>21</v>
      </c>
      <c r="C294" s="110" t="s">
        <v>56</v>
      </c>
      <c r="D294" s="110" t="s">
        <v>56</v>
      </c>
      <c r="E294" s="114" t="s">
        <v>56</v>
      </c>
      <c r="F294" s="110" t="s">
        <v>74</v>
      </c>
      <c r="G294" s="110" t="s">
        <v>32</v>
      </c>
      <c r="H294" s="114" t="s">
        <v>74</v>
      </c>
      <c r="I294" s="110" t="s">
        <v>74</v>
      </c>
      <c r="J294" s="110" t="s">
        <v>22</v>
      </c>
      <c r="K294" s="114" t="s">
        <v>32</v>
      </c>
      <c r="L294" s="110" t="s">
        <v>36</v>
      </c>
      <c r="M294" s="110" t="s">
        <v>36</v>
      </c>
      <c r="N294" s="114" t="s">
        <v>36</v>
      </c>
      <c r="O294" s="110" t="s">
        <v>22</v>
      </c>
      <c r="P294" s="110" t="s">
        <v>62</v>
      </c>
      <c r="Q294" s="114" t="s">
        <v>56</v>
      </c>
      <c r="R294" s="110" t="s">
        <v>36</v>
      </c>
      <c r="S294" s="110" t="s">
        <v>62</v>
      </c>
      <c r="T294" s="114" t="s">
        <v>32</v>
      </c>
      <c r="U294" s="110"/>
      <c r="V294" s="221"/>
      <c r="W294" s="221"/>
      <c r="X294" s="139"/>
    </row>
    <row r="295" spans="1:24" x14ac:dyDescent="0.2">
      <c r="A295" s="107">
        <v>16142</v>
      </c>
      <c r="B295" s="116" t="s">
        <v>20</v>
      </c>
      <c r="C295" s="111">
        <v>44</v>
      </c>
      <c r="D295" s="111">
        <v>12</v>
      </c>
      <c r="E295" s="113">
        <v>56</v>
      </c>
      <c r="F295" s="111">
        <v>41</v>
      </c>
      <c r="G295" s="111">
        <v>15</v>
      </c>
      <c r="H295" s="113">
        <v>56</v>
      </c>
      <c r="I295" s="111">
        <v>36</v>
      </c>
      <c r="J295" s="111">
        <v>12</v>
      </c>
      <c r="K295" s="113">
        <v>48</v>
      </c>
      <c r="L295" s="111">
        <v>33</v>
      </c>
      <c r="M295" s="111">
        <v>9</v>
      </c>
      <c r="N295" s="113">
        <v>42</v>
      </c>
      <c r="O295" s="111">
        <v>57</v>
      </c>
      <c r="P295" s="111">
        <v>14</v>
      </c>
      <c r="Q295" s="113">
        <v>71</v>
      </c>
      <c r="R295" s="111">
        <v>38</v>
      </c>
      <c r="S295" s="111">
        <v>20</v>
      </c>
      <c r="T295" s="113">
        <v>58</v>
      </c>
      <c r="U295" s="111">
        <v>487</v>
      </c>
      <c r="V295" s="220" t="s">
        <v>36</v>
      </c>
      <c r="W295" s="220">
        <v>6.21</v>
      </c>
      <c r="X295" s="138"/>
    </row>
    <row r="296" spans="1:24" x14ac:dyDescent="0.2">
      <c r="A296" s="108" t="s">
        <v>423</v>
      </c>
      <c r="B296" s="110" t="s">
        <v>21</v>
      </c>
      <c r="C296" s="110" t="s">
        <v>32</v>
      </c>
      <c r="D296" s="110" t="s">
        <v>22</v>
      </c>
      <c r="E296" s="114" t="s">
        <v>32</v>
      </c>
      <c r="F296" s="110" t="s">
        <v>32</v>
      </c>
      <c r="G296" s="110" t="s">
        <v>54</v>
      </c>
      <c r="H296" s="114" t="s">
        <v>32</v>
      </c>
      <c r="I296" s="110" t="s">
        <v>74</v>
      </c>
      <c r="J296" s="110" t="s">
        <v>22</v>
      </c>
      <c r="K296" s="114" t="s">
        <v>74</v>
      </c>
      <c r="L296" s="110" t="s">
        <v>36</v>
      </c>
      <c r="M296" s="110" t="s">
        <v>74</v>
      </c>
      <c r="N296" s="114" t="s">
        <v>36</v>
      </c>
      <c r="O296" s="110" t="s">
        <v>56</v>
      </c>
      <c r="P296" s="110" t="s">
        <v>56</v>
      </c>
      <c r="Q296" s="114" t="s">
        <v>56</v>
      </c>
      <c r="R296" s="110" t="s">
        <v>74</v>
      </c>
      <c r="S296" s="110" t="s">
        <v>62</v>
      </c>
      <c r="T296" s="114" t="s">
        <v>32</v>
      </c>
      <c r="U296" s="110"/>
      <c r="V296" s="221"/>
      <c r="W296" s="221"/>
      <c r="X296" s="139"/>
    </row>
  </sheetData>
  <mergeCells count="489">
    <mergeCell ref="V259:V260"/>
    <mergeCell ref="V279:V280"/>
    <mergeCell ref="V281:V282"/>
    <mergeCell ref="V283:V284"/>
    <mergeCell ref="V285:V286"/>
    <mergeCell ref="V261:V262"/>
    <mergeCell ref="V263:V264"/>
    <mergeCell ref="V265:V266"/>
    <mergeCell ref="V267:V268"/>
    <mergeCell ref="V269:V270"/>
    <mergeCell ref="V271:V272"/>
    <mergeCell ref="V273:V274"/>
    <mergeCell ref="V275:V276"/>
    <mergeCell ref="V277:V278"/>
    <mergeCell ref="V241:V242"/>
    <mergeCell ref="V243:V244"/>
    <mergeCell ref="V245:V246"/>
    <mergeCell ref="V247:V248"/>
    <mergeCell ref="V249:V250"/>
    <mergeCell ref="V251:V252"/>
    <mergeCell ref="V253:V254"/>
    <mergeCell ref="V255:V256"/>
    <mergeCell ref="V257:V258"/>
    <mergeCell ref="V223:V224"/>
    <mergeCell ref="V225:V226"/>
    <mergeCell ref="V227:V228"/>
    <mergeCell ref="V229:V230"/>
    <mergeCell ref="V231:V232"/>
    <mergeCell ref="V233:V234"/>
    <mergeCell ref="V235:V236"/>
    <mergeCell ref="V237:V238"/>
    <mergeCell ref="V239:V240"/>
    <mergeCell ref="V205:V206"/>
    <mergeCell ref="V207:V208"/>
    <mergeCell ref="V209:V210"/>
    <mergeCell ref="V211:V212"/>
    <mergeCell ref="V213:V214"/>
    <mergeCell ref="V215:V216"/>
    <mergeCell ref="V217:V218"/>
    <mergeCell ref="V219:V220"/>
    <mergeCell ref="V221:V222"/>
    <mergeCell ref="V187:V188"/>
    <mergeCell ref="V189:V190"/>
    <mergeCell ref="V191:V192"/>
    <mergeCell ref="V193:V194"/>
    <mergeCell ref="V195:V196"/>
    <mergeCell ref="V197:V198"/>
    <mergeCell ref="V199:V200"/>
    <mergeCell ref="V201:V202"/>
    <mergeCell ref="V203:V204"/>
    <mergeCell ref="V169:V170"/>
    <mergeCell ref="V171:V172"/>
    <mergeCell ref="V173:V174"/>
    <mergeCell ref="V175:V176"/>
    <mergeCell ref="V177:V178"/>
    <mergeCell ref="V179:V180"/>
    <mergeCell ref="V181:V182"/>
    <mergeCell ref="V183:V184"/>
    <mergeCell ref="V185:V186"/>
    <mergeCell ref="V151:V152"/>
    <mergeCell ref="V153:V154"/>
    <mergeCell ref="V155:V156"/>
    <mergeCell ref="V157:V158"/>
    <mergeCell ref="V159:V160"/>
    <mergeCell ref="V161:V162"/>
    <mergeCell ref="V163:V164"/>
    <mergeCell ref="V165:V166"/>
    <mergeCell ref="V167:V168"/>
    <mergeCell ref="V133:V134"/>
    <mergeCell ref="V135:V136"/>
    <mergeCell ref="V137:V138"/>
    <mergeCell ref="V139:V140"/>
    <mergeCell ref="V141:V142"/>
    <mergeCell ref="V143:V144"/>
    <mergeCell ref="V145:V146"/>
    <mergeCell ref="V147:V148"/>
    <mergeCell ref="V149:V150"/>
    <mergeCell ref="V115:V116"/>
    <mergeCell ref="V117:V118"/>
    <mergeCell ref="V119:V120"/>
    <mergeCell ref="V121:V122"/>
    <mergeCell ref="V123:V124"/>
    <mergeCell ref="V125:V126"/>
    <mergeCell ref="V127:V128"/>
    <mergeCell ref="V129:V130"/>
    <mergeCell ref="V131:V132"/>
    <mergeCell ref="V97:V98"/>
    <mergeCell ref="V99:V100"/>
    <mergeCell ref="V101:V102"/>
    <mergeCell ref="V103:V104"/>
    <mergeCell ref="V105:V106"/>
    <mergeCell ref="V107:V108"/>
    <mergeCell ref="V109:V110"/>
    <mergeCell ref="V111:V112"/>
    <mergeCell ref="V113:V114"/>
    <mergeCell ref="V79:V80"/>
    <mergeCell ref="V81:V82"/>
    <mergeCell ref="V83:V84"/>
    <mergeCell ref="V85:V86"/>
    <mergeCell ref="V87:V88"/>
    <mergeCell ref="V89:V90"/>
    <mergeCell ref="V91:V92"/>
    <mergeCell ref="V93:V94"/>
    <mergeCell ref="V95:V96"/>
    <mergeCell ref="V61:V62"/>
    <mergeCell ref="V63:V64"/>
    <mergeCell ref="V65:V66"/>
    <mergeCell ref="V67:V68"/>
    <mergeCell ref="V69:V70"/>
    <mergeCell ref="V71:V72"/>
    <mergeCell ref="V73:V74"/>
    <mergeCell ref="V75:V76"/>
    <mergeCell ref="V77:V78"/>
    <mergeCell ref="V43:V44"/>
    <mergeCell ref="V45:V46"/>
    <mergeCell ref="V47:V48"/>
    <mergeCell ref="V49:V50"/>
    <mergeCell ref="V51:V52"/>
    <mergeCell ref="V53:V54"/>
    <mergeCell ref="V55:V56"/>
    <mergeCell ref="V57:V58"/>
    <mergeCell ref="V59:V60"/>
    <mergeCell ref="V295:V296"/>
    <mergeCell ref="W295:W296"/>
    <mergeCell ref="X295:X296"/>
    <mergeCell ref="V289:V290"/>
    <mergeCell ref="W289:W290"/>
    <mergeCell ref="X289:X290"/>
    <mergeCell ref="V291:V292"/>
    <mergeCell ref="W291:W292"/>
    <mergeCell ref="X291:X292"/>
    <mergeCell ref="V293:V294"/>
    <mergeCell ref="W293:W294"/>
    <mergeCell ref="X293:X294"/>
    <mergeCell ref="W281:W282"/>
    <mergeCell ref="X281:X282"/>
    <mergeCell ref="W283:W284"/>
    <mergeCell ref="X283:X284"/>
    <mergeCell ref="X285:X286"/>
    <mergeCell ref="W285:W286"/>
    <mergeCell ref="V287:V288"/>
    <mergeCell ref="W287:W288"/>
    <mergeCell ref="X287:X288"/>
    <mergeCell ref="W263:W264"/>
    <mergeCell ref="W265:W266"/>
    <mergeCell ref="W267:W268"/>
    <mergeCell ref="W269:W270"/>
    <mergeCell ref="W271:W272"/>
    <mergeCell ref="W273:W274"/>
    <mergeCell ref="W275:W276"/>
    <mergeCell ref="W277:W278"/>
    <mergeCell ref="W279:W280"/>
    <mergeCell ref="W245:W246"/>
    <mergeCell ref="W247:W248"/>
    <mergeCell ref="W249:W250"/>
    <mergeCell ref="W251:W252"/>
    <mergeCell ref="W253:W254"/>
    <mergeCell ref="W255:W256"/>
    <mergeCell ref="W257:W258"/>
    <mergeCell ref="W259:W260"/>
    <mergeCell ref="W261:W262"/>
    <mergeCell ref="W227:W228"/>
    <mergeCell ref="W229:W230"/>
    <mergeCell ref="W231:W232"/>
    <mergeCell ref="W233:W234"/>
    <mergeCell ref="W235:W236"/>
    <mergeCell ref="W237:W238"/>
    <mergeCell ref="W239:W240"/>
    <mergeCell ref="W241:W242"/>
    <mergeCell ref="W243:W244"/>
    <mergeCell ref="W209:W210"/>
    <mergeCell ref="W211:W212"/>
    <mergeCell ref="W213:W214"/>
    <mergeCell ref="W215:W216"/>
    <mergeCell ref="W217:W218"/>
    <mergeCell ref="W219:W220"/>
    <mergeCell ref="W221:W222"/>
    <mergeCell ref="W223:W224"/>
    <mergeCell ref="W225:W226"/>
    <mergeCell ref="W191:W192"/>
    <mergeCell ref="W193:W194"/>
    <mergeCell ref="W195:W196"/>
    <mergeCell ref="W197:W198"/>
    <mergeCell ref="W199:W200"/>
    <mergeCell ref="W201:W202"/>
    <mergeCell ref="W203:W204"/>
    <mergeCell ref="W205:W206"/>
    <mergeCell ref="W207:W208"/>
    <mergeCell ref="W173:W174"/>
    <mergeCell ref="W175:W176"/>
    <mergeCell ref="W177:W178"/>
    <mergeCell ref="W179:W180"/>
    <mergeCell ref="W181:W182"/>
    <mergeCell ref="W183:W184"/>
    <mergeCell ref="W185:W186"/>
    <mergeCell ref="W187:W188"/>
    <mergeCell ref="W189:W190"/>
    <mergeCell ref="A1:T1"/>
    <mergeCell ref="A2:T2"/>
    <mergeCell ref="A3:T3"/>
    <mergeCell ref="A4:T4"/>
    <mergeCell ref="AN7:AP7"/>
    <mergeCell ref="AM24:AN24"/>
    <mergeCell ref="AO24:AP24"/>
    <mergeCell ref="AM25:AN25"/>
    <mergeCell ref="AO25:AP25"/>
    <mergeCell ref="V13:V14"/>
    <mergeCell ref="V15:V16"/>
    <mergeCell ref="V17:V18"/>
    <mergeCell ref="V19:V20"/>
    <mergeCell ref="V21:V22"/>
    <mergeCell ref="V23:V24"/>
    <mergeCell ref="V25:V26"/>
    <mergeCell ref="A10:A12"/>
    <mergeCell ref="W13:W14"/>
    <mergeCell ref="X13:X14"/>
    <mergeCell ref="W15:W16"/>
    <mergeCell ref="X15:X16"/>
    <mergeCell ref="W17:W18"/>
    <mergeCell ref="X17:X18"/>
    <mergeCell ref="U8:U10"/>
    <mergeCell ref="W157:W158"/>
    <mergeCell ref="W159:W160"/>
    <mergeCell ref="W161:W162"/>
    <mergeCell ref="W169:W170"/>
    <mergeCell ref="W171:W172"/>
    <mergeCell ref="W163:W164"/>
    <mergeCell ref="W165:W166"/>
    <mergeCell ref="W167:W168"/>
    <mergeCell ref="AT27:AV27"/>
    <mergeCell ref="AB40:AF40"/>
    <mergeCell ref="AB42:AF42"/>
    <mergeCell ref="AB27:AD27"/>
    <mergeCell ref="AE27:AG27"/>
    <mergeCell ref="AH27:AJ27"/>
    <mergeCell ref="AK27:AM27"/>
    <mergeCell ref="AN27:AP27"/>
    <mergeCell ref="AQ27:AS27"/>
    <mergeCell ref="W37:W38"/>
    <mergeCell ref="X37:X38"/>
    <mergeCell ref="W39:W40"/>
    <mergeCell ref="X39:X40"/>
    <mergeCell ref="W139:W140"/>
    <mergeCell ref="W141:W142"/>
    <mergeCell ref="W143:W144"/>
    <mergeCell ref="W115:W116"/>
    <mergeCell ref="W117:W118"/>
    <mergeCell ref="W119:W120"/>
    <mergeCell ref="W145:W146"/>
    <mergeCell ref="W147:W148"/>
    <mergeCell ref="W149:W150"/>
    <mergeCell ref="W151:W152"/>
    <mergeCell ref="W153:W154"/>
    <mergeCell ref="W155:W156"/>
    <mergeCell ref="W121:W122"/>
    <mergeCell ref="W123:W124"/>
    <mergeCell ref="W125:W126"/>
    <mergeCell ref="W127:W128"/>
    <mergeCell ref="W129:W130"/>
    <mergeCell ref="W131:W132"/>
    <mergeCell ref="W133:W134"/>
    <mergeCell ref="W135:W136"/>
    <mergeCell ref="W137:W138"/>
    <mergeCell ref="W97:W98"/>
    <mergeCell ref="W99:W100"/>
    <mergeCell ref="W101:W102"/>
    <mergeCell ref="W103:W104"/>
    <mergeCell ref="W105:W106"/>
    <mergeCell ref="W107:W108"/>
    <mergeCell ref="W109:W110"/>
    <mergeCell ref="W111:W112"/>
    <mergeCell ref="W113:W114"/>
    <mergeCell ref="W79:W80"/>
    <mergeCell ref="W81:W82"/>
    <mergeCell ref="W83:W84"/>
    <mergeCell ref="W85:W86"/>
    <mergeCell ref="W87:W88"/>
    <mergeCell ref="W89:W90"/>
    <mergeCell ref="W91:W92"/>
    <mergeCell ref="W93:W94"/>
    <mergeCell ref="W95:W96"/>
    <mergeCell ref="W61:W62"/>
    <mergeCell ref="W63:W64"/>
    <mergeCell ref="W65:W66"/>
    <mergeCell ref="W67:W68"/>
    <mergeCell ref="W69:W70"/>
    <mergeCell ref="W71:W72"/>
    <mergeCell ref="W73:W74"/>
    <mergeCell ref="W75:W76"/>
    <mergeCell ref="W77:W78"/>
    <mergeCell ref="W43:W44"/>
    <mergeCell ref="W45:W46"/>
    <mergeCell ref="W47:W48"/>
    <mergeCell ref="W49:W50"/>
    <mergeCell ref="W51:W52"/>
    <mergeCell ref="W53:W54"/>
    <mergeCell ref="W55:W56"/>
    <mergeCell ref="W57:W58"/>
    <mergeCell ref="W59:W60"/>
    <mergeCell ref="C9:E9"/>
    <mergeCell ref="F9:H9"/>
    <mergeCell ref="I9:K9"/>
    <mergeCell ref="L9:N9"/>
    <mergeCell ref="O9:Q9"/>
    <mergeCell ref="R9:T9"/>
    <mergeCell ref="W27:W28"/>
    <mergeCell ref="W29:W30"/>
    <mergeCell ref="W41:W42"/>
    <mergeCell ref="W31:W32"/>
    <mergeCell ref="W33:W34"/>
    <mergeCell ref="W35:W36"/>
    <mergeCell ref="V27:V28"/>
    <mergeCell ref="V29:V30"/>
    <mergeCell ref="V31:V32"/>
    <mergeCell ref="V33:V34"/>
    <mergeCell ref="V35:V36"/>
    <mergeCell ref="V37:V38"/>
    <mergeCell ref="V39:V40"/>
    <mergeCell ref="V41:V42"/>
    <mergeCell ref="A8:A9"/>
    <mergeCell ref="C8:E8"/>
    <mergeCell ref="F8:H8"/>
    <mergeCell ref="I8:K8"/>
    <mergeCell ref="L8:N8"/>
    <mergeCell ref="O8:Q8"/>
    <mergeCell ref="R8:T8"/>
    <mergeCell ref="AA25:AB25"/>
    <mergeCell ref="Z15:AA15"/>
    <mergeCell ref="Z16:AA16"/>
    <mergeCell ref="Z17:AA17"/>
    <mergeCell ref="Y8:Z8"/>
    <mergeCell ref="Y9:Z9"/>
    <mergeCell ref="W19:W20"/>
    <mergeCell ref="X19:X20"/>
    <mergeCell ref="W21:W22"/>
    <mergeCell ref="X21:X22"/>
    <mergeCell ref="W23:W24"/>
    <mergeCell ref="X23:X24"/>
    <mergeCell ref="W25:W26"/>
    <mergeCell ref="X25:X26"/>
    <mergeCell ref="V8:V12"/>
    <mergeCell ref="W8:W12"/>
    <mergeCell ref="X8:X12"/>
    <mergeCell ref="AQ7:AS7"/>
    <mergeCell ref="AE24:AF24"/>
    <mergeCell ref="AG24:AH24"/>
    <mergeCell ref="AC24:AD24"/>
    <mergeCell ref="AI24:AJ24"/>
    <mergeCell ref="AK24:AL24"/>
    <mergeCell ref="Z12:AA12"/>
    <mergeCell ref="AE25:AF25"/>
    <mergeCell ref="AG25:AH25"/>
    <mergeCell ref="AI25:AJ25"/>
    <mergeCell ref="AK25:AL25"/>
    <mergeCell ref="AC25:AD25"/>
    <mergeCell ref="AB7:AD7"/>
    <mergeCell ref="AA24:AB24"/>
    <mergeCell ref="AE7:AG7"/>
    <mergeCell ref="AH7:AJ7"/>
    <mergeCell ref="AK7:AM7"/>
    <mergeCell ref="Z11:AA11"/>
    <mergeCell ref="Z18:AA18"/>
    <mergeCell ref="Z19:AA19"/>
    <mergeCell ref="Z20:AA20"/>
    <mergeCell ref="X27:X28"/>
    <mergeCell ref="X29:X30"/>
    <mergeCell ref="X31:X32"/>
    <mergeCell ref="X33:X34"/>
    <mergeCell ref="X35:X36"/>
    <mergeCell ref="X41:X42"/>
    <mergeCell ref="X43:X44"/>
    <mergeCell ref="X45:X46"/>
    <mergeCell ref="X47:X48"/>
    <mergeCell ref="X49:X50"/>
    <mergeCell ref="X51:X52"/>
    <mergeCell ref="X53:X54"/>
    <mergeCell ref="X55:X56"/>
    <mergeCell ref="X57:X58"/>
    <mergeCell ref="X59:X60"/>
    <mergeCell ref="X61:X62"/>
    <mergeCell ref="X63:X64"/>
    <mergeCell ref="X65:X66"/>
    <mergeCell ref="X67:X68"/>
    <mergeCell ref="X69:X70"/>
    <mergeCell ref="X71:X72"/>
    <mergeCell ref="X73:X74"/>
    <mergeCell ref="X75:X76"/>
    <mergeCell ref="X77:X78"/>
    <mergeCell ref="X79:X80"/>
    <mergeCell ref="X81:X82"/>
    <mergeCell ref="X83:X84"/>
    <mergeCell ref="X85:X86"/>
    <mergeCell ref="X87:X88"/>
    <mergeCell ref="X89:X90"/>
    <mergeCell ref="X91:X92"/>
    <mergeCell ref="X93:X94"/>
    <mergeCell ref="X95:X96"/>
    <mergeCell ref="X97:X98"/>
    <mergeCell ref="X99:X100"/>
    <mergeCell ref="X101:X102"/>
    <mergeCell ref="X103:X104"/>
    <mergeCell ref="X105:X106"/>
    <mergeCell ref="X107:X108"/>
    <mergeCell ref="X109:X110"/>
    <mergeCell ref="X111:X112"/>
    <mergeCell ref="X113:X114"/>
    <mergeCell ref="X115:X116"/>
    <mergeCell ref="X117:X118"/>
    <mergeCell ref="X119:X120"/>
    <mergeCell ref="X121:X122"/>
    <mergeCell ref="X123:X124"/>
    <mergeCell ref="X125:X126"/>
    <mergeCell ref="X127:X128"/>
    <mergeCell ref="X129:X130"/>
    <mergeCell ref="X131:X132"/>
    <mergeCell ref="X133:X134"/>
    <mergeCell ref="X135:X136"/>
    <mergeCell ref="X137:X138"/>
    <mergeCell ref="X139:X140"/>
    <mergeCell ref="X141:X142"/>
    <mergeCell ref="X143:X144"/>
    <mergeCell ref="X145:X146"/>
    <mergeCell ref="X147:X148"/>
    <mergeCell ref="X149:X150"/>
    <mergeCell ref="X151:X152"/>
    <mergeCell ref="X153:X154"/>
    <mergeCell ref="X155:X156"/>
    <mergeCell ref="X157:X158"/>
    <mergeCell ref="X159:X160"/>
    <mergeCell ref="X161:X162"/>
    <mergeCell ref="X163:X164"/>
    <mergeCell ref="X165:X166"/>
    <mergeCell ref="X167:X168"/>
    <mergeCell ref="X169:X170"/>
    <mergeCell ref="X171:X172"/>
    <mergeCell ref="X173:X174"/>
    <mergeCell ref="X175:X176"/>
    <mergeCell ref="X177:X178"/>
    <mergeCell ref="X179:X180"/>
    <mergeCell ref="X181:X182"/>
    <mergeCell ref="X183:X184"/>
    <mergeCell ref="X185:X186"/>
    <mergeCell ref="X187:X188"/>
    <mergeCell ref="X189:X190"/>
    <mergeCell ref="X191:X192"/>
    <mergeCell ref="X193:X194"/>
    <mergeCell ref="X195:X196"/>
    <mergeCell ref="X197:X198"/>
    <mergeCell ref="X199:X200"/>
    <mergeCell ref="X201:X202"/>
    <mergeCell ref="X203:X204"/>
    <mergeCell ref="X205:X206"/>
    <mergeCell ref="X207:X208"/>
    <mergeCell ref="X209:X210"/>
    <mergeCell ref="X211:X212"/>
    <mergeCell ref="X213:X214"/>
    <mergeCell ref="X215:X216"/>
    <mergeCell ref="X217:X218"/>
    <mergeCell ref="X219:X220"/>
    <mergeCell ref="X221:X222"/>
    <mergeCell ref="X223:X224"/>
    <mergeCell ref="X225:X226"/>
    <mergeCell ref="X227:X228"/>
    <mergeCell ref="X229:X230"/>
    <mergeCell ref="X231:X232"/>
    <mergeCell ref="X233:X234"/>
    <mergeCell ref="X235:X236"/>
    <mergeCell ref="X237:X238"/>
    <mergeCell ref="X239:X240"/>
    <mergeCell ref="X241:X242"/>
    <mergeCell ref="X243:X244"/>
    <mergeCell ref="X245:X246"/>
    <mergeCell ref="X265:X266"/>
    <mergeCell ref="X267:X268"/>
    <mergeCell ref="X269:X270"/>
    <mergeCell ref="X271:X272"/>
    <mergeCell ref="X273:X274"/>
    <mergeCell ref="X275:X276"/>
    <mergeCell ref="X277:X278"/>
    <mergeCell ref="X279:X280"/>
    <mergeCell ref="X247:X248"/>
    <mergeCell ref="X249:X250"/>
    <mergeCell ref="X251:X252"/>
    <mergeCell ref="X253:X254"/>
    <mergeCell ref="X255:X256"/>
    <mergeCell ref="X257:X258"/>
    <mergeCell ref="X259:X260"/>
    <mergeCell ref="X261:X262"/>
    <mergeCell ref="X263:X264"/>
  </mergeCells>
  <conditionalFormatting sqref="A1:A1048576">
    <cfRule type="containsText" dxfId="0" priority="1" operator="containsText" text="/">
      <formula>NOT(ISERROR(SEARCH("/",A1)))</formula>
    </cfRule>
  </conditionalFormatting>
  <pageMargins left="0.7" right="0.7" top="0.21" bottom="0.21" header="0.16" footer="0.16"/>
  <pageSetup paperSize="5" scale="97" orientation="landscape" verticalDpi="1200" r:id="rId1"/>
  <headerFooter>
    <oddFooter>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VI may 18</vt:lpstr>
      <vt:lpstr>TotalClasswiseFormat</vt:lpstr>
      <vt:lpstr>Subjectwise</vt:lpstr>
      <vt:lpstr>Sem</vt:lpstr>
      <vt:lpstr>Sem!Print_Titles</vt:lpstr>
      <vt:lpstr>'VI may 18'!Print_Titles</vt:lpstr>
    </vt:vector>
  </TitlesOfParts>
  <Company>TeAm DiGiT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</dc:creator>
  <cp:lastModifiedBy>KAJAL</cp:lastModifiedBy>
  <cp:lastPrinted>2019-01-22T05:27:17Z</cp:lastPrinted>
  <dcterms:created xsi:type="dcterms:W3CDTF">2014-12-25T09:33:47Z</dcterms:created>
  <dcterms:modified xsi:type="dcterms:W3CDTF">2019-01-22T05:27:29Z</dcterms:modified>
</cp:coreProperties>
</file>