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4"/>
  </bookViews>
  <sheets>
    <sheet name="BE A" sheetId="5" r:id="rId1"/>
    <sheet name="BE B" sheetId="4" r:id="rId2"/>
    <sheet name="TotalClasswiseFormat" sheetId="3" r:id="rId3"/>
    <sheet name="Subjectwise" sheetId="2" r:id="rId4"/>
    <sheet name="Sem" sheetId="1" r:id="rId5"/>
    <sheet name="Sheet3" sheetId="6" r:id="rId6"/>
    <sheet name="BE A (2)" sheetId="7" r:id="rId7"/>
  </sheets>
  <definedNames>
    <definedName name="_xlnm._FilterDatabase" localSheetId="4" hidden="1">Sem!$A$7:$BL$159</definedName>
  </definedNames>
  <calcPr calcId="152511"/>
</workbook>
</file>

<file path=xl/calcChain.xml><?xml version="1.0" encoding="utf-8"?>
<calcChain xmlns="http://schemas.openxmlformats.org/spreadsheetml/2006/main">
  <c r="A8" i="2" l="1"/>
  <c r="A13" i="2"/>
  <c r="A17" i="2"/>
  <c r="A21" i="2"/>
  <c r="A24" i="2"/>
  <c r="A27" i="2"/>
  <c r="BH11" i="1" l="1"/>
  <c r="BD11" i="1"/>
  <c r="BB11" i="1"/>
  <c r="BB10" i="1"/>
  <c r="BA11" i="1"/>
  <c r="BA10" i="1"/>
  <c r="BH10" i="1"/>
  <c r="BG10" i="1"/>
  <c r="BE10" i="1"/>
  <c r="BD10" i="1"/>
  <c r="AY10" i="1"/>
  <c r="AX10" i="1"/>
  <c r="AV10" i="1"/>
  <c r="AU10" i="1"/>
  <c r="AS10" i="1"/>
  <c r="AR10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E54" i="1"/>
  <c r="AF54" i="1" s="1"/>
  <c r="AE55" i="1"/>
  <c r="AF55" i="1" s="1"/>
  <c r="AE56" i="1"/>
  <c r="AF56" i="1" s="1"/>
  <c r="AE57" i="1"/>
  <c r="AF57" i="1" s="1"/>
  <c r="AE58" i="1"/>
  <c r="AF58" i="1" s="1"/>
  <c r="AE59" i="1"/>
  <c r="AF59" i="1" s="1"/>
  <c r="AE60" i="1"/>
  <c r="AF60" i="1" s="1"/>
  <c r="AE61" i="1"/>
  <c r="AF61" i="1" s="1"/>
  <c r="AE62" i="1"/>
  <c r="AF62" i="1" s="1"/>
  <c r="AE63" i="1"/>
  <c r="AF63" i="1" s="1"/>
  <c r="AE64" i="1"/>
  <c r="AF64" i="1" s="1"/>
  <c r="AE65" i="1"/>
  <c r="AF65" i="1" s="1"/>
  <c r="AE66" i="1"/>
  <c r="AF66" i="1" s="1"/>
  <c r="AE67" i="1"/>
  <c r="AF67" i="1" s="1"/>
  <c r="AE68" i="1"/>
  <c r="AF68" i="1" s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B54" i="1"/>
  <c r="AB55" i="1"/>
  <c r="AB56" i="1"/>
  <c r="AB57" i="1"/>
  <c r="BD18" i="1" s="1"/>
  <c r="AB58" i="1"/>
  <c r="AB59" i="1"/>
  <c r="AB60" i="1"/>
  <c r="AB61" i="1"/>
  <c r="AB62" i="1"/>
  <c r="AB63" i="1"/>
  <c r="AB64" i="1"/>
  <c r="AB65" i="1"/>
  <c r="AB66" i="1"/>
  <c r="AB67" i="1"/>
  <c r="AB68" i="1"/>
  <c r="BE17" i="1" l="1"/>
  <c r="BF19" i="1"/>
  <c r="BF15" i="1"/>
  <c r="BG19" i="1"/>
  <c r="BG15" i="1"/>
  <c r="BG18" i="1"/>
  <c r="BG17" i="1"/>
  <c r="BE20" i="1"/>
  <c r="BE18" i="1"/>
  <c r="BF18" i="1"/>
  <c r="BG16" i="1"/>
  <c r="BD16" i="1"/>
  <c r="BD17" i="1"/>
  <c r="BD20" i="1"/>
  <c r="BD15" i="1"/>
  <c r="BD19" i="1"/>
  <c r="BE16" i="1"/>
  <c r="BG20" i="1"/>
  <c r="BF8" i="1"/>
  <c r="BF16" i="1"/>
  <c r="BF20" i="1"/>
  <c r="BE8" i="1"/>
  <c r="BE15" i="1"/>
  <c r="BE19" i="1"/>
  <c r="BF17" i="1"/>
  <c r="BG8" i="1"/>
  <c r="BF10" i="1"/>
  <c r="BD8" i="1"/>
  <c r="BD9" i="1" s="1"/>
  <c r="BF11" i="1"/>
  <c r="A4" i="3"/>
  <c r="A3" i="3"/>
  <c r="D8" i="3"/>
  <c r="A4" i="2"/>
  <c r="A3" i="2"/>
  <c r="BG11" i="1"/>
  <c r="C27" i="2" s="1"/>
  <c r="BE11" i="1"/>
  <c r="BE9" i="1" s="1"/>
  <c r="C24" i="2"/>
  <c r="BF9" i="1" l="1"/>
  <c r="BG9" i="1"/>
  <c r="BJ37" i="1"/>
  <c r="BJ36" i="1"/>
  <c r="BJ35" i="1"/>
  <c r="BJ34" i="1"/>
  <c r="BJ33" i="1"/>
  <c r="BJ32" i="1"/>
  <c r="D26" i="3" s="1"/>
  <c r="BJ31" i="1"/>
  <c r="BJ30" i="1"/>
  <c r="D24" i="3" s="1"/>
  <c r="BJ29" i="1"/>
  <c r="BJ28" i="1"/>
  <c r="D22" i="3" s="1"/>
  <c r="BJ27" i="1"/>
  <c r="BG27" i="1"/>
  <c r="BD27" i="1"/>
  <c r="BA27" i="1"/>
  <c r="AX27" i="1"/>
  <c r="AU27" i="1"/>
  <c r="AR27" i="1"/>
  <c r="BK31" i="1" l="1" a="1"/>
  <c r="BK31" i="1" s="1"/>
  <c r="C25" i="3" s="1"/>
  <c r="D25" i="3"/>
  <c r="BK28" i="1" a="1"/>
  <c r="BK28" i="1" s="1"/>
  <c r="C22" i="3" s="1"/>
  <c r="BK29" i="1" a="1"/>
  <c r="BK29" i="1" s="1"/>
  <c r="C23" i="3" s="1"/>
  <c r="D23" i="3"/>
  <c r="BK37" i="1" a="1"/>
  <c r="BK37" i="1" s="1"/>
  <c r="BK33" i="1" a="1"/>
  <c r="BK33" i="1" s="1"/>
  <c r="BK35" i="1" a="1"/>
  <c r="BK35" i="1" s="1"/>
  <c r="BK30" i="1" a="1"/>
  <c r="BK30" i="1" s="1"/>
  <c r="C24" i="3" s="1"/>
  <c r="BK32" i="1" a="1"/>
  <c r="BK32" i="1" s="1"/>
  <c r="C26" i="3" s="1"/>
  <c r="BK34" i="1" a="1"/>
  <c r="BK34" i="1" s="1"/>
  <c r="BK36" i="1" a="1"/>
  <c r="BK36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X11" i="1"/>
  <c r="R11" i="1"/>
  <c r="L11" i="1"/>
  <c r="F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V11" i="1"/>
  <c r="P11" i="1"/>
  <c r="J11" i="1"/>
  <c r="D11" i="1"/>
  <c r="BD7" i="1"/>
  <c r="BG7" i="1"/>
  <c r="C21" i="2"/>
  <c r="AY11" i="1"/>
  <c r="AX11" i="1"/>
  <c r="C17" i="2" s="1"/>
  <c r="AV11" i="1"/>
  <c r="BJ7" i="1"/>
  <c r="BA8" i="1" l="1"/>
  <c r="BA9" i="1" s="1"/>
  <c r="BA12" i="1" s="1"/>
  <c r="BA18" i="1"/>
  <c r="BA17" i="1"/>
  <c r="BA20" i="1"/>
  <c r="F21" i="2" s="1"/>
  <c r="BA16" i="1"/>
  <c r="BA19" i="1"/>
  <c r="BA15" i="1"/>
  <c r="K21" i="2" s="1"/>
  <c r="AV20" i="1"/>
  <c r="AV16" i="1"/>
  <c r="AV19" i="1"/>
  <c r="AV15" i="1"/>
  <c r="AV18" i="1"/>
  <c r="AV17" i="1"/>
  <c r="AR20" i="1"/>
  <c r="F8" i="2" s="1"/>
  <c r="AR16" i="1"/>
  <c r="J8" i="2" s="1"/>
  <c r="AR19" i="1"/>
  <c r="AR15" i="1"/>
  <c r="AR18" i="1"/>
  <c r="AR17" i="1"/>
  <c r="I8" i="2" s="1"/>
  <c r="AY8" i="1"/>
  <c r="AY18" i="1"/>
  <c r="AY15" i="1"/>
  <c r="AY17" i="1"/>
  <c r="AY20" i="1"/>
  <c r="AY16" i="1"/>
  <c r="AY19" i="1"/>
  <c r="BH17" i="1"/>
  <c r="BH20" i="1"/>
  <c r="BH16" i="1"/>
  <c r="BH19" i="1"/>
  <c r="BH15" i="1"/>
  <c r="BH18" i="1"/>
  <c r="AU8" i="1"/>
  <c r="AU18" i="1"/>
  <c r="AU17" i="1"/>
  <c r="I13" i="2" s="1"/>
  <c r="AU20" i="1"/>
  <c r="F13" i="2" s="1"/>
  <c r="AU16" i="1"/>
  <c r="AU19" i="1"/>
  <c r="AU15" i="1"/>
  <c r="K13" i="2" s="1"/>
  <c r="BB8" i="1"/>
  <c r="BB9" i="1" s="1"/>
  <c r="BB12" i="1" s="1"/>
  <c r="BB20" i="1"/>
  <c r="BB16" i="1"/>
  <c r="BB19" i="1"/>
  <c r="BB15" i="1"/>
  <c r="BB18" i="1"/>
  <c r="BB17" i="1"/>
  <c r="AX19" i="1"/>
  <c r="AX18" i="1"/>
  <c r="H17" i="2" s="1"/>
  <c r="AX15" i="1"/>
  <c r="AX17" i="1"/>
  <c r="AX20" i="1"/>
  <c r="F17" i="2" s="1"/>
  <c r="AX16" i="1"/>
  <c r="AS8" i="1"/>
  <c r="AS18" i="1"/>
  <c r="AS17" i="1"/>
  <c r="AS15" i="1"/>
  <c r="AS20" i="1"/>
  <c r="AS19" i="1"/>
  <c r="AS16" i="1"/>
  <c r="G17" i="2"/>
  <c r="AX8" i="1"/>
  <c r="BH8" i="1"/>
  <c r="BH9" i="1" s="1"/>
  <c r="BH12" i="1" s="1"/>
  <c r="AV8" i="1"/>
  <c r="AV9" i="1" s="1"/>
  <c r="AV12" i="1" s="1"/>
  <c r="G8" i="2"/>
  <c r="AR8" i="1"/>
  <c r="BD36" i="1"/>
  <c r="BD34" i="1"/>
  <c r="BD32" i="1"/>
  <c r="BD30" i="1"/>
  <c r="N26" i="2" s="1"/>
  <c r="BD28" i="1"/>
  <c r="BD37" i="1"/>
  <c r="BD33" i="1"/>
  <c r="BE33" i="1" s="1" a="1"/>
  <c r="BE33" i="1" s="1"/>
  <c r="BD29" i="1"/>
  <c r="N25" i="2" s="1"/>
  <c r="BD35" i="1"/>
  <c r="BD31" i="1"/>
  <c r="G13" i="2"/>
  <c r="K17" i="2"/>
  <c r="F27" i="2"/>
  <c r="J17" i="2"/>
  <c r="G24" i="2"/>
  <c r="I24" i="2"/>
  <c r="K24" i="2"/>
  <c r="F24" i="2"/>
  <c r="H24" i="2"/>
  <c r="J24" i="2"/>
  <c r="G21" i="2"/>
  <c r="I21" i="2"/>
  <c r="G27" i="2"/>
  <c r="I27" i="2"/>
  <c r="K27" i="2"/>
  <c r="I17" i="2"/>
  <c r="J13" i="2"/>
  <c r="H13" i="2"/>
  <c r="J21" i="2"/>
  <c r="H21" i="2"/>
  <c r="J27" i="2"/>
  <c r="H27" i="2"/>
  <c r="H8" i="2"/>
  <c r="K8" i="2"/>
  <c r="BE12" i="1"/>
  <c r="AY9" i="1"/>
  <c r="AY12" i="1" s="1"/>
  <c r="L13" i="2"/>
  <c r="BA7" i="1"/>
  <c r="AX7" i="1"/>
  <c r="AU7" i="1"/>
  <c r="AR7" i="1"/>
  <c r="AU11" i="1"/>
  <c r="C13" i="2" s="1"/>
  <c r="BE35" i="1" l="1" a="1"/>
  <c r="BE35" i="1" s="1"/>
  <c r="L27" i="2"/>
  <c r="L24" i="2"/>
  <c r="BE28" i="1" a="1"/>
  <c r="BE28" i="1" s="1"/>
  <c r="M24" i="2" s="1"/>
  <c r="N24" i="2"/>
  <c r="L21" i="2"/>
  <c r="AX9" i="1"/>
  <c r="L17" i="2"/>
  <c r="BE32" i="1" a="1"/>
  <c r="BE32" i="1" s="1"/>
  <c r="BE36" i="1" a="1"/>
  <c r="BE36" i="1" s="1"/>
  <c r="BE31" i="1" a="1"/>
  <c r="BE31" i="1" s="1"/>
  <c r="BE29" i="1" a="1"/>
  <c r="BE29" i="1" s="1"/>
  <c r="M25" i="2" s="1"/>
  <c r="BE37" i="1" a="1"/>
  <c r="BE37" i="1" s="1"/>
  <c r="BE30" i="1" a="1"/>
  <c r="BE30" i="1" s="1"/>
  <c r="M26" i="2" s="1"/>
  <c r="BE34" i="1" a="1"/>
  <c r="BE34" i="1" s="1"/>
  <c r="BF12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S58" i="1"/>
  <c r="T58" i="1" s="1"/>
  <c r="S59" i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 s="1"/>
  <c r="S96" i="1"/>
  <c r="T96" i="1" s="1"/>
  <c r="S97" i="1"/>
  <c r="T97" i="1" s="1"/>
  <c r="S98" i="1"/>
  <c r="T98" i="1" s="1"/>
  <c r="S99" i="1"/>
  <c r="T99" i="1" s="1"/>
  <c r="S100" i="1"/>
  <c r="T100" i="1" s="1"/>
  <c r="S101" i="1"/>
  <c r="T101" i="1" s="1"/>
  <c r="S102" i="1"/>
  <c r="T102" i="1" s="1"/>
  <c r="S103" i="1"/>
  <c r="T103" i="1" s="1"/>
  <c r="S104" i="1"/>
  <c r="T104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T115" i="1" s="1"/>
  <c r="S116" i="1"/>
  <c r="T116" i="1" s="1"/>
  <c r="S117" i="1"/>
  <c r="T117" i="1" s="1"/>
  <c r="S118" i="1"/>
  <c r="T118" i="1" s="1"/>
  <c r="S119" i="1"/>
  <c r="T119" i="1" s="1"/>
  <c r="S120" i="1"/>
  <c r="T120" i="1" s="1"/>
  <c r="S121" i="1"/>
  <c r="T121" i="1" s="1"/>
  <c r="S122" i="1"/>
  <c r="T122" i="1" s="1"/>
  <c r="S123" i="1"/>
  <c r="S124" i="1"/>
  <c r="T124" i="1" s="1"/>
  <c r="S125" i="1"/>
  <c r="T125" i="1" s="1"/>
  <c r="S126" i="1"/>
  <c r="T126" i="1" s="1"/>
  <c r="S127" i="1"/>
  <c r="T127" i="1" s="1"/>
  <c r="S128" i="1"/>
  <c r="T128" i="1" s="1"/>
  <c r="S129" i="1"/>
  <c r="T129" i="1" s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 s="1"/>
  <c r="S136" i="1"/>
  <c r="T136" i="1" s="1"/>
  <c r="S137" i="1"/>
  <c r="T137" i="1" s="1"/>
  <c r="S138" i="1"/>
  <c r="T138" i="1" s="1"/>
  <c r="S139" i="1"/>
  <c r="T139" i="1" s="1"/>
  <c r="S140" i="1"/>
  <c r="T140" i="1" s="1"/>
  <c r="S141" i="1"/>
  <c r="T141" i="1" s="1"/>
  <c r="S142" i="1"/>
  <c r="T142" i="1" s="1"/>
  <c r="S143" i="1"/>
  <c r="T143" i="1" s="1"/>
  <c r="S144" i="1"/>
  <c r="T144" i="1" s="1"/>
  <c r="S145" i="1"/>
  <c r="T145" i="1" s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 s="1"/>
  <c r="S152" i="1"/>
  <c r="S153" i="1"/>
  <c r="T153" i="1" s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Y11" i="1"/>
  <c r="S11" i="1"/>
  <c r="M11" i="1"/>
  <c r="AW10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1" i="1"/>
  <c r="T59" i="1"/>
  <c r="T123" i="1"/>
  <c r="T57" i="1"/>
  <c r="T152" i="1"/>
  <c r="AZ10" i="1" l="1"/>
  <c r="BC11" i="1"/>
  <c r="BC10" i="1"/>
  <c r="AR36" i="1"/>
  <c r="AR34" i="1"/>
  <c r="BI10" i="1"/>
  <c r="BI11" i="1"/>
  <c r="AT10" i="1"/>
  <c r="AR37" i="1"/>
  <c r="AR35" i="1"/>
  <c r="AR33" i="1"/>
  <c r="D27" i="2"/>
  <c r="BG12" i="1"/>
  <c r="E27" i="2" s="1"/>
  <c r="D24" i="2"/>
  <c r="BD12" i="1"/>
  <c r="E24" i="2" s="1"/>
  <c r="E21" i="2"/>
  <c r="D21" i="2"/>
  <c r="AX12" i="1"/>
  <c r="E17" i="2" s="1"/>
  <c r="D17" i="2"/>
  <c r="AR31" i="1"/>
  <c r="AR29" i="1"/>
  <c r="AR32" i="1"/>
  <c r="N12" i="2" s="1"/>
  <c r="AR30" i="1"/>
  <c r="AR28" i="1"/>
  <c r="N8" i="2" s="1"/>
  <c r="AX36" i="1"/>
  <c r="AX34" i="1"/>
  <c r="AX32" i="1"/>
  <c r="AX30" i="1"/>
  <c r="N19" i="2" s="1"/>
  <c r="AX28" i="1"/>
  <c r="AX37" i="1"/>
  <c r="AX33" i="1"/>
  <c r="AX29" i="1"/>
  <c r="AX35" i="1"/>
  <c r="AX31" i="1"/>
  <c r="BG36" i="1"/>
  <c r="BG34" i="1"/>
  <c r="BG32" i="1"/>
  <c r="BG30" i="1"/>
  <c r="N29" i="2" s="1"/>
  <c r="BG28" i="1"/>
  <c r="BG35" i="1"/>
  <c r="BG31" i="1"/>
  <c r="BG37" i="1"/>
  <c r="BG33" i="1"/>
  <c r="BG29" i="1"/>
  <c r="N28" i="2" s="1"/>
  <c r="AU36" i="1"/>
  <c r="AU34" i="1"/>
  <c r="AU32" i="1"/>
  <c r="AU30" i="1"/>
  <c r="AU28" i="1"/>
  <c r="N13" i="2" s="1"/>
  <c r="AU35" i="1"/>
  <c r="AU31" i="1"/>
  <c r="AU37" i="1"/>
  <c r="AU33" i="1"/>
  <c r="AU29" i="1"/>
  <c r="BA36" i="1"/>
  <c r="BA34" i="1"/>
  <c r="BA32" i="1"/>
  <c r="BA30" i="1"/>
  <c r="BA28" i="1"/>
  <c r="N21" i="2" s="1"/>
  <c r="BA35" i="1"/>
  <c r="BA31" i="1"/>
  <c r="BA37" i="1"/>
  <c r="BA33" i="1"/>
  <c r="BA29" i="1"/>
  <c r="AW11" i="1"/>
  <c r="AZ11" i="1"/>
  <c r="AS9" i="1"/>
  <c r="AS12" i="1" s="1"/>
  <c r="H11" i="1"/>
  <c r="AU9" i="1"/>
  <c r="AR11" i="1"/>
  <c r="C8" i="2" s="1"/>
  <c r="AS11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11" i="1"/>
  <c r="N12" i="1"/>
  <c r="N13" i="1"/>
  <c r="N14" i="1"/>
  <c r="N15" i="1"/>
  <c r="N16" i="1"/>
  <c r="N17" i="1"/>
  <c r="N18" i="1"/>
  <c r="N19" i="1"/>
  <c r="N20" i="1"/>
  <c r="N21" i="1"/>
  <c r="N23" i="1"/>
  <c r="N24" i="1"/>
  <c r="N25" i="1"/>
  <c r="N26" i="1"/>
  <c r="N27" i="1"/>
  <c r="N28" i="1"/>
  <c r="N29" i="1"/>
  <c r="N31" i="1"/>
  <c r="N32" i="1"/>
  <c r="N33" i="1"/>
  <c r="N34" i="1"/>
  <c r="N35" i="1"/>
  <c r="N36" i="1"/>
  <c r="N37" i="1"/>
  <c r="N39" i="1"/>
  <c r="N40" i="1"/>
  <c r="N41" i="1"/>
  <c r="N42" i="1"/>
  <c r="N43" i="1"/>
  <c r="N44" i="1"/>
  <c r="N45" i="1"/>
  <c r="N47" i="1"/>
  <c r="N48" i="1"/>
  <c r="N49" i="1"/>
  <c r="N50" i="1"/>
  <c r="N51" i="1"/>
  <c r="N52" i="1"/>
  <c r="N53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1" i="1"/>
  <c r="N92" i="1"/>
  <c r="N93" i="1"/>
  <c r="N94" i="1"/>
  <c r="N95" i="1"/>
  <c r="N96" i="1"/>
  <c r="N97" i="1"/>
  <c r="N99" i="1"/>
  <c r="N100" i="1"/>
  <c r="N101" i="1"/>
  <c r="N102" i="1"/>
  <c r="N103" i="1"/>
  <c r="N104" i="1"/>
  <c r="N105" i="1"/>
  <c r="N107" i="1"/>
  <c r="N108" i="1"/>
  <c r="N109" i="1"/>
  <c r="N110" i="1"/>
  <c r="N111" i="1"/>
  <c r="N112" i="1"/>
  <c r="N113" i="1"/>
  <c r="N115" i="1"/>
  <c r="N116" i="1"/>
  <c r="N117" i="1"/>
  <c r="N118" i="1"/>
  <c r="N119" i="1"/>
  <c r="N120" i="1"/>
  <c r="N121" i="1"/>
  <c r="N123" i="1"/>
  <c r="N124" i="1"/>
  <c r="N125" i="1"/>
  <c r="N126" i="1"/>
  <c r="N127" i="1"/>
  <c r="N128" i="1"/>
  <c r="N129" i="1"/>
  <c r="N131" i="1"/>
  <c r="N132" i="1"/>
  <c r="N133" i="1"/>
  <c r="N134" i="1"/>
  <c r="N135" i="1"/>
  <c r="N136" i="1"/>
  <c r="N137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5" i="1"/>
  <c r="N156" i="1"/>
  <c r="N157" i="1"/>
  <c r="N158" i="1"/>
  <c r="N159" i="1"/>
  <c r="N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AM47" i="1" s="1"/>
  <c r="H48" i="1"/>
  <c r="AM48" i="1" s="1"/>
  <c r="H49" i="1"/>
  <c r="H50" i="1"/>
  <c r="AM50" i="1" s="1"/>
  <c r="H51" i="1"/>
  <c r="AM51" i="1" s="1"/>
  <c r="H52" i="1"/>
  <c r="AM52" i="1" s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BI19" i="1" l="1"/>
  <c r="BI15" i="1"/>
  <c r="BI18" i="1"/>
  <c r="BI17" i="1"/>
  <c r="BI20" i="1"/>
  <c r="BI16" i="1"/>
  <c r="AT20" i="1"/>
  <c r="AT16" i="1"/>
  <c r="AT19" i="1"/>
  <c r="AT15" i="1"/>
  <c r="AT18" i="1"/>
  <c r="AT17" i="1"/>
  <c r="AZ8" i="1"/>
  <c r="AZ20" i="1"/>
  <c r="AZ16" i="1"/>
  <c r="AZ19" i="1"/>
  <c r="AZ15" i="1"/>
  <c r="AZ18" i="1"/>
  <c r="AZ17" i="1"/>
  <c r="BH33" i="1" a="1"/>
  <c r="BH33" i="1" s="1"/>
  <c r="AY33" i="1" a="1"/>
  <c r="AY33" i="1" s="1"/>
  <c r="AM53" i="1"/>
  <c r="AM49" i="1"/>
  <c r="BH31" i="1" a="1"/>
  <c r="BH31" i="1" s="1"/>
  <c r="AY35" i="1" a="1"/>
  <c r="AY35" i="1" s="1"/>
  <c r="BI8" i="1"/>
  <c r="BI9" i="1" s="1"/>
  <c r="BI12" i="1" s="1"/>
  <c r="AT8" i="1"/>
  <c r="AV29" i="1" a="1"/>
  <c r="AV29" i="1" s="1"/>
  <c r="M14" i="2" s="1"/>
  <c r="AV28" i="1" a="1"/>
  <c r="AV28" i="1" s="1"/>
  <c r="M13" i="2" s="1"/>
  <c r="BH28" i="1" a="1"/>
  <c r="BH28" i="1" s="1"/>
  <c r="M27" i="2" s="1"/>
  <c r="N27" i="2"/>
  <c r="BB29" i="1" a="1"/>
  <c r="BB29" i="1" s="1"/>
  <c r="M22" i="2" s="1"/>
  <c r="N22" i="2"/>
  <c r="BB30" i="1" a="1"/>
  <c r="BB30" i="1" s="1"/>
  <c r="M23" i="2" s="1"/>
  <c r="N23" i="2"/>
  <c r="BB37" i="1" a="1"/>
  <c r="BB37" i="1" s="1"/>
  <c r="BB35" i="1" a="1"/>
  <c r="BB35" i="1" s="1"/>
  <c r="BB34" i="1" a="1"/>
  <c r="BB34" i="1" s="1"/>
  <c r="BB28" i="1" a="1"/>
  <c r="BB28" i="1" s="1"/>
  <c r="M21" i="2" s="1"/>
  <c r="BB33" i="1" a="1"/>
  <c r="BB33" i="1" s="1"/>
  <c r="BB31" i="1" a="1"/>
  <c r="BB31" i="1" s="1"/>
  <c r="AY32" i="1" a="1"/>
  <c r="AY32" i="1" s="1"/>
  <c r="AY36" i="1" a="1"/>
  <c r="AY36" i="1" s="1"/>
  <c r="AY28" i="1" a="1"/>
  <c r="AY28" i="1" s="1"/>
  <c r="M17" i="2" s="1"/>
  <c r="N17" i="2"/>
  <c r="AY31" i="1" a="1"/>
  <c r="AY31" i="1" s="1"/>
  <c r="M20" i="2" s="1"/>
  <c r="N20" i="2"/>
  <c r="AY29" i="1" a="1"/>
  <c r="AY29" i="1" s="1"/>
  <c r="M18" i="2" s="1"/>
  <c r="N18" i="2"/>
  <c r="AV33" i="1" a="1"/>
  <c r="AV33" i="1" s="1"/>
  <c r="AU12" i="1"/>
  <c r="E13" i="2" s="1"/>
  <c r="D13" i="2"/>
  <c r="AV36" i="1" a="1"/>
  <c r="AV36" i="1" s="1"/>
  <c r="N14" i="2"/>
  <c r="AV31" i="1" a="1"/>
  <c r="AV31" i="1" s="1"/>
  <c r="M16" i="2" s="1"/>
  <c r="N16" i="2"/>
  <c r="AV30" i="1" a="1"/>
  <c r="AV30" i="1" s="1"/>
  <c r="M15" i="2" s="1"/>
  <c r="N15" i="2"/>
  <c r="AV34" i="1" a="1"/>
  <c r="AV34" i="1" s="1"/>
  <c r="AR9" i="1"/>
  <c r="D8" i="2" s="1"/>
  <c r="L8" i="2"/>
  <c r="AS29" i="1" a="1"/>
  <c r="AS29" i="1" s="1"/>
  <c r="M9" i="2" s="1"/>
  <c r="N9" i="2"/>
  <c r="AS36" i="1" a="1"/>
  <c r="AS36" i="1" s="1"/>
  <c r="AS33" i="1" a="1"/>
  <c r="AS33" i="1" s="1"/>
  <c r="AS37" i="1" a="1"/>
  <c r="AS37" i="1" s="1"/>
  <c r="AS30" i="1" a="1"/>
  <c r="AS30" i="1" s="1"/>
  <c r="M10" i="2" s="1"/>
  <c r="N10" i="2"/>
  <c r="AS31" i="1" a="1"/>
  <c r="AS31" i="1" s="1"/>
  <c r="M11" i="2" s="1"/>
  <c r="N11" i="2"/>
  <c r="AS34" i="1" a="1"/>
  <c r="AS34" i="1" s="1"/>
  <c r="AS28" i="1" a="1"/>
  <c r="AS28" i="1" s="1"/>
  <c r="M8" i="2" s="1"/>
  <c r="BB32" i="1" a="1"/>
  <c r="BB32" i="1" s="1"/>
  <c r="BB36" i="1" a="1"/>
  <c r="BB36" i="1" s="1"/>
  <c r="AV32" i="1" a="1"/>
  <c r="AV32" i="1" s="1"/>
  <c r="AV37" i="1" a="1"/>
  <c r="AV37" i="1" s="1"/>
  <c r="AV35" i="1" a="1"/>
  <c r="AV35" i="1" s="1"/>
  <c r="BH32" i="1" a="1"/>
  <c r="BH32" i="1" s="1"/>
  <c r="BH36" i="1" a="1"/>
  <c r="BH36" i="1" s="1"/>
  <c r="AY37" i="1" a="1"/>
  <c r="AY37" i="1" s="1"/>
  <c r="AY30" i="1" a="1"/>
  <c r="AY30" i="1" s="1"/>
  <c r="M19" i="2" s="1"/>
  <c r="AY34" i="1" a="1"/>
  <c r="AY34" i="1" s="1"/>
  <c r="AS32" i="1" a="1"/>
  <c r="AS32" i="1" s="1"/>
  <c r="M12" i="2" s="1"/>
  <c r="AS35" i="1" a="1"/>
  <c r="AS35" i="1" s="1"/>
  <c r="BH29" i="1" a="1"/>
  <c r="BH29" i="1" s="1"/>
  <c r="M28" i="2" s="1"/>
  <c r="BH37" i="1" a="1"/>
  <c r="BH37" i="1" s="1"/>
  <c r="BH35" i="1" a="1"/>
  <c r="BH35" i="1" s="1"/>
  <c r="BH30" i="1" a="1"/>
  <c r="BH30" i="1" s="1"/>
  <c r="M29" i="2" s="1"/>
  <c r="BH34" i="1" a="1"/>
  <c r="BH34" i="1" s="1"/>
  <c r="AZ9" i="1"/>
  <c r="AM136" i="1"/>
  <c r="AM132" i="1"/>
  <c r="AM120" i="1"/>
  <c r="AM116" i="1"/>
  <c r="AM104" i="1"/>
  <c r="AM100" i="1"/>
  <c r="AM88" i="1"/>
  <c r="AM84" i="1"/>
  <c r="AM82" i="1"/>
  <c r="AM80" i="1"/>
  <c r="AM74" i="1"/>
  <c r="AM72" i="1"/>
  <c r="AM68" i="1"/>
  <c r="AM66" i="1"/>
  <c r="AM64" i="1"/>
  <c r="AM58" i="1"/>
  <c r="AM56" i="1"/>
  <c r="AM44" i="1"/>
  <c r="AM42" i="1"/>
  <c r="AM40" i="1"/>
  <c r="AM150" i="1"/>
  <c r="AM142" i="1"/>
  <c r="AM140" i="1"/>
  <c r="AM126" i="1"/>
  <c r="AM124" i="1"/>
  <c r="AM110" i="1"/>
  <c r="AM108" i="1"/>
  <c r="AM94" i="1"/>
  <c r="AM92" i="1"/>
  <c r="AM118" i="1"/>
  <c r="AM86" i="1"/>
  <c r="AM76" i="1"/>
  <c r="AM102" i="1"/>
  <c r="AT11" i="1"/>
  <c r="AT9" i="1"/>
  <c r="AM134" i="1"/>
  <c r="AM70" i="1"/>
  <c r="AM158" i="1"/>
  <c r="AM156" i="1"/>
  <c r="AM78" i="1"/>
  <c r="AM62" i="1"/>
  <c r="AM60" i="1"/>
  <c r="AM28" i="1"/>
  <c r="AM159" i="1"/>
  <c r="AM157" i="1"/>
  <c r="AM155" i="1"/>
  <c r="AM153" i="1"/>
  <c r="AM151" i="1"/>
  <c r="AM149" i="1"/>
  <c r="AM147" i="1"/>
  <c r="AM145" i="1"/>
  <c r="AM143" i="1"/>
  <c r="AM141" i="1"/>
  <c r="AM139" i="1"/>
  <c r="AM137" i="1"/>
  <c r="AM135" i="1"/>
  <c r="AM133" i="1"/>
  <c r="AM131" i="1"/>
  <c r="AM129" i="1"/>
  <c r="AM127" i="1"/>
  <c r="AM125" i="1"/>
  <c r="AM123" i="1"/>
  <c r="AM121" i="1"/>
  <c r="AM119" i="1"/>
  <c r="AM117" i="1"/>
  <c r="AM115" i="1"/>
  <c r="AM113" i="1"/>
  <c r="AM111" i="1"/>
  <c r="AM109" i="1"/>
  <c r="AM107" i="1"/>
  <c r="AM105" i="1"/>
  <c r="AM103" i="1"/>
  <c r="AM101" i="1"/>
  <c r="AM99" i="1"/>
  <c r="AM97" i="1"/>
  <c r="AM95" i="1"/>
  <c r="AM93" i="1"/>
  <c r="AM91" i="1"/>
  <c r="AM89" i="1"/>
  <c r="AM87" i="1"/>
  <c r="AM85" i="1"/>
  <c r="AM83" i="1"/>
  <c r="AM81" i="1"/>
  <c r="AM79" i="1"/>
  <c r="AM77" i="1"/>
  <c r="AM75" i="1"/>
  <c r="AM73" i="1"/>
  <c r="AM71" i="1"/>
  <c r="AM69" i="1"/>
  <c r="AM67" i="1"/>
  <c r="AM65" i="1"/>
  <c r="AM63" i="1"/>
  <c r="AM61" i="1"/>
  <c r="AM59" i="1"/>
  <c r="AM57" i="1"/>
  <c r="AM55" i="1"/>
  <c r="AM45" i="1"/>
  <c r="AM43" i="1"/>
  <c r="AM41" i="1"/>
  <c r="AM39" i="1"/>
  <c r="AM37" i="1"/>
  <c r="AM35" i="1"/>
  <c r="AM33" i="1"/>
  <c r="AM31" i="1"/>
  <c r="AM29" i="1"/>
  <c r="AM27" i="1"/>
  <c r="AM152" i="1"/>
  <c r="AM148" i="1"/>
  <c r="AM146" i="1"/>
  <c r="AM144" i="1"/>
  <c r="AM128" i="1"/>
  <c r="AM112" i="1"/>
  <c r="AM96" i="1"/>
  <c r="AM36" i="1"/>
  <c r="AM34" i="1"/>
  <c r="AM32" i="1"/>
  <c r="AM14" i="1"/>
  <c r="AM25" i="1"/>
  <c r="AM23" i="1"/>
  <c r="AM21" i="1"/>
  <c r="AM19" i="1"/>
  <c r="AM17" i="1"/>
  <c r="AM15" i="1"/>
  <c r="AM13" i="1"/>
  <c r="AM24" i="1"/>
  <c r="AM20" i="1"/>
  <c r="AM18" i="1"/>
  <c r="AM16" i="1"/>
  <c r="AM12" i="1"/>
  <c r="AM26" i="1"/>
  <c r="N154" i="1"/>
  <c r="AM154" i="1" s="1"/>
  <c r="N138" i="1"/>
  <c r="AM138" i="1" s="1"/>
  <c r="N130" i="1"/>
  <c r="AM130" i="1" s="1"/>
  <c r="N122" i="1"/>
  <c r="AM122" i="1" s="1"/>
  <c r="N114" i="1"/>
  <c r="AM114" i="1" s="1"/>
  <c r="N106" i="1"/>
  <c r="AM106" i="1" s="1"/>
  <c r="N98" i="1"/>
  <c r="AM98" i="1" s="1"/>
  <c r="N90" i="1"/>
  <c r="AM90" i="1" s="1"/>
  <c r="N54" i="1"/>
  <c r="AM54" i="1" s="1"/>
  <c r="N46" i="1"/>
  <c r="AM46" i="1" s="1"/>
  <c r="N38" i="1"/>
  <c r="AM38" i="1" s="1"/>
  <c r="N30" i="1"/>
  <c r="AM30" i="1" s="1"/>
  <c r="N22" i="1"/>
  <c r="AM22" i="1" s="1"/>
  <c r="Z11" i="1"/>
  <c r="AW19" i="1" l="1"/>
  <c r="AW15" i="1"/>
  <c r="AW16" i="1"/>
  <c r="AW18" i="1"/>
  <c r="BC8" i="1"/>
  <c r="BC9" i="1" s="1"/>
  <c r="BC12" i="1" s="1"/>
  <c r="BC18" i="1"/>
  <c r="BC17" i="1"/>
  <c r="BC20" i="1"/>
  <c r="BC16" i="1"/>
  <c r="BC19" i="1"/>
  <c r="BC15" i="1"/>
  <c r="AR12" i="1"/>
  <c r="E8" i="2" s="1"/>
  <c r="AW20" i="1"/>
  <c r="AW17" i="1"/>
  <c r="AW8" i="1"/>
  <c r="AW9" i="1" s="1"/>
  <c r="AT12" i="1"/>
  <c r="AZ12" i="1"/>
  <c r="AM11" i="1"/>
  <c r="BJ17" i="1" l="1"/>
  <c r="D14" i="3" s="1"/>
  <c r="BJ18" i="1"/>
  <c r="D15" i="3" s="1"/>
  <c r="BJ16" i="1"/>
  <c r="BJ20" i="1"/>
  <c r="D17" i="3" s="1"/>
  <c r="BJ15" i="1"/>
  <c r="D12" i="3" s="1"/>
  <c r="BJ19" i="1"/>
  <c r="BJ8" i="1"/>
  <c r="BJ10" i="1"/>
  <c r="BJ9" i="1"/>
  <c r="AW12" i="1"/>
  <c r="D13" i="3"/>
  <c r="D16" i="3"/>
  <c r="D10" i="3"/>
  <c r="BJ12" i="1" l="1"/>
  <c r="D11" i="3" s="1"/>
  <c r="D9" i="3"/>
</calcChain>
</file>

<file path=xl/sharedStrings.xml><?xml version="1.0" encoding="utf-8"?>
<sst xmlns="http://schemas.openxmlformats.org/spreadsheetml/2006/main" count="930" uniqueCount="424">
  <si>
    <t>Seat No.</t>
  </si>
  <si>
    <t>Name</t>
  </si>
  <si>
    <t>TH</t>
  </si>
  <si>
    <t>IA</t>
  </si>
  <si>
    <t>TOT</t>
  </si>
  <si>
    <t>80/32</t>
  </si>
  <si>
    <t>20/08</t>
  </si>
  <si>
    <t>Grade</t>
  </si>
  <si>
    <t>TOTAL</t>
  </si>
  <si>
    <t>SGPI (GPA)</t>
  </si>
  <si>
    <t>A</t>
  </si>
  <si>
    <t>P/F</t>
  </si>
  <si>
    <t>TOTAL STUDENT</t>
  </si>
  <si>
    <t>F</t>
  </si>
  <si>
    <t>P</t>
  </si>
  <si>
    <t>Appeared</t>
  </si>
  <si>
    <t>% Passed</t>
  </si>
  <si>
    <t>GRADE                   :</t>
  </si>
  <si>
    <t>O</t>
  </si>
  <si>
    <t>B</t>
  </si>
  <si>
    <t>C</t>
  </si>
  <si>
    <t>D</t>
  </si>
  <si>
    <t>E</t>
  </si>
  <si>
    <t>GRADE POINT     :</t>
  </si>
  <si>
    <t>TOPPER1</t>
  </si>
  <si>
    <t>TOPPER2</t>
  </si>
  <si>
    <t>TOPPER3</t>
  </si>
  <si>
    <t>TOPPER4</t>
  </si>
  <si>
    <t>TOPPER5</t>
  </si>
  <si>
    <t>TOPPER6</t>
  </si>
  <si>
    <t>TOPPER7</t>
  </si>
  <si>
    <t>TOPPER8</t>
  </si>
  <si>
    <t>TOPPER9</t>
  </si>
  <si>
    <t>TOPPER10</t>
  </si>
  <si>
    <t>DO NOT MERGE NAMES</t>
  </si>
  <si>
    <t>DEPARTMENT OF MECHANICAL ENGINEERING</t>
  </si>
  <si>
    <r>
      <t xml:space="preserve">9 </t>
    </r>
    <r>
      <rPr>
        <u/>
        <sz val="12"/>
        <color rgb="FF000000"/>
        <rFont val="Calibri"/>
        <family val="2"/>
      </rPr>
      <t>≤</t>
    </r>
    <r>
      <rPr>
        <sz val="12"/>
        <color rgb="FF000000"/>
        <rFont val="Times New Roman"/>
        <family val="1"/>
      </rPr>
      <t xml:space="preserve"> Number of students with CGPA  </t>
    </r>
    <r>
      <rPr>
        <sz val="12"/>
        <color rgb="FF000000"/>
        <rFont val="Calibri"/>
        <family val="2"/>
      </rPr>
      <t>≤</t>
    </r>
    <r>
      <rPr>
        <sz val="12"/>
        <color rgb="FF000000"/>
        <rFont val="Times New Roman"/>
        <family val="1"/>
      </rPr>
      <t xml:space="preserve">  10</t>
    </r>
  </si>
  <si>
    <r>
      <t xml:space="preserve">8 </t>
    </r>
    <r>
      <rPr>
        <sz val="12"/>
        <color rgb="FF000000"/>
        <rFont val="Calibri"/>
        <family val="2"/>
      </rPr>
      <t>≤</t>
    </r>
    <r>
      <rPr>
        <sz val="12"/>
        <color rgb="FF000000"/>
        <rFont val="Times New Roman"/>
        <family val="1"/>
      </rPr>
      <t xml:space="preserve"> Number of students with CGPA  &lt;  9</t>
    </r>
  </si>
  <si>
    <t>7 ≤ Number of students with CGPA  &lt;  8</t>
  </si>
  <si>
    <t>6 ≤ Number of students with CGPA  &lt;  7</t>
  </si>
  <si>
    <t>5 ≤ Number of students with CGPA  &lt;  6</t>
  </si>
  <si>
    <t>4 ≤ Number of students with CGPA  &lt; 5</t>
  </si>
  <si>
    <t>Name of the subject</t>
  </si>
  <si>
    <t>Name of the staff</t>
  </si>
  <si>
    <t>Total no. of students appeared</t>
  </si>
  <si>
    <t>No. of students passed</t>
  </si>
  <si>
    <t>% of passing</t>
  </si>
  <si>
    <t>Grade obtained</t>
  </si>
  <si>
    <t>No. of students Failed</t>
  </si>
  <si>
    <t>Toppers of the Subjects</t>
  </si>
  <si>
    <t>Marks</t>
  </si>
  <si>
    <t>4=&gt; - &lt;5</t>
  </si>
  <si>
    <t>5=&gt; - &lt;6</t>
  </si>
  <si>
    <t>6=&gt; - &lt;7</t>
  </si>
  <si>
    <t>7=&gt; - &lt;8</t>
  </si>
  <si>
    <t>8=&gt; - &lt;9</t>
  </si>
  <si>
    <t>9=&gt;</t>
  </si>
  <si>
    <t>Dr. S. U. Bokade</t>
  </si>
  <si>
    <t>Prof. N. N. Bhostekar</t>
  </si>
  <si>
    <t>Result Analysis: Assistant(s)</t>
  </si>
  <si>
    <t>Result Analysis: In-charge(s)</t>
  </si>
  <si>
    <t>Head of the Department</t>
  </si>
  <si>
    <t>Mr. J. M. Hajare</t>
  </si>
  <si>
    <t>Prof. R. Y. Kurne</t>
  </si>
  <si>
    <t>Ms. K. A. Vartak</t>
  </si>
  <si>
    <t>Total no. of students Appeared</t>
  </si>
  <si>
    <t>No. of students Passed</t>
  </si>
  <si>
    <t>% of Passing</t>
  </si>
  <si>
    <r>
      <t xml:space="preserve">9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10.0</t>
    </r>
  </si>
  <si>
    <r>
      <t xml:space="preserve">8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9.0</t>
    </r>
  </si>
  <si>
    <r>
      <t xml:space="preserve">7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8.0</t>
    </r>
  </si>
  <si>
    <r>
      <t xml:space="preserve">6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7.0</t>
    </r>
  </si>
  <si>
    <r>
      <t xml:space="preserve">5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6.0</t>
    </r>
  </si>
  <si>
    <r>
      <t xml:space="preserve">4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5.0</t>
    </r>
  </si>
  <si>
    <t>Toppers of the Class</t>
  </si>
  <si>
    <t>Sr. No.</t>
  </si>
  <si>
    <t>Name of the Students</t>
  </si>
  <si>
    <t>1)</t>
  </si>
  <si>
    <t>2)</t>
  </si>
  <si>
    <t>3)</t>
  </si>
  <si>
    <t>4)</t>
  </si>
  <si>
    <t>5)</t>
  </si>
  <si>
    <r>
      <t xml:space="preserve">SHIFT+CTRL+ENTER </t>
    </r>
    <r>
      <rPr>
        <b/>
        <sz val="9"/>
        <color rgb="FFFF0000"/>
        <rFont val="Cambria"/>
        <family val="1"/>
        <scheme val="major"/>
      </rPr>
      <t>for names</t>
    </r>
  </si>
  <si>
    <t>GPA</t>
  </si>
  <si>
    <t>RESULT ANALYSIS YEAR 2017-2018</t>
  </si>
  <si>
    <t>SEM VIII (MAY 2018)</t>
  </si>
  <si>
    <t>Prof.S.D.Gaikwad   Prof.A.V.Gotmare</t>
  </si>
  <si>
    <t>Prof.R.Y.Kurane  Prof.N.J.Panaskar</t>
  </si>
  <si>
    <t>Prof.N.K.Deshmukh  Prof.P.Paul</t>
  </si>
  <si>
    <t>Dr.K.M.Chaudhari</t>
  </si>
  <si>
    <t>Prof.Nikhil V.S</t>
  </si>
  <si>
    <t>Prof.A.G.Londhekar</t>
  </si>
  <si>
    <t xml:space="preserve">DEPARTMENT OF MECHANICAL ENGINEERING  </t>
  </si>
  <si>
    <t>ROLL LIST OF BE (B) MECH FOR ACADEMIC YEAR 2017-2018</t>
  </si>
  <si>
    <t>MB1</t>
  </si>
  <si>
    <t>B-801 TO B-818</t>
  </si>
  <si>
    <t>MB3</t>
  </si>
  <si>
    <t>B-834 TO B-852</t>
  </si>
  <si>
    <t>MB2</t>
  </si>
  <si>
    <t>B-819 TO B-833</t>
  </si>
  <si>
    <t>MB4</t>
  </si>
  <si>
    <t>B-853 TO B-873</t>
  </si>
  <si>
    <t>ROLL NO.</t>
  </si>
  <si>
    <t>NAME</t>
  </si>
  <si>
    <t>Mentor</t>
  </si>
  <si>
    <t>Prof. N. K. Deshmukh</t>
  </si>
  <si>
    <t>Prof. N. J. Panasakar</t>
  </si>
  <si>
    <t>B-801</t>
  </si>
  <si>
    <t>SHETH MAULIK SUDHIR</t>
  </si>
  <si>
    <t>B-845</t>
  </si>
  <si>
    <t>DAGA NITIN LIMBADRI</t>
  </si>
  <si>
    <t>B-803</t>
  </si>
  <si>
    <t>SINGH ABHISHEK GOPAL</t>
  </si>
  <si>
    <t>B-846</t>
  </si>
  <si>
    <t>GHORMADE AKUL SHAILESH</t>
  </si>
  <si>
    <t>B-804</t>
  </si>
  <si>
    <t>SINGH NITIN RAMESHCHANDRA</t>
  </si>
  <si>
    <t>B-847</t>
  </si>
  <si>
    <t>HAWALE AMUL OMPRAKASH</t>
  </si>
  <si>
    <t>B-805</t>
  </si>
  <si>
    <t>SINGH ROHAN MANOJKUMAR</t>
  </si>
  <si>
    <t>B-848</t>
  </si>
  <si>
    <t>HODAWDEKAR VIPUL SHYAM</t>
  </si>
  <si>
    <t>B-806</t>
  </si>
  <si>
    <t>SUVARNA KUNAL KRISHNA</t>
  </si>
  <si>
    <t>B-849</t>
  </si>
  <si>
    <t>JAIN YASHKUMAR RAJMAL</t>
  </si>
  <si>
    <t>B-808</t>
  </si>
  <si>
    <t>THAKUR OMKAR SUNIL</t>
  </si>
  <si>
    <t>B-850</t>
  </si>
  <si>
    <t>JOSHI SAHIL MILIND</t>
  </si>
  <si>
    <t>B-809</t>
  </si>
  <si>
    <t>VAIDYA MAYANK BHUSHAN</t>
  </si>
  <si>
    <t>B-851</t>
  </si>
  <si>
    <t>KAMBLI HRISHIKESH VILAS</t>
  </si>
  <si>
    <t>B-810</t>
  </si>
  <si>
    <t>WADE SHUBHAM BHUPESH</t>
  </si>
  <si>
    <t>B-852</t>
  </si>
  <si>
    <t>KEDIA SAMPAT ARUN</t>
  </si>
  <si>
    <t>B-811</t>
  </si>
  <si>
    <t>WAGH SHUBHAM SHIVAJI</t>
  </si>
  <si>
    <t>B-853</t>
  </si>
  <si>
    <t>KHOLA  NAVEEN PRAVEEN</t>
  </si>
  <si>
    <t>B-812</t>
  </si>
  <si>
    <t>WALIA ANMOL JITENDRA</t>
  </si>
  <si>
    <t>B-854</t>
  </si>
  <si>
    <t>KOTHARI YASHPAL SHITALKUMAR</t>
  </si>
  <si>
    <t>B-813</t>
  </si>
  <si>
    <t>WALKOLI GANESH CHINTAMAN</t>
  </si>
  <si>
    <t>B-855</t>
  </si>
  <si>
    <t>KUMAR NITIN</t>
  </si>
  <si>
    <t>B-814</t>
  </si>
  <si>
    <t>WONG CHRIS PETER</t>
  </si>
  <si>
    <t>B-856</t>
  </si>
  <si>
    <t>KURLE GANESH JAGANNATH</t>
  </si>
  <si>
    <t>B-815</t>
  </si>
  <si>
    <t>YADAV AKSHAY BHANUDAS</t>
  </si>
  <si>
    <t>B-857</t>
  </si>
  <si>
    <t>LAGARE BHUSHAN LAXMAN</t>
  </si>
  <si>
    <t>B-816</t>
  </si>
  <si>
    <t>YADAV DEEPAKKUMAR</t>
  </si>
  <si>
    <t>B-858</t>
  </si>
  <si>
    <t>LAHIGUDE SAURABH SUNIL</t>
  </si>
  <si>
    <t>B-818</t>
  </si>
  <si>
    <t>ZORE NITESH CHINDU</t>
  </si>
  <si>
    <t>B-859</t>
  </si>
  <si>
    <t>MANUJA CHIRAG DILIPKUMAR</t>
  </si>
  <si>
    <t>B-819</t>
  </si>
  <si>
    <t>ATTAR ARMAN SHAGIR</t>
  </si>
  <si>
    <t>B-860</t>
  </si>
  <si>
    <t>MISHRA AKASHKUMAR DEVESH</t>
  </si>
  <si>
    <t>B-820</t>
  </si>
  <si>
    <t>CHAUDHARI SUSHMIT SUNIL</t>
  </si>
  <si>
    <t>B-861</t>
  </si>
  <si>
    <t>NETAKE AJINKYA PRAMOD</t>
  </si>
  <si>
    <t>B-821</t>
  </si>
  <si>
    <t>GHARAT JATIN KRISHNA</t>
  </si>
  <si>
    <t>B-864</t>
  </si>
  <si>
    <t>PUJARI MOHNISH ROHIDAS</t>
  </si>
  <si>
    <t>Prof. Nikhil V. S.</t>
  </si>
  <si>
    <t>Prof. K. M .Chaudhari</t>
  </si>
  <si>
    <t>B-822</t>
  </si>
  <si>
    <t>GURAV ROHIT DILIP</t>
  </si>
  <si>
    <t>B-865</t>
  </si>
  <si>
    <t>RANE KAUSTUBH SHRIKANT</t>
  </si>
  <si>
    <t>B-823</t>
  </si>
  <si>
    <t>KADU KAUSTUBH CHANDRAKANT</t>
  </si>
  <si>
    <t>B-866</t>
  </si>
  <si>
    <t>RANE RISHAB RAJENDRA</t>
  </si>
  <si>
    <t>B-824</t>
  </si>
  <si>
    <t>KHANDALKAR SUMEET NANDKUMAR</t>
  </si>
  <si>
    <t>B-867</t>
  </si>
  <si>
    <t>SABLE MITESH PRABHAKAR</t>
  </si>
  <si>
    <t>B-826</t>
  </si>
  <si>
    <t>MAAKE SAGAR LAXMAN</t>
  </si>
  <si>
    <t>B-868</t>
  </si>
  <si>
    <t>SANKPAL KUNAL DEVDAS</t>
  </si>
  <si>
    <t>B-827</t>
  </si>
  <si>
    <t>MEHARCHANDANI RAHUL SURESH</t>
  </si>
  <si>
    <t>B-869</t>
  </si>
  <si>
    <t>SAVE BANDHAN MILIND</t>
  </si>
  <si>
    <t>B-828</t>
  </si>
  <si>
    <t>MISTRY HARSH VIJAY</t>
  </si>
  <si>
    <t>B-871</t>
  </si>
  <si>
    <t>VEDAK PRITESH SHARAD</t>
  </si>
  <si>
    <t>B-829</t>
  </si>
  <si>
    <t>MUKADAM SANAUL SULTAN</t>
  </si>
  <si>
    <t>B-872</t>
  </si>
  <si>
    <t>VIDHATE AKSHAY RAMU</t>
  </si>
  <si>
    <t>B-830</t>
  </si>
  <si>
    <t>MUTHA RUSHABH MAHAVIR</t>
  </si>
  <si>
    <t>B-873</t>
  </si>
  <si>
    <t>VISHWAKARMA CHARUN ANAND</t>
  </si>
  <si>
    <t>B-831</t>
  </si>
  <si>
    <t>MUVVALA KARAN</t>
  </si>
  <si>
    <t>B-874</t>
  </si>
  <si>
    <t>WAGH MEHUL PRAKASH</t>
  </si>
  <si>
    <t>B-832</t>
  </si>
  <si>
    <t>NAIR ASHWIN JAYKUMAR</t>
  </si>
  <si>
    <t>B-875</t>
  </si>
  <si>
    <t>WAGHELA PRATIK HASMUKH</t>
  </si>
  <si>
    <t>B-833</t>
  </si>
  <si>
    <t>SARFARE AKSHAY DILIP</t>
  </si>
  <si>
    <t>B-802</t>
  </si>
  <si>
    <t>SHINDE SHRUTI SANJAY</t>
  </si>
  <si>
    <t>B-834</t>
  </si>
  <si>
    <t>ACHARYA PRANAV VIJAY</t>
  </si>
  <si>
    <t>B-807</t>
  </si>
  <si>
    <t>TALATI KAJAL DINESH</t>
  </si>
  <si>
    <t>B-835</t>
  </si>
  <si>
    <t>AMBEKAR HARSHAL ARUN</t>
  </si>
  <si>
    <t>B-817</t>
  </si>
  <si>
    <t>YADAV MRUNALI KHASHABA</t>
  </si>
  <si>
    <t>B-836</t>
  </si>
  <si>
    <t>APTE KEDAR MILIND</t>
  </si>
  <si>
    <t>B-825</t>
  </si>
  <si>
    <t>LAD SARVADNYA DEVIDAS</t>
  </si>
  <si>
    <t>B-837</t>
  </si>
  <si>
    <t>BANSODE RUSHABH NANA</t>
  </si>
  <si>
    <t>B-838</t>
  </si>
  <si>
    <t>BAWLEKAR POOJA MANGESH</t>
  </si>
  <si>
    <t>B-839</t>
  </si>
  <si>
    <t>BHAVSAR RUSHABH HITENDRA</t>
  </si>
  <si>
    <t>B-844</t>
  </si>
  <si>
    <t>CHHIPA NISHITA DUSHYANT</t>
  </si>
  <si>
    <t>B-840</t>
  </si>
  <si>
    <t>BORADE AKASH GANESH</t>
  </si>
  <si>
    <t>B-862</t>
  </si>
  <si>
    <t>PANDIT SHAMBHAVI SAMIR</t>
  </si>
  <si>
    <t>B-841</t>
  </si>
  <si>
    <t>BUDHWANT GANESH DATTA</t>
  </si>
  <si>
    <t>B-863</t>
  </si>
  <si>
    <t>PEVEKAR MITALI SUNIL</t>
  </si>
  <si>
    <t>B-842</t>
  </si>
  <si>
    <t>CHAPHEKAR PRANAV RAJENDRA</t>
  </si>
  <si>
    <t>B-870</t>
  </si>
  <si>
    <t>SAWANT RASHMI YASHWANT</t>
  </si>
  <si>
    <t>B-843</t>
  </si>
  <si>
    <t>CHATURVEDI RAHUL UMASHANKAR</t>
  </si>
  <si>
    <t>ROLL LIST OF BE (A) MECH FOR ACADEMIC YEAR 2017-2018</t>
  </si>
  <si>
    <t>MA1</t>
  </si>
  <si>
    <t>A-801 TO A-819</t>
  </si>
  <si>
    <t>MA3</t>
  </si>
  <si>
    <t>A-839 TO A-857</t>
  </si>
  <si>
    <t>MA2</t>
  </si>
  <si>
    <t>A-820 TO A-838</t>
  </si>
  <si>
    <t>MA4</t>
  </si>
  <si>
    <t>A-858 TO A-875</t>
  </si>
  <si>
    <t>Prof. P.R. Paul</t>
  </si>
  <si>
    <t>Prof. M. R. Valse</t>
  </si>
  <si>
    <t>A-801</t>
  </si>
  <si>
    <t>AJAYKUMAR RAMADHAR</t>
  </si>
  <si>
    <t>A-847</t>
  </si>
  <si>
    <t>PARDESHI ATISH ASHOK</t>
  </si>
  <si>
    <t>A-802</t>
  </si>
  <si>
    <t>ANGNE MANDAR UDAY</t>
  </si>
  <si>
    <t>A-848</t>
  </si>
  <si>
    <t>PATEL KUSHAL RAGESH</t>
  </si>
  <si>
    <t>A-803</t>
  </si>
  <si>
    <t>AUTI AKSHAY DEEPAK</t>
  </si>
  <si>
    <t>A-849</t>
  </si>
  <si>
    <t>PATEL POOJAN SANJAY</t>
  </si>
  <si>
    <t>A-804</t>
  </si>
  <si>
    <t>BALANKAR SUYOG SAMBHAJI</t>
  </si>
  <si>
    <t>A-850</t>
  </si>
  <si>
    <t>PATOLE PRANAV RAJENDRA</t>
  </si>
  <si>
    <t>A-807</t>
  </si>
  <si>
    <t>BRID TANMAY MAHESH</t>
  </si>
  <si>
    <t>A-852</t>
  </si>
  <si>
    <t>PAWAR SHYAMSING RASALSING</t>
  </si>
  <si>
    <t>A-808</t>
  </si>
  <si>
    <t>CHAUBEY DEEPAK RAMANAND</t>
  </si>
  <si>
    <t>A-854</t>
  </si>
  <si>
    <t>PETHANI HARDIK JAYSUKHBHAI</t>
  </si>
  <si>
    <t>A-809</t>
  </si>
  <si>
    <t>CHAVAN AKSHAY SHYAMSUNDER</t>
  </si>
  <si>
    <t>A-855</t>
  </si>
  <si>
    <t>PEWEKAR MIHIR MANGESH</t>
  </si>
  <si>
    <t>A-810</t>
  </si>
  <si>
    <t>CHAVAN HEMANT SANTOSH</t>
  </si>
  <si>
    <t>A-856</t>
  </si>
  <si>
    <t>POTAWAD ANENDRA GAJENDRA</t>
  </si>
  <si>
    <t>A-811</t>
  </si>
  <si>
    <t>CHAVAN SIDDHESH PRAKASH</t>
  </si>
  <si>
    <t>A-857</t>
  </si>
  <si>
    <t>RAJPUT AVINASH MIRYA</t>
  </si>
  <si>
    <t>A-812</t>
  </si>
  <si>
    <t>CHOGALE SUJAY RAJAN</t>
  </si>
  <si>
    <t>A-858</t>
  </si>
  <si>
    <t>RANE ADITYA SATISH</t>
  </si>
  <si>
    <t>A-813</t>
  </si>
  <si>
    <t>DALVI NINAD SANTOSH</t>
  </si>
  <si>
    <t>A-859</t>
  </si>
  <si>
    <t>RANE ANISH SHARAD</t>
  </si>
  <si>
    <t>A-814</t>
  </si>
  <si>
    <t>DEOKAR APURV SANJAY</t>
  </si>
  <si>
    <t>A-860</t>
  </si>
  <si>
    <t>RAO PRASHIN PRASANNA</t>
  </si>
  <si>
    <t>A-815</t>
  </si>
  <si>
    <t>DESAI VANDIT PINAKIN</t>
  </si>
  <si>
    <t>A-861</t>
  </si>
  <si>
    <t>RATHOD SACHIN RAJENDRAKUMAR</t>
  </si>
  <si>
    <t>A-816</t>
  </si>
  <si>
    <t>FOKA ANIRUDDHA RAJENDRA</t>
  </si>
  <si>
    <t>A-862</t>
  </si>
  <si>
    <t>RAUT ATUL SHIVAJI</t>
  </si>
  <si>
    <t>A-817</t>
  </si>
  <si>
    <t>GAIKWAD SHASHIKANT BHAUSAHEB</t>
  </si>
  <si>
    <t>A-863</t>
  </si>
  <si>
    <t>SAHNI SUMEET SUSHIL</t>
  </si>
  <si>
    <t>A-818</t>
  </si>
  <si>
    <t>GAVIT ASHISH RAMESH</t>
  </si>
  <si>
    <t>A-864</t>
  </si>
  <si>
    <t>SALUNKE NITIN YUVRAJ</t>
  </si>
  <si>
    <t>A-819</t>
  </si>
  <si>
    <t>GHADAGE AKSHAY SHASHIKANT</t>
  </si>
  <si>
    <t>A-865</t>
  </si>
  <si>
    <t>SANDYE PRANIT PRAVIN</t>
  </si>
  <si>
    <t>A-820</t>
  </si>
  <si>
    <t>GOYAL ASHISH MUKESH</t>
  </si>
  <si>
    <t>A-866</t>
  </si>
  <si>
    <t>SAWANT ADITYA VISHNU</t>
  </si>
  <si>
    <t>A-822</t>
  </si>
  <si>
    <t>GUPTA SURENDER SHIVSHANKAR</t>
  </si>
  <si>
    <t>A-868</t>
  </si>
  <si>
    <t xml:space="preserve">SAYARE SURAJ </t>
  </si>
  <si>
    <t>Prof. A.G. Londhekar</t>
  </si>
  <si>
    <t>Prof. A. V. Gotmare</t>
  </si>
  <si>
    <t>A-823</t>
  </si>
  <si>
    <t>HAWALDAR ZAID ANIS</t>
  </si>
  <si>
    <t>A-869</t>
  </si>
  <si>
    <t>SAYYED ABDUL HANNAN</t>
  </si>
  <si>
    <t>A-824</t>
  </si>
  <si>
    <t>INGAWALE CHETAN SUNIL</t>
  </si>
  <si>
    <t>A-870</t>
  </si>
  <si>
    <t>SHAH RONAK AMIT</t>
  </si>
  <si>
    <t>A-825</t>
  </si>
  <si>
    <t>JADHAV HARSHWARDHAN TUKARAM</t>
  </si>
  <si>
    <t>A-871</t>
  </si>
  <si>
    <t>SHAH SHREY MANISH</t>
  </si>
  <si>
    <t>A-826</t>
  </si>
  <si>
    <t>JADHAV YASH RAJKUMAR</t>
  </si>
  <si>
    <t>A-872</t>
  </si>
  <si>
    <t>SHARMA PAVANKUMAR RAMSHIROMANI</t>
  </si>
  <si>
    <t>A-827</t>
  </si>
  <si>
    <t>KADAM SURAJ MANOHAR</t>
  </si>
  <si>
    <t>A-873</t>
  </si>
  <si>
    <t>SHENOY SAMIR SATISH</t>
  </si>
  <si>
    <t>A-829</t>
  </si>
  <si>
    <t>KANGUTKAR SIDDHESH SANDESH</t>
  </si>
  <si>
    <t>A-805</t>
  </si>
  <si>
    <t>BELEKAR SAYALI SURESH</t>
  </si>
  <si>
    <t>A-830</t>
  </si>
  <si>
    <t>KASAR BHARAT RAMDAS</t>
  </si>
  <si>
    <t>A-806</t>
  </si>
  <si>
    <t>BHADRA KRISHNA MANILAL</t>
  </si>
  <si>
    <t>A-831</t>
  </si>
  <si>
    <t xml:space="preserve">KASMANI RAJMOHAMMED </t>
  </si>
  <si>
    <t>A-821</t>
  </si>
  <si>
    <t>GUNJAL TEJAL SHANTARAM</t>
  </si>
  <si>
    <t>A-832</t>
  </si>
  <si>
    <t>KOPNAR PRADEEP ANKUSH</t>
  </si>
  <si>
    <t>A-828</t>
  </si>
  <si>
    <t>KAMBLE DHANSHRI RAMESH</t>
  </si>
  <si>
    <t>A-834</t>
  </si>
  <si>
    <t>KUDALE YOGESH BHIMRAO</t>
  </si>
  <si>
    <t>A-833</t>
  </si>
  <si>
    <t>KOTKAR AAKANSHA KAILASH</t>
  </si>
  <si>
    <t>A-835</t>
  </si>
  <si>
    <t>KULKARNI SHREYAS VIJAY</t>
  </si>
  <si>
    <t>A-836</t>
  </si>
  <si>
    <t>LADE APARNA DINESH</t>
  </si>
  <si>
    <t>A-837</t>
  </si>
  <si>
    <t>MAHAJAN MAYURESH SHASHIKANT</t>
  </si>
  <si>
    <t>A-842</t>
  </si>
  <si>
    <t>NALKAR KETAKI ANNASAHEB</t>
  </si>
  <si>
    <t>A-838</t>
  </si>
  <si>
    <t>MARCHANDE SAGAR SANJAY</t>
  </si>
  <si>
    <t>A-845</t>
  </si>
  <si>
    <t>PADWAL DEVYANI NITIN</t>
  </si>
  <si>
    <t>A-839</t>
  </si>
  <si>
    <t>MASURKAR ABHISHEK ARUN</t>
  </si>
  <si>
    <t>A-851</t>
  </si>
  <si>
    <t>PATTANAIK ANUVEDYA BIJAY</t>
  </si>
  <si>
    <t>A-840</t>
  </si>
  <si>
    <t>MEMANE TEJAS BALASAHEB</t>
  </si>
  <si>
    <t>A-853</t>
  </si>
  <si>
    <t>PAWAR SONAL SUNIL</t>
  </si>
  <si>
    <t>A-841</t>
  </si>
  <si>
    <t>NALAWADE RAJ PRAVIN</t>
  </si>
  <si>
    <t>A-867</t>
  </si>
  <si>
    <t>SAWANT SHRUTI SANJAY</t>
  </si>
  <si>
    <t>A-843</t>
  </si>
  <si>
    <t>NAVLE SIDDHANT SURESH</t>
  </si>
  <si>
    <t>A-844</t>
  </si>
  <si>
    <t>NIKAM SAGAR BANSILAL</t>
  </si>
  <si>
    <t>A-846</t>
  </si>
  <si>
    <t>PARBHOO MALCOLM RUZBEH</t>
  </si>
  <si>
    <t>Design of Mechanical Systems</t>
  </si>
  <si>
    <t>Industrial Engineering &amp; Management</t>
  </si>
  <si>
    <t>Refrigeration &amp; Air Conditioning</t>
  </si>
  <si>
    <t>Renewable Energy Sources</t>
  </si>
  <si>
    <t>Project Management</t>
  </si>
  <si>
    <t>Automobile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</si>
</sst>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Times New Roman"/>
      <family val="1"/>
    </font>
    <font>
      <b/>
      <sz val="20"/>
      <color rgb="FFFF0000"/>
      <name val="Cambria"/>
      <family val="1"/>
      <scheme val="maj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FF0000"/>
      <name val="Cambria"/>
      <family val="1"/>
      <scheme val="maj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4" fillId="0" borderId="0"/>
    <xf numFmtId="0" fontId="26" fillId="0" borderId="0"/>
    <xf numFmtId="0" fontId="24" fillId="0" borderId="0"/>
    <xf numFmtId="0" fontId="24" fillId="0" borderId="0"/>
    <xf numFmtId="0" fontId="23" fillId="0" borderId="0"/>
  </cellStyleXfs>
  <cellXfs count="233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2" fontId="1" fillId="0" borderId="18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20" xfId="0" applyNumberFormat="1" applyFont="1" applyFill="1" applyBorder="1" applyAlignment="1">
      <alignment horizontal="center" vertical="center"/>
    </xf>
    <xf numFmtId="2" fontId="1" fillId="0" borderId="21" xfId="0" applyNumberFormat="1" applyFont="1" applyFill="1" applyBorder="1" applyAlignment="1">
      <alignment horizontal="center" vertical="center"/>
    </xf>
    <xf numFmtId="2" fontId="1" fillId="0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2" fontId="1" fillId="0" borderId="15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/>
    <xf numFmtId="0" fontId="15" fillId="0" borderId="0" xfId="0" applyFont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4" xfId="0" applyNumberFormat="1" applyFont="1" applyBorder="1" applyAlignment="1">
      <alignment horizontal="left" vertical="center" wrapText="1"/>
    </xf>
    <xf numFmtId="0" fontId="15" fillId="0" borderId="4" xfId="0" applyNumberFormat="1" applyFont="1" applyBorder="1" applyAlignment="1">
      <alignment horizontal="center" vertical="center" wrapText="1"/>
    </xf>
    <xf numFmtId="0" fontId="15" fillId="0" borderId="11" xfId="0" applyNumberFormat="1" applyFont="1" applyBorder="1" applyAlignment="1">
      <alignment horizontal="left" vertical="center" wrapText="1"/>
    </xf>
    <xf numFmtId="0" fontId="15" fillId="0" borderId="11" xfId="0" applyNumberFormat="1" applyFont="1" applyBorder="1" applyAlignment="1">
      <alignment horizontal="center" vertical="center" wrapText="1"/>
    </xf>
    <xf numFmtId="0" fontId="15" fillId="0" borderId="35" xfId="0" applyNumberFormat="1" applyFont="1" applyBorder="1" applyAlignment="1">
      <alignment horizontal="left" vertical="center" wrapText="1"/>
    </xf>
    <xf numFmtId="0" fontId="15" fillId="0" borderId="35" xfId="0" applyNumberFormat="1" applyFont="1" applyBorder="1" applyAlignment="1">
      <alignment horizontal="center" vertical="center" wrapText="1"/>
    </xf>
    <xf numFmtId="0" fontId="15" fillId="0" borderId="15" xfId="0" applyNumberFormat="1" applyFont="1" applyBorder="1" applyAlignment="1">
      <alignment horizontal="left" vertical="center" wrapText="1"/>
    </xf>
    <xf numFmtId="0" fontId="15" fillId="0" borderId="15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" fontId="12" fillId="0" borderId="11" xfId="0" applyNumberFormat="1" applyFont="1" applyBorder="1" applyAlignment="1">
      <alignment horizontal="center" vertical="center" wrapText="1"/>
    </xf>
    <xf numFmtId="2" fontId="12" fillId="0" borderId="11" xfId="0" applyNumberFormat="1" applyFont="1" applyBorder="1" applyAlignment="1">
      <alignment horizontal="center" vertical="center" wrapText="1"/>
    </xf>
    <xf numFmtId="1" fontId="12" fillId="0" borderId="39" xfId="0" applyNumberFormat="1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1" fontId="18" fillId="0" borderId="4" xfId="0" applyNumberFormat="1" applyFont="1" applyBorder="1" applyAlignment="1">
      <alignment horizontal="left" vertical="center" wrapText="1"/>
    </xf>
    <xf numFmtId="0" fontId="18" fillId="0" borderId="26" xfId="0" applyFont="1" applyBorder="1" applyAlignment="1">
      <alignment horizontal="center" vertical="center" wrapText="1"/>
    </xf>
    <xf numFmtId="1" fontId="18" fillId="0" borderId="11" xfId="0" applyNumberFormat="1" applyFont="1" applyBorder="1" applyAlignment="1">
      <alignment horizontal="left" vertical="center" wrapText="1"/>
    </xf>
    <xf numFmtId="0" fontId="18" fillId="0" borderId="28" xfId="0" applyFont="1" applyBorder="1" applyAlignment="1">
      <alignment horizontal="center" vertical="center" wrapText="1"/>
    </xf>
    <xf numFmtId="1" fontId="18" fillId="0" borderId="1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 wrapText="1"/>
    </xf>
    <xf numFmtId="2" fontId="18" fillId="0" borderId="43" xfId="0" applyNumberFormat="1" applyFont="1" applyBorder="1" applyAlignment="1">
      <alignment horizontal="center" vertical="center" wrapText="1"/>
    </xf>
    <xf numFmtId="2" fontId="18" fillId="0" borderId="39" xfId="0" applyNumberFormat="1" applyFont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8" fillId="0" borderId="0" xfId="2" applyFont="1" applyFill="1"/>
    <xf numFmtId="0" fontId="27" fillId="0" borderId="0" xfId="2" applyFont="1" applyFill="1" applyAlignment="1">
      <alignment vertical="center"/>
    </xf>
    <xf numFmtId="0" fontId="15" fillId="0" borderId="0" xfId="2" applyFont="1" applyFill="1" applyAlignment="1">
      <alignment horizontal="center" vertical="center"/>
    </xf>
    <xf numFmtId="0" fontId="15" fillId="0" borderId="0" xfId="2" applyFont="1" applyFill="1" applyAlignment="1">
      <alignment vertical="center"/>
    </xf>
    <xf numFmtId="0" fontId="27" fillId="0" borderId="0" xfId="2" applyFont="1" applyFill="1" applyAlignment="1">
      <alignment horizontal="center" vertical="center"/>
    </xf>
    <xf numFmtId="0" fontId="27" fillId="0" borderId="31" xfId="2" applyFont="1" applyFill="1" applyBorder="1" applyAlignment="1">
      <alignment horizontal="center" vertical="center"/>
    </xf>
    <xf numFmtId="0" fontId="27" fillId="0" borderId="44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/>
    </xf>
    <xf numFmtId="0" fontId="18" fillId="0" borderId="5" xfId="2" applyFont="1" applyFill="1" applyBorder="1" applyAlignment="1">
      <alignment horizontal="center" vertical="center"/>
    </xf>
    <xf numFmtId="0" fontId="28" fillId="0" borderId="8" xfId="3" applyFont="1" applyFill="1" applyBorder="1" applyAlignment="1">
      <alignment vertical="center"/>
    </xf>
    <xf numFmtId="0" fontId="18" fillId="0" borderId="12" xfId="2" applyFont="1" applyFill="1" applyBorder="1" applyAlignment="1">
      <alignment horizontal="center" vertical="center"/>
    </xf>
    <xf numFmtId="0" fontId="18" fillId="0" borderId="13" xfId="3" applyFont="1" applyFill="1" applyBorder="1" applyAlignment="1">
      <alignment vertical="center"/>
    </xf>
    <xf numFmtId="0" fontId="28" fillId="0" borderId="13" xfId="3" applyFont="1" applyFill="1" applyBorder="1" applyAlignment="1">
      <alignment vertical="center"/>
    </xf>
    <xf numFmtId="0" fontId="18" fillId="0" borderId="13" xfId="3" applyFont="1" applyFill="1" applyBorder="1"/>
    <xf numFmtId="0" fontId="18" fillId="0" borderId="18" xfId="2" applyFont="1" applyFill="1" applyBorder="1" applyAlignment="1">
      <alignment horizontal="center" vertical="center"/>
    </xf>
    <xf numFmtId="0" fontId="28" fillId="0" borderId="21" xfId="3" applyFont="1" applyFill="1" applyBorder="1" applyAlignment="1">
      <alignment vertical="center"/>
    </xf>
    <xf numFmtId="0" fontId="18" fillId="0" borderId="21" xfId="3" applyFont="1" applyFill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18" fillId="0" borderId="8" xfId="3" applyFont="1" applyFill="1" applyBorder="1" applyAlignment="1">
      <alignment vertical="center"/>
    </xf>
    <xf numFmtId="0" fontId="18" fillId="0" borderId="13" xfId="2" applyFont="1" applyFill="1" applyBorder="1"/>
    <xf numFmtId="0" fontId="28" fillId="0" borderId="7" xfId="3" applyFont="1" applyFill="1" applyBorder="1" applyAlignment="1">
      <alignment vertical="center"/>
    </xf>
    <xf numFmtId="0" fontId="18" fillId="0" borderId="0" xfId="2" applyFont="1" applyFill="1" applyAlignment="1">
      <alignment vertical="top"/>
    </xf>
    <xf numFmtId="0" fontId="28" fillId="0" borderId="3" xfId="3" applyFont="1" applyFill="1" applyBorder="1" applyAlignment="1">
      <alignment vertical="center"/>
    </xf>
    <xf numFmtId="0" fontId="18" fillId="0" borderId="3" xfId="3" applyFont="1" applyFill="1" applyBorder="1" applyAlignment="1">
      <alignment vertical="center"/>
    </xf>
    <xf numFmtId="0" fontId="18" fillId="0" borderId="3" xfId="2" applyFont="1" applyFill="1" applyBorder="1"/>
    <xf numFmtId="0" fontId="18" fillId="0" borderId="30" xfId="2" applyFont="1" applyFill="1" applyBorder="1" applyAlignment="1">
      <alignment horizontal="center" vertical="center"/>
    </xf>
    <xf numFmtId="0" fontId="18" fillId="0" borderId="45" xfId="3" applyFont="1" applyFill="1" applyBorder="1" applyAlignment="1">
      <alignment vertical="center"/>
    </xf>
    <xf numFmtId="0" fontId="18" fillId="0" borderId="32" xfId="3" applyFont="1" applyFill="1" applyBorder="1" applyAlignment="1">
      <alignment vertical="center"/>
    </xf>
    <xf numFmtId="0" fontId="18" fillId="0" borderId="7" xfId="3" applyFont="1" applyFill="1" applyBorder="1" applyAlignment="1">
      <alignment vertical="top"/>
    </xf>
    <xf numFmtId="0" fontId="18" fillId="0" borderId="20" xfId="3" applyFont="1" applyFill="1" applyBorder="1" applyAlignment="1">
      <alignment vertical="center"/>
    </xf>
    <xf numFmtId="0" fontId="28" fillId="0" borderId="45" xfId="3" applyFont="1" applyFill="1" applyBorder="1" applyAlignment="1">
      <alignment vertical="center"/>
    </xf>
    <xf numFmtId="0" fontId="18" fillId="0" borderId="3" xfId="3" applyFont="1" applyFill="1" applyBorder="1" applyAlignment="1">
      <alignment vertical="top"/>
    </xf>
    <xf numFmtId="0" fontId="28" fillId="0" borderId="32" xfId="3" applyFont="1" applyFill="1" applyBorder="1" applyAlignment="1">
      <alignment vertical="center"/>
    </xf>
    <xf numFmtId="0" fontId="18" fillId="0" borderId="27" xfId="2" applyFont="1" applyFill="1" applyBorder="1" applyAlignment="1">
      <alignment horizontal="center" vertical="center"/>
    </xf>
    <xf numFmtId="0" fontId="18" fillId="0" borderId="23" xfId="2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43" xfId="0" applyFont="1" applyFill="1" applyBorder="1" applyAlignment="1">
      <alignment horizontal="center" vertical="center"/>
    </xf>
    <xf numFmtId="0" fontId="18" fillId="6" borderId="12" xfId="2" applyFont="1" applyFill="1" applyBorder="1" applyAlignment="1">
      <alignment horizontal="center" vertical="center"/>
    </xf>
    <xf numFmtId="0" fontId="18" fillId="6" borderId="23" xfId="2" applyFont="1" applyFill="1" applyBorder="1" applyAlignment="1">
      <alignment horizontal="center" vertical="center"/>
    </xf>
    <xf numFmtId="0" fontId="18" fillId="6" borderId="13" xfId="3" applyFont="1" applyFill="1" applyBorder="1" applyAlignment="1">
      <alignment vertical="center"/>
    </xf>
    <xf numFmtId="0" fontId="25" fillId="0" borderId="0" xfId="1" applyFont="1" applyFill="1" applyAlignment="1">
      <alignment horizontal="center" vertical="center" wrapText="1"/>
    </xf>
    <xf numFmtId="0" fontId="27" fillId="0" borderId="0" xfId="1" applyFont="1" applyFill="1" applyAlignment="1">
      <alignment horizontal="center" vertical="center" wrapText="1"/>
    </xf>
    <xf numFmtId="0" fontId="27" fillId="0" borderId="0" xfId="2" applyFont="1" applyFill="1" applyAlignment="1">
      <alignment horizontal="center" vertical="center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5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6" fillId="0" borderId="0" xfId="0" applyFont="1" applyAlignment="1">
      <alignment horizontal="left" vertical="center"/>
    </xf>
    <xf numFmtId="1" fontId="0" fillId="0" borderId="2" xfId="0" applyNumberFormat="1" applyBorder="1" applyAlignment="1">
      <alignment horizontal="center" vertical="center" wrapText="1"/>
    </xf>
    <xf numFmtId="1" fontId="0" fillId="0" borderId="34" xfId="0" applyNumberFormat="1" applyBorder="1" applyAlignment="1">
      <alignment horizontal="center" vertical="center" wrapText="1"/>
    </xf>
    <xf numFmtId="1" fontId="0" fillId="0" borderId="3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1" fontId="0" fillId="0" borderId="36" xfId="0" applyNumberFormat="1" applyBorder="1" applyAlignment="1">
      <alignment horizontal="center" vertical="center" wrapText="1"/>
    </xf>
    <xf numFmtId="1" fontId="0" fillId="0" borderId="30" xfId="0" applyNumberFormat="1" applyBorder="1" applyAlignment="1">
      <alignment horizontal="center" vertical="center" wrapText="1"/>
    </xf>
    <xf numFmtId="1" fontId="0" fillId="0" borderId="31" xfId="0" applyNumberFormat="1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1" fontId="0" fillId="0" borderId="37" xfId="0" applyNumberFormat="1" applyBorder="1" applyAlignment="1">
      <alignment horizontal="center" vertical="center" wrapText="1"/>
    </xf>
    <xf numFmtId="1" fontId="0" fillId="0" borderId="38" xfId="0" applyNumberForma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4" xfId="0" applyNumberFormat="1" applyFont="1" applyBorder="1" applyAlignment="1">
      <alignment horizontal="center" vertical="center" wrapText="1"/>
    </xf>
    <xf numFmtId="0" fontId="15" fillId="0" borderId="15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textRotation="90"/>
    </xf>
    <xf numFmtId="0" fontId="0" fillId="0" borderId="1" xfId="0" applyNumberFormat="1" applyFont="1" applyBorder="1" applyAlignment="1">
      <alignment horizontal="center" vertical="center" textRotation="90" wrapText="1"/>
    </xf>
    <xf numFmtId="0" fontId="4" fillId="2" borderId="46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0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right" vertical="center"/>
    </xf>
    <xf numFmtId="0" fontId="7" fillId="0" borderId="17" xfId="0" applyFont="1" applyFill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0" borderId="18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</cellXfs>
  <cellStyles count="6">
    <cellStyle name="Normal" xfId="0" builtinId="0"/>
    <cellStyle name="Normal 2" xfId="3"/>
    <cellStyle name="Normal 2 2" xfId="2"/>
    <cellStyle name="Normal 3" xfId="4"/>
    <cellStyle name="Normal 4" xfId="1"/>
    <cellStyle name="Normal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476251</xdr:colOff>
      <xdr:row>0</xdr:row>
      <xdr:rowOff>142875</xdr:rowOff>
    </xdr:from>
    <xdr:to>
      <xdr:col>3</xdr:col>
      <xdr:colOff>2124075</xdr:colOff>
      <xdr:row>1</xdr:row>
      <xdr:rowOff>0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476251" y="142875"/>
          <a:ext cx="56292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476251</xdr:colOff>
      <xdr:row>0</xdr:row>
      <xdr:rowOff>142875</xdr:rowOff>
    </xdr:from>
    <xdr:to>
      <xdr:col>3</xdr:col>
      <xdr:colOff>2124075</xdr:colOff>
      <xdr:row>1</xdr:row>
      <xdr:rowOff>0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476251" y="142875"/>
          <a:ext cx="562927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66676</xdr:rowOff>
    </xdr:from>
    <xdr:to>
      <xdr:col>4</xdr:col>
      <xdr:colOff>533400</xdr:colOff>
      <xdr:row>0</xdr:row>
      <xdr:rowOff>504826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95250" y="66676"/>
          <a:ext cx="57245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190495</xdr:colOff>
      <xdr:row>0</xdr:row>
      <xdr:rowOff>145676</xdr:rowOff>
    </xdr:from>
    <xdr:to>
      <xdr:col>12</xdr:col>
      <xdr:colOff>122882</xdr:colOff>
      <xdr:row>0</xdr:row>
      <xdr:rowOff>694765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3059201" y="145676"/>
          <a:ext cx="5938740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420678</xdr:colOff>
      <xdr:row>0</xdr:row>
      <xdr:rowOff>155201</xdr:rowOff>
    </xdr:from>
    <xdr:to>
      <xdr:col>24</xdr:col>
      <xdr:colOff>244186</xdr:colOff>
      <xdr:row>0</xdr:row>
      <xdr:rowOff>647700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7347951" y="155201"/>
          <a:ext cx="5434599" cy="492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8"/>
  <sheetViews>
    <sheetView workbookViewId="0">
      <selection activeCell="L16" sqref="L16"/>
    </sheetView>
  </sheetViews>
  <sheetFormatPr defaultRowHeight="15" customHeight="1" x14ac:dyDescent="0.25"/>
  <cols>
    <col min="1" max="1" width="10.5703125" style="110" bestFit="1" customWidth="1"/>
    <col min="2" max="2" width="38.5703125" style="110" customWidth="1"/>
    <col min="3" max="3" width="10.5703125" style="110" bestFit="1" customWidth="1"/>
    <col min="4" max="4" width="38.5703125" style="110" customWidth="1"/>
    <col min="5" max="16384" width="9.140625" style="110"/>
  </cols>
  <sheetData>
    <row r="1" spans="1:4" ht="45" customHeight="1" x14ac:dyDescent="0.25">
      <c r="A1" s="151"/>
      <c r="B1" s="151"/>
      <c r="C1" s="151"/>
      <c r="D1" s="151"/>
    </row>
    <row r="2" spans="1:4" ht="15" customHeight="1" x14ac:dyDescent="0.25">
      <c r="A2" s="152" t="s">
        <v>92</v>
      </c>
      <c r="B2" s="152"/>
      <c r="C2" s="152"/>
      <c r="D2" s="152"/>
    </row>
    <row r="3" spans="1:4" ht="15" customHeight="1" x14ac:dyDescent="0.25">
      <c r="A3" s="153" t="s">
        <v>259</v>
      </c>
      <c r="B3" s="153"/>
      <c r="C3" s="153"/>
      <c r="D3" s="153"/>
    </row>
    <row r="4" spans="1:4" ht="15" customHeight="1" x14ac:dyDescent="0.25">
      <c r="A4" s="111"/>
      <c r="B4" s="111"/>
      <c r="C4" s="112"/>
      <c r="D4" s="113"/>
    </row>
    <row r="5" spans="1:4" ht="15" customHeight="1" x14ac:dyDescent="0.25">
      <c r="A5" s="114" t="s">
        <v>260</v>
      </c>
      <c r="B5" s="114" t="s">
        <v>261</v>
      </c>
      <c r="C5" s="114" t="s">
        <v>262</v>
      </c>
      <c r="D5" s="114" t="s">
        <v>263</v>
      </c>
    </row>
    <row r="6" spans="1:4" ht="15" customHeight="1" x14ac:dyDescent="0.25">
      <c r="A6" s="114" t="s">
        <v>264</v>
      </c>
      <c r="B6" s="114" t="s">
        <v>265</v>
      </c>
      <c r="C6" s="114" t="s">
        <v>266</v>
      </c>
      <c r="D6" s="114" t="s">
        <v>267</v>
      </c>
    </row>
    <row r="7" spans="1:4" ht="15" customHeight="1" x14ac:dyDescent="0.25">
      <c r="A7" s="114"/>
      <c r="B7" s="114"/>
      <c r="C7" s="114"/>
      <c r="D7" s="114"/>
    </row>
    <row r="8" spans="1:4" ht="15" customHeight="1" x14ac:dyDescent="0.25">
      <c r="A8" s="115" t="s">
        <v>102</v>
      </c>
      <c r="B8" s="115" t="s">
        <v>103</v>
      </c>
      <c r="C8" s="115" t="s">
        <v>102</v>
      </c>
      <c r="D8" s="115" t="s">
        <v>103</v>
      </c>
    </row>
    <row r="9" spans="1:4" ht="15" customHeight="1" thickBot="1" x14ac:dyDescent="0.3">
      <c r="A9" s="116" t="s">
        <v>104</v>
      </c>
      <c r="B9" s="117" t="s">
        <v>268</v>
      </c>
      <c r="C9" s="116" t="s">
        <v>104</v>
      </c>
      <c r="D9" s="117" t="s">
        <v>269</v>
      </c>
    </row>
    <row r="10" spans="1:4" s="131" customFormat="1" ht="15" customHeight="1" x14ac:dyDescent="0.25">
      <c r="A10" s="118" t="s">
        <v>270</v>
      </c>
      <c r="B10" s="130" t="s">
        <v>271</v>
      </c>
      <c r="C10" s="118" t="s">
        <v>272</v>
      </c>
      <c r="D10" s="128" t="s">
        <v>273</v>
      </c>
    </row>
    <row r="11" spans="1:4" ht="15" customHeight="1" x14ac:dyDescent="0.25">
      <c r="A11" s="120" t="s">
        <v>274</v>
      </c>
      <c r="B11" s="132" t="s">
        <v>275</v>
      </c>
      <c r="C11" s="120" t="s">
        <v>276</v>
      </c>
      <c r="D11" s="122" t="s">
        <v>277</v>
      </c>
    </row>
    <row r="12" spans="1:4" ht="15" customHeight="1" x14ac:dyDescent="0.25">
      <c r="A12" s="120" t="s">
        <v>278</v>
      </c>
      <c r="B12" s="132" t="s">
        <v>279</v>
      </c>
      <c r="C12" s="120" t="s">
        <v>280</v>
      </c>
      <c r="D12" s="121" t="s">
        <v>281</v>
      </c>
    </row>
    <row r="13" spans="1:4" ht="15" customHeight="1" x14ac:dyDescent="0.25">
      <c r="A13" s="120" t="s">
        <v>282</v>
      </c>
      <c r="B13" s="132" t="s">
        <v>283</v>
      </c>
      <c r="C13" s="120" t="s">
        <v>284</v>
      </c>
      <c r="D13" s="122" t="s">
        <v>285</v>
      </c>
    </row>
    <row r="14" spans="1:4" ht="15" customHeight="1" x14ac:dyDescent="0.25">
      <c r="A14" s="120" t="s">
        <v>286</v>
      </c>
      <c r="B14" s="132" t="s">
        <v>287</v>
      </c>
      <c r="C14" s="120" t="s">
        <v>288</v>
      </c>
      <c r="D14" s="122" t="s">
        <v>289</v>
      </c>
    </row>
    <row r="15" spans="1:4" ht="15" customHeight="1" x14ac:dyDescent="0.25">
      <c r="A15" s="120" t="s">
        <v>290</v>
      </c>
      <c r="B15" s="132" t="s">
        <v>291</v>
      </c>
      <c r="C15" s="120" t="s">
        <v>292</v>
      </c>
      <c r="D15" s="121" t="s">
        <v>293</v>
      </c>
    </row>
    <row r="16" spans="1:4" ht="15" customHeight="1" x14ac:dyDescent="0.25">
      <c r="A16" s="120" t="s">
        <v>294</v>
      </c>
      <c r="B16" s="133" t="s">
        <v>295</v>
      </c>
      <c r="C16" s="120" t="s">
        <v>296</v>
      </c>
      <c r="D16" s="122" t="s">
        <v>297</v>
      </c>
    </row>
    <row r="17" spans="1:4" ht="15" customHeight="1" x14ac:dyDescent="0.25">
      <c r="A17" s="120" t="s">
        <v>298</v>
      </c>
      <c r="B17" s="133" t="s">
        <v>299</v>
      </c>
      <c r="C17" s="120" t="s">
        <v>300</v>
      </c>
      <c r="D17" s="122" t="s">
        <v>301</v>
      </c>
    </row>
    <row r="18" spans="1:4" ht="15" customHeight="1" x14ac:dyDescent="0.25">
      <c r="A18" s="120" t="s">
        <v>302</v>
      </c>
      <c r="B18" s="133" t="s">
        <v>303</v>
      </c>
      <c r="C18" s="120" t="s">
        <v>304</v>
      </c>
      <c r="D18" s="122" t="s">
        <v>305</v>
      </c>
    </row>
    <row r="19" spans="1:4" ht="15" customHeight="1" x14ac:dyDescent="0.25">
      <c r="A19" s="120" t="s">
        <v>306</v>
      </c>
      <c r="B19" s="133" t="s">
        <v>307</v>
      </c>
      <c r="C19" s="120" t="s">
        <v>308</v>
      </c>
      <c r="D19" s="121" t="s">
        <v>309</v>
      </c>
    </row>
    <row r="20" spans="1:4" ht="15" customHeight="1" x14ac:dyDescent="0.25">
      <c r="A20" s="120" t="s">
        <v>310</v>
      </c>
      <c r="B20" s="132" t="s">
        <v>311</v>
      </c>
      <c r="C20" s="120" t="s">
        <v>312</v>
      </c>
      <c r="D20" s="121" t="s">
        <v>313</v>
      </c>
    </row>
    <row r="21" spans="1:4" ht="15" customHeight="1" x14ac:dyDescent="0.25">
      <c r="A21" s="120" t="s">
        <v>314</v>
      </c>
      <c r="B21" s="134" t="s">
        <v>315</v>
      </c>
      <c r="C21" s="120" t="s">
        <v>316</v>
      </c>
      <c r="D21" s="121" t="s">
        <v>317</v>
      </c>
    </row>
    <row r="22" spans="1:4" ht="15" customHeight="1" x14ac:dyDescent="0.25">
      <c r="A22" s="120" t="s">
        <v>318</v>
      </c>
      <c r="B22" s="133" t="s">
        <v>319</v>
      </c>
      <c r="C22" s="120" t="s">
        <v>320</v>
      </c>
      <c r="D22" s="122" t="s">
        <v>321</v>
      </c>
    </row>
    <row r="23" spans="1:4" ht="15" customHeight="1" x14ac:dyDescent="0.25">
      <c r="A23" s="120" t="s">
        <v>322</v>
      </c>
      <c r="B23" s="132" t="s">
        <v>323</v>
      </c>
      <c r="C23" s="120" t="s">
        <v>324</v>
      </c>
      <c r="D23" s="121" t="s">
        <v>325</v>
      </c>
    </row>
    <row r="24" spans="1:4" ht="15" customHeight="1" x14ac:dyDescent="0.25">
      <c r="A24" s="120" t="s">
        <v>326</v>
      </c>
      <c r="B24" s="132" t="s">
        <v>327</v>
      </c>
      <c r="C24" s="120" t="s">
        <v>328</v>
      </c>
      <c r="D24" s="121" t="s">
        <v>329</v>
      </c>
    </row>
    <row r="25" spans="1:4" ht="15" customHeight="1" x14ac:dyDescent="0.25">
      <c r="A25" s="120" t="s">
        <v>330</v>
      </c>
      <c r="B25" s="132" t="s">
        <v>331</v>
      </c>
      <c r="C25" s="120" t="s">
        <v>332</v>
      </c>
      <c r="D25" s="122" t="s">
        <v>333</v>
      </c>
    </row>
    <row r="26" spans="1:4" ht="15" customHeight="1" x14ac:dyDescent="0.25">
      <c r="A26" s="120" t="s">
        <v>334</v>
      </c>
      <c r="B26" s="132" t="s">
        <v>335</v>
      </c>
      <c r="C26" s="120" t="s">
        <v>336</v>
      </c>
      <c r="D26" s="122" t="s">
        <v>337</v>
      </c>
    </row>
    <row r="27" spans="1:4" ht="15" customHeight="1" x14ac:dyDescent="0.25">
      <c r="A27" s="120" t="s">
        <v>338</v>
      </c>
      <c r="B27" s="132" t="s">
        <v>339</v>
      </c>
      <c r="C27" s="120" t="s">
        <v>340</v>
      </c>
      <c r="D27" s="121" t="s">
        <v>341</v>
      </c>
    </row>
    <row r="28" spans="1:4" ht="15" customHeight="1" x14ac:dyDescent="0.25">
      <c r="A28" s="135" t="s">
        <v>342</v>
      </c>
      <c r="B28" s="136" t="s">
        <v>343</v>
      </c>
      <c r="C28" s="135" t="s">
        <v>344</v>
      </c>
      <c r="D28" s="137" t="s">
        <v>345</v>
      </c>
    </row>
    <row r="29" spans="1:4" ht="15" customHeight="1" thickBot="1" x14ac:dyDescent="0.3">
      <c r="A29" s="116" t="s">
        <v>104</v>
      </c>
      <c r="B29" s="117" t="s">
        <v>346</v>
      </c>
      <c r="C29" s="116" t="s">
        <v>104</v>
      </c>
      <c r="D29" s="127" t="s">
        <v>347</v>
      </c>
    </row>
    <row r="30" spans="1:4" ht="15" customHeight="1" x14ac:dyDescent="0.25">
      <c r="A30" s="118" t="s">
        <v>348</v>
      </c>
      <c r="B30" s="138" t="s">
        <v>349</v>
      </c>
      <c r="C30" s="118" t="s">
        <v>350</v>
      </c>
      <c r="D30" s="128" t="s">
        <v>351</v>
      </c>
    </row>
    <row r="31" spans="1:4" ht="15" customHeight="1" x14ac:dyDescent="0.25">
      <c r="A31" s="120" t="s">
        <v>352</v>
      </c>
      <c r="B31" s="133" t="s">
        <v>353</v>
      </c>
      <c r="C31" s="120" t="s">
        <v>354</v>
      </c>
      <c r="D31" s="121" t="s">
        <v>355</v>
      </c>
    </row>
    <row r="32" spans="1:4" ht="15" customHeight="1" x14ac:dyDescent="0.25">
      <c r="A32" s="120" t="s">
        <v>356</v>
      </c>
      <c r="B32" s="132" t="s">
        <v>357</v>
      </c>
      <c r="C32" s="120" t="s">
        <v>358</v>
      </c>
      <c r="D32" s="122" t="s">
        <v>359</v>
      </c>
    </row>
    <row r="33" spans="1:4" ht="15" customHeight="1" x14ac:dyDescent="0.25">
      <c r="A33" s="120" t="s">
        <v>360</v>
      </c>
      <c r="B33" s="132" t="s">
        <v>361</v>
      </c>
      <c r="C33" s="120" t="s">
        <v>362</v>
      </c>
      <c r="D33" s="121" t="s">
        <v>363</v>
      </c>
    </row>
    <row r="34" spans="1:4" ht="15" customHeight="1" x14ac:dyDescent="0.25">
      <c r="A34" s="120" t="s">
        <v>364</v>
      </c>
      <c r="B34" s="133" t="s">
        <v>365</v>
      </c>
      <c r="C34" s="120" t="s">
        <v>366</v>
      </c>
      <c r="D34" s="121" t="s">
        <v>367</v>
      </c>
    </row>
    <row r="35" spans="1:4" ht="15" customHeight="1" x14ac:dyDescent="0.25">
      <c r="A35" s="120" t="s">
        <v>368</v>
      </c>
      <c r="B35" s="133" t="s">
        <v>369</v>
      </c>
      <c r="C35" s="120" t="s">
        <v>370</v>
      </c>
      <c r="D35" s="122" t="s">
        <v>371</v>
      </c>
    </row>
    <row r="36" spans="1:4" ht="15" customHeight="1" x14ac:dyDescent="0.25">
      <c r="A36" s="120" t="s">
        <v>372</v>
      </c>
      <c r="B36" s="132" t="s">
        <v>373</v>
      </c>
      <c r="C36" s="120" t="s">
        <v>374</v>
      </c>
      <c r="D36" s="122" t="s">
        <v>375</v>
      </c>
    </row>
    <row r="37" spans="1:4" ht="15" customHeight="1" x14ac:dyDescent="0.25">
      <c r="A37" s="120" t="s">
        <v>376</v>
      </c>
      <c r="B37" s="132" t="s">
        <v>377</v>
      </c>
      <c r="C37" s="120" t="s">
        <v>378</v>
      </c>
      <c r="D37" s="121" t="s">
        <v>379</v>
      </c>
    </row>
    <row r="38" spans="1:4" ht="15" customHeight="1" x14ac:dyDescent="0.25">
      <c r="A38" s="120" t="s">
        <v>380</v>
      </c>
      <c r="B38" s="133" t="s">
        <v>381</v>
      </c>
      <c r="C38" s="120" t="s">
        <v>382</v>
      </c>
      <c r="D38" s="121" t="s">
        <v>383</v>
      </c>
    </row>
    <row r="39" spans="1:4" ht="15" customHeight="1" x14ac:dyDescent="0.25">
      <c r="A39" s="120" t="s">
        <v>384</v>
      </c>
      <c r="B39" s="132" t="s">
        <v>385</v>
      </c>
      <c r="C39" s="120" t="s">
        <v>386</v>
      </c>
      <c r="D39" s="122" t="s">
        <v>387</v>
      </c>
    </row>
    <row r="40" spans="1:4" ht="15" customHeight="1" x14ac:dyDescent="0.25">
      <c r="A40" s="120" t="s">
        <v>388</v>
      </c>
      <c r="B40" s="132" t="s">
        <v>389</v>
      </c>
      <c r="C40" s="120" t="s">
        <v>390</v>
      </c>
      <c r="D40" s="122" t="s">
        <v>391</v>
      </c>
    </row>
    <row r="41" spans="1:4" ht="15" customHeight="1" x14ac:dyDescent="0.25">
      <c r="A41" s="120" t="s">
        <v>392</v>
      </c>
      <c r="B41" s="132" t="s">
        <v>393</v>
      </c>
      <c r="C41" s="120" t="s">
        <v>394</v>
      </c>
      <c r="D41" s="121" t="s">
        <v>395</v>
      </c>
    </row>
    <row r="42" spans="1:4" ht="15" customHeight="1" x14ac:dyDescent="0.25">
      <c r="A42" s="120" t="s">
        <v>396</v>
      </c>
      <c r="B42" s="133" t="s">
        <v>397</v>
      </c>
      <c r="C42" s="120" t="s">
        <v>398</v>
      </c>
      <c r="D42" s="122" t="s">
        <v>399</v>
      </c>
    </row>
    <row r="43" spans="1:4" ht="15" customHeight="1" x14ac:dyDescent="0.25">
      <c r="A43" s="120" t="s">
        <v>400</v>
      </c>
      <c r="B43" s="132" t="s">
        <v>401</v>
      </c>
      <c r="C43" s="120" t="s">
        <v>402</v>
      </c>
      <c r="D43" s="122" t="s">
        <v>403</v>
      </c>
    </row>
    <row r="44" spans="1:4" ht="15" customHeight="1" x14ac:dyDescent="0.25">
      <c r="A44" s="120" t="s">
        <v>404</v>
      </c>
      <c r="B44" s="133" t="s">
        <v>405</v>
      </c>
      <c r="C44" s="120" t="s">
        <v>406</v>
      </c>
      <c r="D44" s="121" t="s">
        <v>407</v>
      </c>
    </row>
    <row r="45" spans="1:4" ht="15" customHeight="1" x14ac:dyDescent="0.25">
      <c r="A45" s="120" t="s">
        <v>408</v>
      </c>
      <c r="B45" s="133" t="s">
        <v>409</v>
      </c>
      <c r="C45" s="120" t="s">
        <v>410</v>
      </c>
      <c r="D45" s="122" t="s">
        <v>411</v>
      </c>
    </row>
    <row r="46" spans="1:4" ht="15" customHeight="1" x14ac:dyDescent="0.25">
      <c r="A46" s="120" t="s">
        <v>412</v>
      </c>
      <c r="B46" s="132" t="s">
        <v>413</v>
      </c>
      <c r="C46" s="120"/>
      <c r="D46" s="129"/>
    </row>
    <row r="47" spans="1:4" ht="15" customHeight="1" x14ac:dyDescent="0.25">
      <c r="A47" s="120" t="s">
        <v>414</v>
      </c>
      <c r="B47" s="132" t="s">
        <v>415</v>
      </c>
      <c r="C47" s="120"/>
      <c r="D47" s="129"/>
    </row>
    <row r="48" spans="1:4" ht="15" customHeight="1" thickBot="1" x14ac:dyDescent="0.3">
      <c r="A48" s="124" t="s">
        <v>416</v>
      </c>
      <c r="B48" s="139" t="s">
        <v>417</v>
      </c>
      <c r="C48" s="124"/>
      <c r="D48" s="126"/>
    </row>
  </sheetData>
  <mergeCells count="3">
    <mergeCell ref="A1:D1"/>
    <mergeCell ref="A2:D2"/>
    <mergeCell ref="A3:D3"/>
  </mergeCells>
  <printOptions horizontalCentered="1"/>
  <pageMargins left="0.25" right="0.16" top="0.31" bottom="0.75" header="0.16" footer="0.3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8"/>
  <sheetViews>
    <sheetView workbookViewId="0">
      <selection activeCell="A10" sqref="A10:D48"/>
    </sheetView>
  </sheetViews>
  <sheetFormatPr defaultRowHeight="15" customHeight="1" x14ac:dyDescent="0.25"/>
  <cols>
    <col min="1" max="1" width="10.5703125" style="110" bestFit="1" customWidth="1"/>
    <col min="2" max="2" width="38.5703125" style="110" customWidth="1"/>
    <col min="3" max="3" width="10.5703125" style="110" bestFit="1" customWidth="1"/>
    <col min="4" max="4" width="38.5703125" style="110" customWidth="1"/>
    <col min="5" max="16384" width="9.140625" style="110"/>
  </cols>
  <sheetData>
    <row r="1" spans="1:4" ht="45" customHeight="1" x14ac:dyDescent="0.25">
      <c r="A1" s="151"/>
      <c r="B1" s="151"/>
      <c r="C1" s="151"/>
      <c r="D1" s="151"/>
    </row>
    <row r="2" spans="1:4" ht="15" customHeight="1" x14ac:dyDescent="0.25">
      <c r="A2" s="152" t="s">
        <v>92</v>
      </c>
      <c r="B2" s="152"/>
      <c r="C2" s="152"/>
      <c r="D2" s="152"/>
    </row>
    <row r="3" spans="1:4" ht="15" customHeight="1" x14ac:dyDescent="0.25">
      <c r="A3" s="153" t="s">
        <v>93</v>
      </c>
      <c r="B3" s="153"/>
      <c r="C3" s="153"/>
      <c r="D3" s="153"/>
    </row>
    <row r="4" spans="1:4" ht="15" customHeight="1" x14ac:dyDescent="0.25">
      <c r="A4" s="111"/>
      <c r="B4" s="111"/>
      <c r="C4" s="112"/>
      <c r="D4" s="113"/>
    </row>
    <row r="5" spans="1:4" ht="15" customHeight="1" x14ac:dyDescent="0.25">
      <c r="A5" s="114" t="s">
        <v>94</v>
      </c>
      <c r="B5" s="114" t="s">
        <v>95</v>
      </c>
      <c r="C5" s="114" t="s">
        <v>96</v>
      </c>
      <c r="D5" s="114" t="s">
        <v>97</v>
      </c>
    </row>
    <row r="6" spans="1:4" ht="15" customHeight="1" x14ac:dyDescent="0.25">
      <c r="A6" s="114" t="s">
        <v>98</v>
      </c>
      <c r="B6" s="114" t="s">
        <v>99</v>
      </c>
      <c r="C6" s="114" t="s">
        <v>100</v>
      </c>
      <c r="D6" s="114" t="s">
        <v>101</v>
      </c>
    </row>
    <row r="7" spans="1:4" ht="15" customHeight="1" x14ac:dyDescent="0.25">
      <c r="A7" s="114"/>
      <c r="B7" s="114"/>
      <c r="C7" s="114"/>
      <c r="D7" s="114"/>
    </row>
    <row r="8" spans="1:4" ht="15" customHeight="1" x14ac:dyDescent="0.25">
      <c r="A8" s="115" t="s">
        <v>102</v>
      </c>
      <c r="B8" s="115" t="s">
        <v>103</v>
      </c>
      <c r="C8" s="115" t="s">
        <v>102</v>
      </c>
      <c r="D8" s="115" t="s">
        <v>103</v>
      </c>
    </row>
    <row r="9" spans="1:4" ht="15" customHeight="1" thickBot="1" x14ac:dyDescent="0.3">
      <c r="A9" s="116" t="s">
        <v>104</v>
      </c>
      <c r="B9" s="117" t="s">
        <v>105</v>
      </c>
      <c r="C9" s="116" t="s">
        <v>104</v>
      </c>
      <c r="D9" s="117" t="s">
        <v>106</v>
      </c>
    </row>
    <row r="10" spans="1:4" ht="15" customHeight="1" x14ac:dyDescent="0.25">
      <c r="A10" s="118" t="s">
        <v>107</v>
      </c>
      <c r="B10" s="119" t="s">
        <v>108</v>
      </c>
      <c r="C10" s="118" t="s">
        <v>109</v>
      </c>
      <c r="D10" s="119" t="s">
        <v>110</v>
      </c>
    </row>
    <row r="11" spans="1:4" ht="15" customHeight="1" x14ac:dyDescent="0.25">
      <c r="A11" s="120" t="s">
        <v>111</v>
      </c>
      <c r="B11" s="121" t="s">
        <v>112</v>
      </c>
      <c r="C11" s="120" t="s">
        <v>113</v>
      </c>
      <c r="D11" s="122" t="s">
        <v>114</v>
      </c>
    </row>
    <row r="12" spans="1:4" ht="15" customHeight="1" x14ac:dyDescent="0.25">
      <c r="A12" s="120" t="s">
        <v>115</v>
      </c>
      <c r="B12" s="121" t="s">
        <v>116</v>
      </c>
      <c r="C12" s="120" t="s">
        <v>117</v>
      </c>
      <c r="D12" s="121" t="s">
        <v>118</v>
      </c>
    </row>
    <row r="13" spans="1:4" ht="15" customHeight="1" x14ac:dyDescent="0.25">
      <c r="A13" s="120" t="s">
        <v>119</v>
      </c>
      <c r="B13" s="122" t="s">
        <v>120</v>
      </c>
      <c r="C13" s="120" t="s">
        <v>121</v>
      </c>
      <c r="D13" s="121" t="s">
        <v>122</v>
      </c>
    </row>
    <row r="14" spans="1:4" ht="15" customHeight="1" x14ac:dyDescent="0.25">
      <c r="A14" s="120" t="s">
        <v>123</v>
      </c>
      <c r="B14" s="121" t="s">
        <v>124</v>
      </c>
      <c r="C14" s="120" t="s">
        <v>125</v>
      </c>
      <c r="D14" s="123" t="s">
        <v>126</v>
      </c>
    </row>
    <row r="15" spans="1:4" ht="15" customHeight="1" x14ac:dyDescent="0.25">
      <c r="A15" s="120" t="s">
        <v>127</v>
      </c>
      <c r="B15" s="121" t="s">
        <v>128</v>
      </c>
      <c r="C15" s="120" t="s">
        <v>129</v>
      </c>
      <c r="D15" s="121" t="s">
        <v>130</v>
      </c>
    </row>
    <row r="16" spans="1:4" ht="15" customHeight="1" x14ac:dyDescent="0.25">
      <c r="A16" s="120" t="s">
        <v>131</v>
      </c>
      <c r="B16" s="122" t="s">
        <v>132</v>
      </c>
      <c r="C16" s="120" t="s">
        <v>133</v>
      </c>
      <c r="D16" s="121" t="s">
        <v>134</v>
      </c>
    </row>
    <row r="17" spans="1:4" ht="15" customHeight="1" x14ac:dyDescent="0.25">
      <c r="A17" s="120" t="s">
        <v>135</v>
      </c>
      <c r="B17" s="121" t="s">
        <v>136</v>
      </c>
      <c r="C17" s="120" t="s">
        <v>137</v>
      </c>
      <c r="D17" s="121" t="s">
        <v>138</v>
      </c>
    </row>
    <row r="18" spans="1:4" ht="15" customHeight="1" x14ac:dyDescent="0.25">
      <c r="A18" s="120" t="s">
        <v>139</v>
      </c>
      <c r="B18" s="121" t="s">
        <v>140</v>
      </c>
      <c r="C18" s="120" t="s">
        <v>141</v>
      </c>
      <c r="D18" s="121" t="s">
        <v>142</v>
      </c>
    </row>
    <row r="19" spans="1:4" ht="15" customHeight="1" x14ac:dyDescent="0.25">
      <c r="A19" s="120" t="s">
        <v>143</v>
      </c>
      <c r="B19" s="121" t="s">
        <v>144</v>
      </c>
      <c r="C19" s="120" t="s">
        <v>145</v>
      </c>
      <c r="D19" s="121" t="s">
        <v>146</v>
      </c>
    </row>
    <row r="20" spans="1:4" ht="15" customHeight="1" x14ac:dyDescent="0.25">
      <c r="A20" s="120" t="s">
        <v>147</v>
      </c>
      <c r="B20" s="122" t="s">
        <v>148</v>
      </c>
      <c r="C20" s="120" t="s">
        <v>149</v>
      </c>
      <c r="D20" s="122" t="s">
        <v>150</v>
      </c>
    </row>
    <row r="21" spans="1:4" ht="15" customHeight="1" x14ac:dyDescent="0.25">
      <c r="A21" s="120" t="s">
        <v>151</v>
      </c>
      <c r="B21" s="122" t="s">
        <v>152</v>
      </c>
      <c r="C21" s="120" t="s">
        <v>153</v>
      </c>
      <c r="D21" s="122" t="s">
        <v>154</v>
      </c>
    </row>
    <row r="22" spans="1:4" ht="15" customHeight="1" x14ac:dyDescent="0.25">
      <c r="A22" s="120" t="s">
        <v>155</v>
      </c>
      <c r="B22" s="121" t="s">
        <v>156</v>
      </c>
      <c r="C22" s="120" t="s">
        <v>157</v>
      </c>
      <c r="D22" s="122" t="s">
        <v>158</v>
      </c>
    </row>
    <row r="23" spans="1:4" ht="15" customHeight="1" x14ac:dyDescent="0.25">
      <c r="A23" s="120" t="s">
        <v>159</v>
      </c>
      <c r="B23" s="121" t="s">
        <v>160</v>
      </c>
      <c r="C23" s="120" t="s">
        <v>161</v>
      </c>
      <c r="D23" s="122" t="s">
        <v>162</v>
      </c>
    </row>
    <row r="24" spans="1:4" ht="15" customHeight="1" x14ac:dyDescent="0.25">
      <c r="A24" s="120" t="s">
        <v>163</v>
      </c>
      <c r="B24" s="121" t="s">
        <v>164</v>
      </c>
      <c r="C24" s="120" t="s">
        <v>165</v>
      </c>
      <c r="D24" s="122" t="s">
        <v>166</v>
      </c>
    </row>
    <row r="25" spans="1:4" ht="15" customHeight="1" x14ac:dyDescent="0.25">
      <c r="A25" s="120" t="s">
        <v>167</v>
      </c>
      <c r="B25" s="121" t="s">
        <v>168</v>
      </c>
      <c r="C25" s="120" t="s">
        <v>169</v>
      </c>
      <c r="D25" s="121" t="s">
        <v>170</v>
      </c>
    </row>
    <row r="26" spans="1:4" ht="15" customHeight="1" x14ac:dyDescent="0.25">
      <c r="A26" s="120" t="s">
        <v>171</v>
      </c>
      <c r="B26" s="121" t="s">
        <v>172</v>
      </c>
      <c r="C26" s="120" t="s">
        <v>173</v>
      </c>
      <c r="D26" s="122" t="s">
        <v>174</v>
      </c>
    </row>
    <row r="27" spans="1:4" ht="15" customHeight="1" thickBot="1" x14ac:dyDescent="0.3">
      <c r="A27" s="124" t="s">
        <v>175</v>
      </c>
      <c r="B27" s="125" t="s">
        <v>176</v>
      </c>
      <c r="C27" s="124" t="s">
        <v>177</v>
      </c>
      <c r="D27" s="126" t="s">
        <v>178</v>
      </c>
    </row>
    <row r="28" spans="1:4" ht="15" customHeight="1" thickBot="1" x14ac:dyDescent="0.3">
      <c r="A28" s="116" t="s">
        <v>104</v>
      </c>
      <c r="B28" s="117" t="s">
        <v>179</v>
      </c>
      <c r="C28" s="116" t="s">
        <v>104</v>
      </c>
      <c r="D28" s="127" t="s">
        <v>180</v>
      </c>
    </row>
    <row r="29" spans="1:4" ht="15" customHeight="1" x14ac:dyDescent="0.25">
      <c r="A29" s="118" t="s">
        <v>181</v>
      </c>
      <c r="B29" s="119" t="s">
        <v>182</v>
      </c>
      <c r="C29" s="118" t="s">
        <v>183</v>
      </c>
      <c r="D29" s="128" t="s">
        <v>184</v>
      </c>
    </row>
    <row r="30" spans="1:4" ht="15" customHeight="1" x14ac:dyDescent="0.25">
      <c r="A30" s="120" t="s">
        <v>185</v>
      </c>
      <c r="B30" s="122" t="s">
        <v>186</v>
      </c>
      <c r="C30" s="120" t="s">
        <v>187</v>
      </c>
      <c r="D30" s="122" t="s">
        <v>188</v>
      </c>
    </row>
    <row r="31" spans="1:4" ht="15" customHeight="1" x14ac:dyDescent="0.25">
      <c r="A31" s="120" t="s">
        <v>189</v>
      </c>
      <c r="B31" s="122" t="s">
        <v>190</v>
      </c>
      <c r="C31" s="120" t="s">
        <v>191</v>
      </c>
      <c r="D31" s="122" t="s">
        <v>192</v>
      </c>
    </row>
    <row r="32" spans="1:4" ht="15" customHeight="1" x14ac:dyDescent="0.25">
      <c r="A32" s="120" t="s">
        <v>193</v>
      </c>
      <c r="B32" s="121" t="s">
        <v>194</v>
      </c>
      <c r="C32" s="120" t="s">
        <v>195</v>
      </c>
      <c r="D32" s="122" t="s">
        <v>196</v>
      </c>
    </row>
    <row r="33" spans="1:4" ht="15" customHeight="1" x14ac:dyDescent="0.25">
      <c r="A33" s="120" t="s">
        <v>197</v>
      </c>
      <c r="B33" s="122" t="s">
        <v>198</v>
      </c>
      <c r="C33" s="120" t="s">
        <v>199</v>
      </c>
      <c r="D33" s="122" t="s">
        <v>200</v>
      </c>
    </row>
    <row r="34" spans="1:4" ht="15" customHeight="1" x14ac:dyDescent="0.25">
      <c r="A34" s="120" t="s">
        <v>201</v>
      </c>
      <c r="B34" s="121" t="s">
        <v>202</v>
      </c>
      <c r="C34" s="120" t="s">
        <v>203</v>
      </c>
      <c r="D34" s="121" t="s">
        <v>204</v>
      </c>
    </row>
    <row r="35" spans="1:4" ht="15" customHeight="1" x14ac:dyDescent="0.25">
      <c r="A35" s="120" t="s">
        <v>205</v>
      </c>
      <c r="B35" s="122" t="s">
        <v>206</v>
      </c>
      <c r="C35" s="120" t="s">
        <v>207</v>
      </c>
      <c r="D35" s="122" t="s">
        <v>208</v>
      </c>
    </row>
    <row r="36" spans="1:4" ht="15" customHeight="1" x14ac:dyDescent="0.25">
      <c r="A36" s="120" t="s">
        <v>209</v>
      </c>
      <c r="B36" s="121" t="s">
        <v>210</v>
      </c>
      <c r="C36" s="120" t="s">
        <v>211</v>
      </c>
      <c r="D36" s="121" t="s">
        <v>212</v>
      </c>
    </row>
    <row r="37" spans="1:4" ht="15" customHeight="1" x14ac:dyDescent="0.25">
      <c r="A37" s="120" t="s">
        <v>213</v>
      </c>
      <c r="B37" s="122" t="s">
        <v>214</v>
      </c>
      <c r="C37" s="120" t="s">
        <v>215</v>
      </c>
      <c r="D37" s="122" t="s">
        <v>216</v>
      </c>
    </row>
    <row r="38" spans="1:4" ht="15" customHeight="1" x14ac:dyDescent="0.25">
      <c r="A38" s="120" t="s">
        <v>217</v>
      </c>
      <c r="B38" s="122" t="s">
        <v>218</v>
      </c>
      <c r="C38" s="120" t="s">
        <v>219</v>
      </c>
      <c r="D38" s="122" t="s">
        <v>220</v>
      </c>
    </row>
    <row r="39" spans="1:4" ht="15" customHeight="1" x14ac:dyDescent="0.25">
      <c r="A39" s="120" t="s">
        <v>221</v>
      </c>
      <c r="B39" s="122" t="s">
        <v>222</v>
      </c>
      <c r="C39" s="120" t="s">
        <v>223</v>
      </c>
      <c r="D39" s="121" t="s">
        <v>224</v>
      </c>
    </row>
    <row r="40" spans="1:4" ht="15" customHeight="1" x14ac:dyDescent="0.25">
      <c r="A40" s="120" t="s">
        <v>225</v>
      </c>
      <c r="B40" s="121" t="s">
        <v>226</v>
      </c>
      <c r="C40" s="120" t="s">
        <v>227</v>
      </c>
      <c r="D40" s="122" t="s">
        <v>228</v>
      </c>
    </row>
    <row r="41" spans="1:4" ht="15" customHeight="1" x14ac:dyDescent="0.25">
      <c r="A41" s="120" t="s">
        <v>229</v>
      </c>
      <c r="B41" s="121" t="s">
        <v>230</v>
      </c>
      <c r="C41" s="120" t="s">
        <v>231</v>
      </c>
      <c r="D41" s="122" t="s">
        <v>232</v>
      </c>
    </row>
    <row r="42" spans="1:4" ht="15" customHeight="1" x14ac:dyDescent="0.25">
      <c r="A42" s="120" t="s">
        <v>233</v>
      </c>
      <c r="B42" s="121" t="s">
        <v>234</v>
      </c>
      <c r="C42" s="120" t="s">
        <v>235</v>
      </c>
      <c r="D42" s="121" t="s">
        <v>236</v>
      </c>
    </row>
    <row r="43" spans="1:4" ht="15" customHeight="1" x14ac:dyDescent="0.25">
      <c r="A43" s="120" t="s">
        <v>237</v>
      </c>
      <c r="B43" s="122" t="s">
        <v>238</v>
      </c>
      <c r="C43" s="120" t="s">
        <v>239</v>
      </c>
      <c r="D43" s="121" t="s">
        <v>240</v>
      </c>
    </row>
    <row r="44" spans="1:4" ht="15" customHeight="1" x14ac:dyDescent="0.25">
      <c r="A44" s="120" t="s">
        <v>241</v>
      </c>
      <c r="B44" s="122" t="s">
        <v>242</v>
      </c>
      <c r="C44" s="120" t="s">
        <v>243</v>
      </c>
      <c r="D44" s="129" t="s">
        <v>244</v>
      </c>
    </row>
    <row r="45" spans="1:4" ht="15" customHeight="1" x14ac:dyDescent="0.25">
      <c r="A45" s="120" t="s">
        <v>245</v>
      </c>
      <c r="B45" s="121" t="s">
        <v>246</v>
      </c>
      <c r="C45" s="120" t="s">
        <v>247</v>
      </c>
      <c r="D45" s="122" t="s">
        <v>248</v>
      </c>
    </row>
    <row r="46" spans="1:4" ht="15" customHeight="1" x14ac:dyDescent="0.25">
      <c r="A46" s="120" t="s">
        <v>249</v>
      </c>
      <c r="B46" s="122" t="s">
        <v>250</v>
      </c>
      <c r="C46" s="120" t="s">
        <v>251</v>
      </c>
      <c r="D46" s="122" t="s">
        <v>252</v>
      </c>
    </row>
    <row r="47" spans="1:4" ht="15" customHeight="1" thickBot="1" x14ac:dyDescent="0.3">
      <c r="A47" s="120" t="s">
        <v>253</v>
      </c>
      <c r="B47" s="122" t="s">
        <v>254</v>
      </c>
      <c r="C47" s="124" t="s">
        <v>255</v>
      </c>
      <c r="D47" s="125" t="s">
        <v>256</v>
      </c>
    </row>
    <row r="48" spans="1:4" ht="15" customHeight="1" thickBot="1" x14ac:dyDescent="0.3">
      <c r="A48" s="124" t="s">
        <v>257</v>
      </c>
      <c r="B48" s="126" t="s">
        <v>258</v>
      </c>
    </row>
  </sheetData>
  <mergeCells count="3">
    <mergeCell ref="A1:D1"/>
    <mergeCell ref="A2:D2"/>
    <mergeCell ref="A3:D3"/>
  </mergeCells>
  <printOptions horizontalCentered="1"/>
  <pageMargins left="0.25" right="0.16" top="0.31" bottom="0.75" header="0.16" footer="0.3"/>
  <pageSetup paperSize="9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4" workbookViewId="0">
      <selection activeCell="E14" sqref="E14"/>
    </sheetView>
  </sheetViews>
  <sheetFormatPr defaultRowHeight="15" x14ac:dyDescent="0.25"/>
  <cols>
    <col min="1" max="1" width="9.140625" style="95"/>
    <col min="2" max="2" width="8.7109375" style="95" customWidth="1"/>
    <col min="3" max="3" width="50" style="95" customWidth="1"/>
    <col min="4" max="4" width="11.42578125" style="95" bestFit="1" customWidth="1"/>
    <col min="5" max="243" width="9.140625" style="95"/>
    <col min="244" max="244" width="13.28515625" style="95" customWidth="1"/>
    <col min="245" max="245" width="31.5703125" style="95" bestFit="1" customWidth="1"/>
    <col min="246" max="246" width="11.5703125" style="95" bestFit="1" customWidth="1"/>
    <col min="247" max="247" width="9.28515625" style="95" bestFit="1" customWidth="1"/>
    <col min="248" max="248" width="10.140625" style="95" customWidth="1"/>
    <col min="249" max="254" width="10.28515625" style="95" customWidth="1"/>
    <col min="255" max="255" width="9.140625" style="95"/>
    <col min="256" max="256" width="10.85546875" style="95" bestFit="1" customWidth="1"/>
    <col min="257" max="499" width="9.140625" style="95"/>
    <col min="500" max="500" width="13.28515625" style="95" customWidth="1"/>
    <col min="501" max="501" width="31.5703125" style="95" bestFit="1" customWidth="1"/>
    <col min="502" max="502" width="11.5703125" style="95" bestFit="1" customWidth="1"/>
    <col min="503" max="503" width="9.28515625" style="95" bestFit="1" customWidth="1"/>
    <col min="504" max="504" width="10.140625" style="95" customWidth="1"/>
    <col min="505" max="510" width="10.28515625" style="95" customWidth="1"/>
    <col min="511" max="511" width="9.140625" style="95"/>
    <col min="512" max="512" width="10.85546875" style="95" bestFit="1" customWidth="1"/>
    <col min="513" max="755" width="9.140625" style="95"/>
    <col min="756" max="756" width="13.28515625" style="95" customWidth="1"/>
    <col min="757" max="757" width="31.5703125" style="95" bestFit="1" customWidth="1"/>
    <col min="758" max="758" width="11.5703125" style="95" bestFit="1" customWidth="1"/>
    <col min="759" max="759" width="9.28515625" style="95" bestFit="1" customWidth="1"/>
    <col min="760" max="760" width="10.140625" style="95" customWidth="1"/>
    <col min="761" max="766" width="10.28515625" style="95" customWidth="1"/>
    <col min="767" max="767" width="9.140625" style="95"/>
    <col min="768" max="768" width="10.85546875" style="95" bestFit="1" customWidth="1"/>
    <col min="769" max="1011" width="9.140625" style="95"/>
    <col min="1012" max="1012" width="13.28515625" style="95" customWidth="1"/>
    <col min="1013" max="1013" width="31.5703125" style="95" bestFit="1" customWidth="1"/>
    <col min="1014" max="1014" width="11.5703125" style="95" bestFit="1" customWidth="1"/>
    <col min="1015" max="1015" width="9.28515625" style="95" bestFit="1" customWidth="1"/>
    <col min="1016" max="1016" width="10.140625" style="95" customWidth="1"/>
    <col min="1017" max="1022" width="10.28515625" style="95" customWidth="1"/>
    <col min="1023" max="1023" width="9.140625" style="95"/>
    <col min="1024" max="1024" width="10.85546875" style="95" bestFit="1" customWidth="1"/>
    <col min="1025" max="1267" width="9.140625" style="95"/>
    <col min="1268" max="1268" width="13.28515625" style="95" customWidth="1"/>
    <col min="1269" max="1269" width="31.5703125" style="95" bestFit="1" customWidth="1"/>
    <col min="1270" max="1270" width="11.5703125" style="95" bestFit="1" customWidth="1"/>
    <col min="1271" max="1271" width="9.28515625" style="95" bestFit="1" customWidth="1"/>
    <col min="1272" max="1272" width="10.140625" style="95" customWidth="1"/>
    <col min="1273" max="1278" width="10.28515625" style="95" customWidth="1"/>
    <col min="1279" max="1279" width="9.140625" style="95"/>
    <col min="1280" max="1280" width="10.85546875" style="95" bestFit="1" customWidth="1"/>
    <col min="1281" max="1523" width="9.140625" style="95"/>
    <col min="1524" max="1524" width="13.28515625" style="95" customWidth="1"/>
    <col min="1525" max="1525" width="31.5703125" style="95" bestFit="1" customWidth="1"/>
    <col min="1526" max="1526" width="11.5703125" style="95" bestFit="1" customWidth="1"/>
    <col min="1527" max="1527" width="9.28515625" style="95" bestFit="1" customWidth="1"/>
    <col min="1528" max="1528" width="10.140625" style="95" customWidth="1"/>
    <col min="1529" max="1534" width="10.28515625" style="95" customWidth="1"/>
    <col min="1535" max="1535" width="9.140625" style="95"/>
    <col min="1536" max="1536" width="10.85546875" style="95" bestFit="1" customWidth="1"/>
    <col min="1537" max="1779" width="9.140625" style="95"/>
    <col min="1780" max="1780" width="13.28515625" style="95" customWidth="1"/>
    <col min="1781" max="1781" width="31.5703125" style="95" bestFit="1" customWidth="1"/>
    <col min="1782" max="1782" width="11.5703125" style="95" bestFit="1" customWidth="1"/>
    <col min="1783" max="1783" width="9.28515625" style="95" bestFit="1" customWidth="1"/>
    <col min="1784" max="1784" width="10.140625" style="95" customWidth="1"/>
    <col min="1785" max="1790" width="10.28515625" style="95" customWidth="1"/>
    <col min="1791" max="1791" width="9.140625" style="95"/>
    <col min="1792" max="1792" width="10.85546875" style="95" bestFit="1" customWidth="1"/>
    <col min="1793" max="2035" width="9.140625" style="95"/>
    <col min="2036" max="2036" width="13.28515625" style="95" customWidth="1"/>
    <col min="2037" max="2037" width="31.5703125" style="95" bestFit="1" customWidth="1"/>
    <col min="2038" max="2038" width="11.5703125" style="95" bestFit="1" customWidth="1"/>
    <col min="2039" max="2039" width="9.28515625" style="95" bestFit="1" customWidth="1"/>
    <col min="2040" max="2040" width="10.140625" style="95" customWidth="1"/>
    <col min="2041" max="2046" width="10.28515625" style="95" customWidth="1"/>
    <col min="2047" max="2047" width="9.140625" style="95"/>
    <col min="2048" max="2048" width="10.85546875" style="95" bestFit="1" customWidth="1"/>
    <col min="2049" max="2291" width="9.140625" style="95"/>
    <col min="2292" max="2292" width="13.28515625" style="95" customWidth="1"/>
    <col min="2293" max="2293" width="31.5703125" style="95" bestFit="1" customWidth="1"/>
    <col min="2294" max="2294" width="11.5703125" style="95" bestFit="1" customWidth="1"/>
    <col min="2295" max="2295" width="9.28515625" style="95" bestFit="1" customWidth="1"/>
    <col min="2296" max="2296" width="10.140625" style="95" customWidth="1"/>
    <col min="2297" max="2302" width="10.28515625" style="95" customWidth="1"/>
    <col min="2303" max="2303" width="9.140625" style="95"/>
    <col min="2304" max="2304" width="10.85546875" style="95" bestFit="1" customWidth="1"/>
    <col min="2305" max="2547" width="9.140625" style="95"/>
    <col min="2548" max="2548" width="13.28515625" style="95" customWidth="1"/>
    <col min="2549" max="2549" width="31.5703125" style="95" bestFit="1" customWidth="1"/>
    <col min="2550" max="2550" width="11.5703125" style="95" bestFit="1" customWidth="1"/>
    <col min="2551" max="2551" width="9.28515625" style="95" bestFit="1" customWidth="1"/>
    <col min="2552" max="2552" width="10.140625" style="95" customWidth="1"/>
    <col min="2553" max="2558" width="10.28515625" style="95" customWidth="1"/>
    <col min="2559" max="2559" width="9.140625" style="95"/>
    <col min="2560" max="2560" width="10.85546875" style="95" bestFit="1" customWidth="1"/>
    <col min="2561" max="2803" width="9.140625" style="95"/>
    <col min="2804" max="2804" width="13.28515625" style="95" customWidth="1"/>
    <col min="2805" max="2805" width="31.5703125" style="95" bestFit="1" customWidth="1"/>
    <col min="2806" max="2806" width="11.5703125" style="95" bestFit="1" customWidth="1"/>
    <col min="2807" max="2807" width="9.28515625" style="95" bestFit="1" customWidth="1"/>
    <col min="2808" max="2808" width="10.140625" style="95" customWidth="1"/>
    <col min="2809" max="2814" width="10.28515625" style="95" customWidth="1"/>
    <col min="2815" max="2815" width="9.140625" style="95"/>
    <col min="2816" max="2816" width="10.85546875" style="95" bestFit="1" customWidth="1"/>
    <col min="2817" max="3059" width="9.140625" style="95"/>
    <col min="3060" max="3060" width="13.28515625" style="95" customWidth="1"/>
    <col min="3061" max="3061" width="31.5703125" style="95" bestFit="1" customWidth="1"/>
    <col min="3062" max="3062" width="11.5703125" style="95" bestFit="1" customWidth="1"/>
    <col min="3063" max="3063" width="9.28515625" style="95" bestFit="1" customWidth="1"/>
    <col min="3064" max="3064" width="10.140625" style="95" customWidth="1"/>
    <col min="3065" max="3070" width="10.28515625" style="95" customWidth="1"/>
    <col min="3071" max="3071" width="9.140625" style="95"/>
    <col min="3072" max="3072" width="10.85546875" style="95" bestFit="1" customWidth="1"/>
    <col min="3073" max="3315" width="9.140625" style="95"/>
    <col min="3316" max="3316" width="13.28515625" style="95" customWidth="1"/>
    <col min="3317" max="3317" width="31.5703125" style="95" bestFit="1" customWidth="1"/>
    <col min="3318" max="3318" width="11.5703125" style="95" bestFit="1" customWidth="1"/>
    <col min="3319" max="3319" width="9.28515625" style="95" bestFit="1" customWidth="1"/>
    <col min="3320" max="3320" width="10.140625" style="95" customWidth="1"/>
    <col min="3321" max="3326" width="10.28515625" style="95" customWidth="1"/>
    <col min="3327" max="3327" width="9.140625" style="95"/>
    <col min="3328" max="3328" width="10.85546875" style="95" bestFit="1" customWidth="1"/>
    <col min="3329" max="3571" width="9.140625" style="95"/>
    <col min="3572" max="3572" width="13.28515625" style="95" customWidth="1"/>
    <col min="3573" max="3573" width="31.5703125" style="95" bestFit="1" customWidth="1"/>
    <col min="3574" max="3574" width="11.5703125" style="95" bestFit="1" customWidth="1"/>
    <col min="3575" max="3575" width="9.28515625" style="95" bestFit="1" customWidth="1"/>
    <col min="3576" max="3576" width="10.140625" style="95" customWidth="1"/>
    <col min="3577" max="3582" width="10.28515625" style="95" customWidth="1"/>
    <col min="3583" max="3583" width="9.140625" style="95"/>
    <col min="3584" max="3584" width="10.85546875" style="95" bestFit="1" customWidth="1"/>
    <col min="3585" max="3827" width="9.140625" style="95"/>
    <col min="3828" max="3828" width="13.28515625" style="95" customWidth="1"/>
    <col min="3829" max="3829" width="31.5703125" style="95" bestFit="1" customWidth="1"/>
    <col min="3830" max="3830" width="11.5703125" style="95" bestFit="1" customWidth="1"/>
    <col min="3831" max="3831" width="9.28515625" style="95" bestFit="1" customWidth="1"/>
    <col min="3832" max="3832" width="10.140625" style="95" customWidth="1"/>
    <col min="3833" max="3838" width="10.28515625" style="95" customWidth="1"/>
    <col min="3839" max="3839" width="9.140625" style="95"/>
    <col min="3840" max="3840" width="10.85546875" style="95" bestFit="1" customWidth="1"/>
    <col min="3841" max="4083" width="9.140625" style="95"/>
    <col min="4084" max="4084" width="13.28515625" style="95" customWidth="1"/>
    <col min="4085" max="4085" width="31.5703125" style="95" bestFit="1" customWidth="1"/>
    <col min="4086" max="4086" width="11.5703125" style="95" bestFit="1" customWidth="1"/>
    <col min="4087" max="4087" width="9.28515625" style="95" bestFit="1" customWidth="1"/>
    <col min="4088" max="4088" width="10.140625" style="95" customWidth="1"/>
    <col min="4089" max="4094" width="10.28515625" style="95" customWidth="1"/>
    <col min="4095" max="4095" width="9.140625" style="95"/>
    <col min="4096" max="4096" width="10.85546875" style="95" bestFit="1" customWidth="1"/>
    <col min="4097" max="4339" width="9.140625" style="95"/>
    <col min="4340" max="4340" width="13.28515625" style="95" customWidth="1"/>
    <col min="4341" max="4341" width="31.5703125" style="95" bestFit="1" customWidth="1"/>
    <col min="4342" max="4342" width="11.5703125" style="95" bestFit="1" customWidth="1"/>
    <col min="4343" max="4343" width="9.28515625" style="95" bestFit="1" customWidth="1"/>
    <col min="4344" max="4344" width="10.140625" style="95" customWidth="1"/>
    <col min="4345" max="4350" width="10.28515625" style="95" customWidth="1"/>
    <col min="4351" max="4351" width="9.140625" style="95"/>
    <col min="4352" max="4352" width="10.85546875" style="95" bestFit="1" customWidth="1"/>
    <col min="4353" max="4595" width="9.140625" style="95"/>
    <col min="4596" max="4596" width="13.28515625" style="95" customWidth="1"/>
    <col min="4597" max="4597" width="31.5703125" style="95" bestFit="1" customWidth="1"/>
    <col min="4598" max="4598" width="11.5703125" style="95" bestFit="1" customWidth="1"/>
    <col min="4599" max="4599" width="9.28515625" style="95" bestFit="1" customWidth="1"/>
    <col min="4600" max="4600" width="10.140625" style="95" customWidth="1"/>
    <col min="4601" max="4606" width="10.28515625" style="95" customWidth="1"/>
    <col min="4607" max="4607" width="9.140625" style="95"/>
    <col min="4608" max="4608" width="10.85546875" style="95" bestFit="1" customWidth="1"/>
    <col min="4609" max="4851" width="9.140625" style="95"/>
    <col min="4852" max="4852" width="13.28515625" style="95" customWidth="1"/>
    <col min="4853" max="4853" width="31.5703125" style="95" bestFit="1" customWidth="1"/>
    <col min="4854" max="4854" width="11.5703125" style="95" bestFit="1" customWidth="1"/>
    <col min="4855" max="4855" width="9.28515625" style="95" bestFit="1" customWidth="1"/>
    <col min="4856" max="4856" width="10.140625" style="95" customWidth="1"/>
    <col min="4857" max="4862" width="10.28515625" style="95" customWidth="1"/>
    <col min="4863" max="4863" width="9.140625" style="95"/>
    <col min="4864" max="4864" width="10.85546875" style="95" bestFit="1" customWidth="1"/>
    <col min="4865" max="5107" width="9.140625" style="95"/>
    <col min="5108" max="5108" width="13.28515625" style="95" customWidth="1"/>
    <col min="5109" max="5109" width="31.5703125" style="95" bestFit="1" customWidth="1"/>
    <col min="5110" max="5110" width="11.5703125" style="95" bestFit="1" customWidth="1"/>
    <col min="5111" max="5111" width="9.28515625" style="95" bestFit="1" customWidth="1"/>
    <col min="5112" max="5112" width="10.140625" style="95" customWidth="1"/>
    <col min="5113" max="5118" width="10.28515625" style="95" customWidth="1"/>
    <col min="5119" max="5119" width="9.140625" style="95"/>
    <col min="5120" max="5120" width="10.85546875" style="95" bestFit="1" customWidth="1"/>
    <col min="5121" max="5363" width="9.140625" style="95"/>
    <col min="5364" max="5364" width="13.28515625" style="95" customWidth="1"/>
    <col min="5365" max="5365" width="31.5703125" style="95" bestFit="1" customWidth="1"/>
    <col min="5366" max="5366" width="11.5703125" style="95" bestFit="1" customWidth="1"/>
    <col min="5367" max="5367" width="9.28515625" style="95" bestFit="1" customWidth="1"/>
    <col min="5368" max="5368" width="10.140625" style="95" customWidth="1"/>
    <col min="5369" max="5374" width="10.28515625" style="95" customWidth="1"/>
    <col min="5375" max="5375" width="9.140625" style="95"/>
    <col min="5376" max="5376" width="10.85546875" style="95" bestFit="1" customWidth="1"/>
    <col min="5377" max="5619" width="9.140625" style="95"/>
    <col min="5620" max="5620" width="13.28515625" style="95" customWidth="1"/>
    <col min="5621" max="5621" width="31.5703125" style="95" bestFit="1" customWidth="1"/>
    <col min="5622" max="5622" width="11.5703125" style="95" bestFit="1" customWidth="1"/>
    <col min="5623" max="5623" width="9.28515625" style="95" bestFit="1" customWidth="1"/>
    <col min="5624" max="5624" width="10.140625" style="95" customWidth="1"/>
    <col min="5625" max="5630" width="10.28515625" style="95" customWidth="1"/>
    <col min="5631" max="5631" width="9.140625" style="95"/>
    <col min="5632" max="5632" width="10.85546875" style="95" bestFit="1" customWidth="1"/>
    <col min="5633" max="5875" width="9.140625" style="95"/>
    <col min="5876" max="5876" width="13.28515625" style="95" customWidth="1"/>
    <col min="5877" max="5877" width="31.5703125" style="95" bestFit="1" customWidth="1"/>
    <col min="5878" max="5878" width="11.5703125" style="95" bestFit="1" customWidth="1"/>
    <col min="5879" max="5879" width="9.28515625" style="95" bestFit="1" customWidth="1"/>
    <col min="5880" max="5880" width="10.140625" style="95" customWidth="1"/>
    <col min="5881" max="5886" width="10.28515625" style="95" customWidth="1"/>
    <col min="5887" max="5887" width="9.140625" style="95"/>
    <col min="5888" max="5888" width="10.85546875" style="95" bestFit="1" customWidth="1"/>
    <col min="5889" max="6131" width="9.140625" style="95"/>
    <col min="6132" max="6132" width="13.28515625" style="95" customWidth="1"/>
    <col min="6133" max="6133" width="31.5703125" style="95" bestFit="1" customWidth="1"/>
    <col min="6134" max="6134" width="11.5703125" style="95" bestFit="1" customWidth="1"/>
    <col min="6135" max="6135" width="9.28515625" style="95" bestFit="1" customWidth="1"/>
    <col min="6136" max="6136" width="10.140625" style="95" customWidth="1"/>
    <col min="6137" max="6142" width="10.28515625" style="95" customWidth="1"/>
    <col min="6143" max="6143" width="9.140625" style="95"/>
    <col min="6144" max="6144" width="10.85546875" style="95" bestFit="1" customWidth="1"/>
    <col min="6145" max="6387" width="9.140625" style="95"/>
    <col min="6388" max="6388" width="13.28515625" style="95" customWidth="1"/>
    <col min="6389" max="6389" width="31.5703125" style="95" bestFit="1" customWidth="1"/>
    <col min="6390" max="6390" width="11.5703125" style="95" bestFit="1" customWidth="1"/>
    <col min="6391" max="6391" width="9.28515625" style="95" bestFit="1" customWidth="1"/>
    <col min="6392" max="6392" width="10.140625" style="95" customWidth="1"/>
    <col min="6393" max="6398" width="10.28515625" style="95" customWidth="1"/>
    <col min="6399" max="6399" width="9.140625" style="95"/>
    <col min="6400" max="6400" width="10.85546875" style="95" bestFit="1" customWidth="1"/>
    <col min="6401" max="6643" width="9.140625" style="95"/>
    <col min="6644" max="6644" width="13.28515625" style="95" customWidth="1"/>
    <col min="6645" max="6645" width="31.5703125" style="95" bestFit="1" customWidth="1"/>
    <col min="6646" max="6646" width="11.5703125" style="95" bestFit="1" customWidth="1"/>
    <col min="6647" max="6647" width="9.28515625" style="95" bestFit="1" customWidth="1"/>
    <col min="6648" max="6648" width="10.140625" style="95" customWidth="1"/>
    <col min="6649" max="6654" width="10.28515625" style="95" customWidth="1"/>
    <col min="6655" max="6655" width="9.140625" style="95"/>
    <col min="6656" max="6656" width="10.85546875" style="95" bestFit="1" customWidth="1"/>
    <col min="6657" max="6899" width="9.140625" style="95"/>
    <col min="6900" max="6900" width="13.28515625" style="95" customWidth="1"/>
    <col min="6901" max="6901" width="31.5703125" style="95" bestFit="1" customWidth="1"/>
    <col min="6902" max="6902" width="11.5703125" style="95" bestFit="1" customWidth="1"/>
    <col min="6903" max="6903" width="9.28515625" style="95" bestFit="1" customWidth="1"/>
    <col min="6904" max="6904" width="10.140625" style="95" customWidth="1"/>
    <col min="6905" max="6910" width="10.28515625" style="95" customWidth="1"/>
    <col min="6911" max="6911" width="9.140625" style="95"/>
    <col min="6912" max="6912" width="10.85546875" style="95" bestFit="1" customWidth="1"/>
    <col min="6913" max="7155" width="9.140625" style="95"/>
    <col min="7156" max="7156" width="13.28515625" style="95" customWidth="1"/>
    <col min="7157" max="7157" width="31.5703125" style="95" bestFit="1" customWidth="1"/>
    <col min="7158" max="7158" width="11.5703125" style="95" bestFit="1" customWidth="1"/>
    <col min="7159" max="7159" width="9.28515625" style="95" bestFit="1" customWidth="1"/>
    <col min="7160" max="7160" width="10.140625" style="95" customWidth="1"/>
    <col min="7161" max="7166" width="10.28515625" style="95" customWidth="1"/>
    <col min="7167" max="7167" width="9.140625" style="95"/>
    <col min="7168" max="7168" width="10.85546875" style="95" bestFit="1" customWidth="1"/>
    <col min="7169" max="7411" width="9.140625" style="95"/>
    <col min="7412" max="7412" width="13.28515625" style="95" customWidth="1"/>
    <col min="7413" max="7413" width="31.5703125" style="95" bestFit="1" customWidth="1"/>
    <col min="7414" max="7414" width="11.5703125" style="95" bestFit="1" customWidth="1"/>
    <col min="7415" max="7415" width="9.28515625" style="95" bestFit="1" customWidth="1"/>
    <col min="7416" max="7416" width="10.140625" style="95" customWidth="1"/>
    <col min="7417" max="7422" width="10.28515625" style="95" customWidth="1"/>
    <col min="7423" max="7423" width="9.140625" style="95"/>
    <col min="7424" max="7424" width="10.85546875" style="95" bestFit="1" customWidth="1"/>
    <col min="7425" max="7667" width="9.140625" style="95"/>
    <col min="7668" max="7668" width="13.28515625" style="95" customWidth="1"/>
    <col min="7669" max="7669" width="31.5703125" style="95" bestFit="1" customWidth="1"/>
    <col min="7670" max="7670" width="11.5703125" style="95" bestFit="1" customWidth="1"/>
    <col min="7671" max="7671" width="9.28515625" style="95" bestFit="1" customWidth="1"/>
    <col min="7672" max="7672" width="10.140625" style="95" customWidth="1"/>
    <col min="7673" max="7678" width="10.28515625" style="95" customWidth="1"/>
    <col min="7679" max="7679" width="9.140625" style="95"/>
    <col min="7680" max="7680" width="10.85546875" style="95" bestFit="1" customWidth="1"/>
    <col min="7681" max="7923" width="9.140625" style="95"/>
    <col min="7924" max="7924" width="13.28515625" style="95" customWidth="1"/>
    <col min="7925" max="7925" width="31.5703125" style="95" bestFit="1" customWidth="1"/>
    <col min="7926" max="7926" width="11.5703125" style="95" bestFit="1" customWidth="1"/>
    <col min="7927" max="7927" width="9.28515625" style="95" bestFit="1" customWidth="1"/>
    <col min="7928" max="7928" width="10.140625" style="95" customWidth="1"/>
    <col min="7929" max="7934" width="10.28515625" style="95" customWidth="1"/>
    <col min="7935" max="7935" width="9.140625" style="95"/>
    <col min="7936" max="7936" width="10.85546875" style="95" bestFit="1" customWidth="1"/>
    <col min="7937" max="8179" width="9.140625" style="95"/>
    <col min="8180" max="8180" width="13.28515625" style="95" customWidth="1"/>
    <col min="8181" max="8181" width="31.5703125" style="95" bestFit="1" customWidth="1"/>
    <col min="8182" max="8182" width="11.5703125" style="95" bestFit="1" customWidth="1"/>
    <col min="8183" max="8183" width="9.28515625" style="95" bestFit="1" customWidth="1"/>
    <col min="8184" max="8184" width="10.140625" style="95" customWidth="1"/>
    <col min="8185" max="8190" width="10.28515625" style="95" customWidth="1"/>
    <col min="8191" max="8191" width="9.140625" style="95"/>
    <col min="8192" max="8192" width="10.85546875" style="95" bestFit="1" customWidth="1"/>
    <col min="8193" max="8435" width="9.140625" style="95"/>
    <col min="8436" max="8436" width="13.28515625" style="95" customWidth="1"/>
    <col min="8437" max="8437" width="31.5703125" style="95" bestFit="1" customWidth="1"/>
    <col min="8438" max="8438" width="11.5703125" style="95" bestFit="1" customWidth="1"/>
    <col min="8439" max="8439" width="9.28515625" style="95" bestFit="1" customWidth="1"/>
    <col min="8440" max="8440" width="10.140625" style="95" customWidth="1"/>
    <col min="8441" max="8446" width="10.28515625" style="95" customWidth="1"/>
    <col min="8447" max="8447" width="9.140625" style="95"/>
    <col min="8448" max="8448" width="10.85546875" style="95" bestFit="1" customWidth="1"/>
    <col min="8449" max="8691" width="9.140625" style="95"/>
    <col min="8692" max="8692" width="13.28515625" style="95" customWidth="1"/>
    <col min="8693" max="8693" width="31.5703125" style="95" bestFit="1" customWidth="1"/>
    <col min="8694" max="8694" width="11.5703125" style="95" bestFit="1" customWidth="1"/>
    <col min="8695" max="8695" width="9.28515625" style="95" bestFit="1" customWidth="1"/>
    <col min="8696" max="8696" width="10.140625" style="95" customWidth="1"/>
    <col min="8697" max="8702" width="10.28515625" style="95" customWidth="1"/>
    <col min="8703" max="8703" width="9.140625" style="95"/>
    <col min="8704" max="8704" width="10.85546875" style="95" bestFit="1" customWidth="1"/>
    <col min="8705" max="8947" width="9.140625" style="95"/>
    <col min="8948" max="8948" width="13.28515625" style="95" customWidth="1"/>
    <col min="8949" max="8949" width="31.5703125" style="95" bestFit="1" customWidth="1"/>
    <col min="8950" max="8950" width="11.5703125" style="95" bestFit="1" customWidth="1"/>
    <col min="8951" max="8951" width="9.28515625" style="95" bestFit="1" customWidth="1"/>
    <col min="8952" max="8952" width="10.140625" style="95" customWidth="1"/>
    <col min="8953" max="8958" width="10.28515625" style="95" customWidth="1"/>
    <col min="8959" max="8959" width="9.140625" style="95"/>
    <col min="8960" max="8960" width="10.85546875" style="95" bestFit="1" customWidth="1"/>
    <col min="8961" max="9203" width="9.140625" style="95"/>
    <col min="9204" max="9204" width="13.28515625" style="95" customWidth="1"/>
    <col min="9205" max="9205" width="31.5703125" style="95" bestFit="1" customWidth="1"/>
    <col min="9206" max="9206" width="11.5703125" style="95" bestFit="1" customWidth="1"/>
    <col min="9207" max="9207" width="9.28515625" style="95" bestFit="1" customWidth="1"/>
    <col min="9208" max="9208" width="10.140625" style="95" customWidth="1"/>
    <col min="9209" max="9214" width="10.28515625" style="95" customWidth="1"/>
    <col min="9215" max="9215" width="9.140625" style="95"/>
    <col min="9216" max="9216" width="10.85546875" style="95" bestFit="1" customWidth="1"/>
    <col min="9217" max="9459" width="9.140625" style="95"/>
    <col min="9460" max="9460" width="13.28515625" style="95" customWidth="1"/>
    <col min="9461" max="9461" width="31.5703125" style="95" bestFit="1" customWidth="1"/>
    <col min="9462" max="9462" width="11.5703125" style="95" bestFit="1" customWidth="1"/>
    <col min="9463" max="9463" width="9.28515625" style="95" bestFit="1" customWidth="1"/>
    <col min="9464" max="9464" width="10.140625" style="95" customWidth="1"/>
    <col min="9465" max="9470" width="10.28515625" style="95" customWidth="1"/>
    <col min="9471" max="9471" width="9.140625" style="95"/>
    <col min="9472" max="9472" width="10.85546875" style="95" bestFit="1" customWidth="1"/>
    <col min="9473" max="9715" width="9.140625" style="95"/>
    <col min="9716" max="9716" width="13.28515625" style="95" customWidth="1"/>
    <col min="9717" max="9717" width="31.5703125" style="95" bestFit="1" customWidth="1"/>
    <col min="9718" max="9718" width="11.5703125" style="95" bestFit="1" customWidth="1"/>
    <col min="9719" max="9719" width="9.28515625" style="95" bestFit="1" customWidth="1"/>
    <col min="9720" max="9720" width="10.140625" style="95" customWidth="1"/>
    <col min="9721" max="9726" width="10.28515625" style="95" customWidth="1"/>
    <col min="9727" max="9727" width="9.140625" style="95"/>
    <col min="9728" max="9728" width="10.85546875" style="95" bestFit="1" customWidth="1"/>
    <col min="9729" max="9971" width="9.140625" style="95"/>
    <col min="9972" max="9972" width="13.28515625" style="95" customWidth="1"/>
    <col min="9973" max="9973" width="31.5703125" style="95" bestFit="1" customWidth="1"/>
    <col min="9974" max="9974" width="11.5703125" style="95" bestFit="1" customWidth="1"/>
    <col min="9975" max="9975" width="9.28515625" style="95" bestFit="1" customWidth="1"/>
    <col min="9976" max="9976" width="10.140625" style="95" customWidth="1"/>
    <col min="9977" max="9982" width="10.28515625" style="95" customWidth="1"/>
    <col min="9983" max="9983" width="9.140625" style="95"/>
    <col min="9984" max="9984" width="10.85546875" style="95" bestFit="1" customWidth="1"/>
    <col min="9985" max="10227" width="9.140625" style="95"/>
    <col min="10228" max="10228" width="13.28515625" style="95" customWidth="1"/>
    <col min="10229" max="10229" width="31.5703125" style="95" bestFit="1" customWidth="1"/>
    <col min="10230" max="10230" width="11.5703125" style="95" bestFit="1" customWidth="1"/>
    <col min="10231" max="10231" width="9.28515625" style="95" bestFit="1" customWidth="1"/>
    <col min="10232" max="10232" width="10.140625" style="95" customWidth="1"/>
    <col min="10233" max="10238" width="10.28515625" style="95" customWidth="1"/>
    <col min="10239" max="10239" width="9.140625" style="95"/>
    <col min="10240" max="10240" width="10.85546875" style="95" bestFit="1" customWidth="1"/>
    <col min="10241" max="10483" width="9.140625" style="95"/>
    <col min="10484" max="10484" width="13.28515625" style="95" customWidth="1"/>
    <col min="10485" max="10485" width="31.5703125" style="95" bestFit="1" customWidth="1"/>
    <col min="10486" max="10486" width="11.5703125" style="95" bestFit="1" customWidth="1"/>
    <col min="10487" max="10487" width="9.28515625" style="95" bestFit="1" customWidth="1"/>
    <col min="10488" max="10488" width="10.140625" style="95" customWidth="1"/>
    <col min="10489" max="10494" width="10.28515625" style="95" customWidth="1"/>
    <col min="10495" max="10495" width="9.140625" style="95"/>
    <col min="10496" max="10496" width="10.85546875" style="95" bestFit="1" customWidth="1"/>
    <col min="10497" max="10739" width="9.140625" style="95"/>
    <col min="10740" max="10740" width="13.28515625" style="95" customWidth="1"/>
    <col min="10741" max="10741" width="31.5703125" style="95" bestFit="1" customWidth="1"/>
    <col min="10742" max="10742" width="11.5703125" style="95" bestFit="1" customWidth="1"/>
    <col min="10743" max="10743" width="9.28515625" style="95" bestFit="1" customWidth="1"/>
    <col min="10744" max="10744" width="10.140625" style="95" customWidth="1"/>
    <col min="10745" max="10750" width="10.28515625" style="95" customWidth="1"/>
    <col min="10751" max="10751" width="9.140625" style="95"/>
    <col min="10752" max="10752" width="10.85546875" style="95" bestFit="1" customWidth="1"/>
    <col min="10753" max="10995" width="9.140625" style="95"/>
    <col min="10996" max="10996" width="13.28515625" style="95" customWidth="1"/>
    <col min="10997" max="10997" width="31.5703125" style="95" bestFit="1" customWidth="1"/>
    <col min="10998" max="10998" width="11.5703125" style="95" bestFit="1" customWidth="1"/>
    <col min="10999" max="10999" width="9.28515625" style="95" bestFit="1" customWidth="1"/>
    <col min="11000" max="11000" width="10.140625" style="95" customWidth="1"/>
    <col min="11001" max="11006" width="10.28515625" style="95" customWidth="1"/>
    <col min="11007" max="11007" width="9.140625" style="95"/>
    <col min="11008" max="11008" width="10.85546875" style="95" bestFit="1" customWidth="1"/>
    <col min="11009" max="11251" width="9.140625" style="95"/>
    <col min="11252" max="11252" width="13.28515625" style="95" customWidth="1"/>
    <col min="11253" max="11253" width="31.5703125" style="95" bestFit="1" customWidth="1"/>
    <col min="11254" max="11254" width="11.5703125" style="95" bestFit="1" customWidth="1"/>
    <col min="11255" max="11255" width="9.28515625" style="95" bestFit="1" customWidth="1"/>
    <col min="11256" max="11256" width="10.140625" style="95" customWidth="1"/>
    <col min="11257" max="11262" width="10.28515625" style="95" customWidth="1"/>
    <col min="11263" max="11263" width="9.140625" style="95"/>
    <col min="11264" max="11264" width="10.85546875" style="95" bestFit="1" customWidth="1"/>
    <col min="11265" max="11507" width="9.140625" style="95"/>
    <col min="11508" max="11508" width="13.28515625" style="95" customWidth="1"/>
    <col min="11509" max="11509" width="31.5703125" style="95" bestFit="1" customWidth="1"/>
    <col min="11510" max="11510" width="11.5703125" style="95" bestFit="1" customWidth="1"/>
    <col min="11511" max="11511" width="9.28515625" style="95" bestFit="1" customWidth="1"/>
    <col min="11512" max="11512" width="10.140625" style="95" customWidth="1"/>
    <col min="11513" max="11518" width="10.28515625" style="95" customWidth="1"/>
    <col min="11519" max="11519" width="9.140625" style="95"/>
    <col min="11520" max="11520" width="10.85546875" style="95" bestFit="1" customWidth="1"/>
    <col min="11521" max="11763" width="9.140625" style="95"/>
    <col min="11764" max="11764" width="13.28515625" style="95" customWidth="1"/>
    <col min="11765" max="11765" width="31.5703125" style="95" bestFit="1" customWidth="1"/>
    <col min="11766" max="11766" width="11.5703125" style="95" bestFit="1" customWidth="1"/>
    <col min="11767" max="11767" width="9.28515625" style="95" bestFit="1" customWidth="1"/>
    <col min="11768" max="11768" width="10.140625" style="95" customWidth="1"/>
    <col min="11769" max="11774" width="10.28515625" style="95" customWidth="1"/>
    <col min="11775" max="11775" width="9.140625" style="95"/>
    <col min="11776" max="11776" width="10.85546875" style="95" bestFit="1" customWidth="1"/>
    <col min="11777" max="12019" width="9.140625" style="95"/>
    <col min="12020" max="12020" width="13.28515625" style="95" customWidth="1"/>
    <col min="12021" max="12021" width="31.5703125" style="95" bestFit="1" customWidth="1"/>
    <col min="12022" max="12022" width="11.5703125" style="95" bestFit="1" customWidth="1"/>
    <col min="12023" max="12023" width="9.28515625" style="95" bestFit="1" customWidth="1"/>
    <col min="12024" max="12024" width="10.140625" style="95" customWidth="1"/>
    <col min="12025" max="12030" width="10.28515625" style="95" customWidth="1"/>
    <col min="12031" max="12031" width="9.140625" style="95"/>
    <col min="12032" max="12032" width="10.85546875" style="95" bestFit="1" customWidth="1"/>
    <col min="12033" max="12275" width="9.140625" style="95"/>
    <col min="12276" max="12276" width="13.28515625" style="95" customWidth="1"/>
    <col min="12277" max="12277" width="31.5703125" style="95" bestFit="1" customWidth="1"/>
    <col min="12278" max="12278" width="11.5703125" style="95" bestFit="1" customWidth="1"/>
    <col min="12279" max="12279" width="9.28515625" style="95" bestFit="1" customWidth="1"/>
    <col min="12280" max="12280" width="10.140625" style="95" customWidth="1"/>
    <col min="12281" max="12286" width="10.28515625" style="95" customWidth="1"/>
    <col min="12287" max="12287" width="9.140625" style="95"/>
    <col min="12288" max="12288" width="10.85546875" style="95" bestFit="1" customWidth="1"/>
    <col min="12289" max="12531" width="9.140625" style="95"/>
    <col min="12532" max="12532" width="13.28515625" style="95" customWidth="1"/>
    <col min="12533" max="12533" width="31.5703125" style="95" bestFit="1" customWidth="1"/>
    <col min="12534" max="12534" width="11.5703125" style="95" bestFit="1" customWidth="1"/>
    <col min="12535" max="12535" width="9.28515625" style="95" bestFit="1" customWidth="1"/>
    <col min="12536" max="12536" width="10.140625" style="95" customWidth="1"/>
    <col min="12537" max="12542" width="10.28515625" style="95" customWidth="1"/>
    <col min="12543" max="12543" width="9.140625" style="95"/>
    <col min="12544" max="12544" width="10.85546875" style="95" bestFit="1" customWidth="1"/>
    <col min="12545" max="12787" width="9.140625" style="95"/>
    <col min="12788" max="12788" width="13.28515625" style="95" customWidth="1"/>
    <col min="12789" max="12789" width="31.5703125" style="95" bestFit="1" customWidth="1"/>
    <col min="12790" max="12790" width="11.5703125" style="95" bestFit="1" customWidth="1"/>
    <col min="12791" max="12791" width="9.28515625" style="95" bestFit="1" customWidth="1"/>
    <col min="12792" max="12792" width="10.140625" style="95" customWidth="1"/>
    <col min="12793" max="12798" width="10.28515625" style="95" customWidth="1"/>
    <col min="12799" max="12799" width="9.140625" style="95"/>
    <col min="12800" max="12800" width="10.85546875" style="95" bestFit="1" customWidth="1"/>
    <col min="12801" max="13043" width="9.140625" style="95"/>
    <col min="13044" max="13044" width="13.28515625" style="95" customWidth="1"/>
    <col min="13045" max="13045" width="31.5703125" style="95" bestFit="1" customWidth="1"/>
    <col min="13046" max="13046" width="11.5703125" style="95" bestFit="1" customWidth="1"/>
    <col min="13047" max="13047" width="9.28515625" style="95" bestFit="1" customWidth="1"/>
    <col min="13048" max="13048" width="10.140625" style="95" customWidth="1"/>
    <col min="13049" max="13054" width="10.28515625" style="95" customWidth="1"/>
    <col min="13055" max="13055" width="9.140625" style="95"/>
    <col min="13056" max="13056" width="10.85546875" style="95" bestFit="1" customWidth="1"/>
    <col min="13057" max="13299" width="9.140625" style="95"/>
    <col min="13300" max="13300" width="13.28515625" style="95" customWidth="1"/>
    <col min="13301" max="13301" width="31.5703125" style="95" bestFit="1" customWidth="1"/>
    <col min="13302" max="13302" width="11.5703125" style="95" bestFit="1" customWidth="1"/>
    <col min="13303" max="13303" width="9.28515625" style="95" bestFit="1" customWidth="1"/>
    <col min="13304" max="13304" width="10.140625" style="95" customWidth="1"/>
    <col min="13305" max="13310" width="10.28515625" style="95" customWidth="1"/>
    <col min="13311" max="13311" width="9.140625" style="95"/>
    <col min="13312" max="13312" width="10.85546875" style="95" bestFit="1" customWidth="1"/>
    <col min="13313" max="13555" width="9.140625" style="95"/>
    <col min="13556" max="13556" width="13.28515625" style="95" customWidth="1"/>
    <col min="13557" max="13557" width="31.5703125" style="95" bestFit="1" customWidth="1"/>
    <col min="13558" max="13558" width="11.5703125" style="95" bestFit="1" customWidth="1"/>
    <col min="13559" max="13559" width="9.28515625" style="95" bestFit="1" customWidth="1"/>
    <col min="13560" max="13560" width="10.140625" style="95" customWidth="1"/>
    <col min="13561" max="13566" width="10.28515625" style="95" customWidth="1"/>
    <col min="13567" max="13567" width="9.140625" style="95"/>
    <col min="13568" max="13568" width="10.85546875" style="95" bestFit="1" customWidth="1"/>
    <col min="13569" max="13811" width="9.140625" style="95"/>
    <col min="13812" max="13812" width="13.28515625" style="95" customWidth="1"/>
    <col min="13813" max="13813" width="31.5703125" style="95" bestFit="1" customWidth="1"/>
    <col min="13814" max="13814" width="11.5703125" style="95" bestFit="1" customWidth="1"/>
    <col min="13815" max="13815" width="9.28515625" style="95" bestFit="1" customWidth="1"/>
    <col min="13816" max="13816" width="10.140625" style="95" customWidth="1"/>
    <col min="13817" max="13822" width="10.28515625" style="95" customWidth="1"/>
    <col min="13823" max="13823" width="9.140625" style="95"/>
    <col min="13824" max="13824" width="10.85546875" style="95" bestFit="1" customWidth="1"/>
    <col min="13825" max="14067" width="9.140625" style="95"/>
    <col min="14068" max="14068" width="13.28515625" style="95" customWidth="1"/>
    <col min="14069" max="14069" width="31.5703125" style="95" bestFit="1" customWidth="1"/>
    <col min="14070" max="14070" width="11.5703125" style="95" bestFit="1" customWidth="1"/>
    <col min="14071" max="14071" width="9.28515625" style="95" bestFit="1" customWidth="1"/>
    <col min="14072" max="14072" width="10.140625" style="95" customWidth="1"/>
    <col min="14073" max="14078" width="10.28515625" style="95" customWidth="1"/>
    <col min="14079" max="14079" width="9.140625" style="95"/>
    <col min="14080" max="14080" width="10.85546875" style="95" bestFit="1" customWidth="1"/>
    <col min="14081" max="14323" width="9.140625" style="95"/>
    <col min="14324" max="14324" width="13.28515625" style="95" customWidth="1"/>
    <col min="14325" max="14325" width="31.5703125" style="95" bestFit="1" customWidth="1"/>
    <col min="14326" max="14326" width="11.5703125" style="95" bestFit="1" customWidth="1"/>
    <col min="14327" max="14327" width="9.28515625" style="95" bestFit="1" customWidth="1"/>
    <col min="14328" max="14328" width="10.140625" style="95" customWidth="1"/>
    <col min="14329" max="14334" width="10.28515625" style="95" customWidth="1"/>
    <col min="14335" max="14335" width="9.140625" style="95"/>
    <col min="14336" max="14336" width="10.85546875" style="95" bestFit="1" customWidth="1"/>
    <col min="14337" max="14579" width="9.140625" style="95"/>
    <col min="14580" max="14580" width="13.28515625" style="95" customWidth="1"/>
    <col min="14581" max="14581" width="31.5703125" style="95" bestFit="1" customWidth="1"/>
    <col min="14582" max="14582" width="11.5703125" style="95" bestFit="1" customWidth="1"/>
    <col min="14583" max="14583" width="9.28515625" style="95" bestFit="1" customWidth="1"/>
    <col min="14584" max="14584" width="10.140625" style="95" customWidth="1"/>
    <col min="14585" max="14590" width="10.28515625" style="95" customWidth="1"/>
    <col min="14591" max="14591" width="9.140625" style="95"/>
    <col min="14592" max="14592" width="10.85546875" style="95" bestFit="1" customWidth="1"/>
    <col min="14593" max="14835" width="9.140625" style="95"/>
    <col min="14836" max="14836" width="13.28515625" style="95" customWidth="1"/>
    <col min="14837" max="14837" width="31.5703125" style="95" bestFit="1" customWidth="1"/>
    <col min="14838" max="14838" width="11.5703125" style="95" bestFit="1" customWidth="1"/>
    <col min="14839" max="14839" width="9.28515625" style="95" bestFit="1" customWidth="1"/>
    <col min="14840" max="14840" width="10.140625" style="95" customWidth="1"/>
    <col min="14841" max="14846" width="10.28515625" style="95" customWidth="1"/>
    <col min="14847" max="14847" width="9.140625" style="95"/>
    <col min="14848" max="14848" width="10.85546875" style="95" bestFit="1" customWidth="1"/>
    <col min="14849" max="15091" width="9.140625" style="95"/>
    <col min="15092" max="15092" width="13.28515625" style="95" customWidth="1"/>
    <col min="15093" max="15093" width="31.5703125" style="95" bestFit="1" customWidth="1"/>
    <col min="15094" max="15094" width="11.5703125" style="95" bestFit="1" customWidth="1"/>
    <col min="15095" max="15095" width="9.28515625" style="95" bestFit="1" customWidth="1"/>
    <col min="15096" max="15096" width="10.140625" style="95" customWidth="1"/>
    <col min="15097" max="15102" width="10.28515625" style="95" customWidth="1"/>
    <col min="15103" max="15103" width="9.140625" style="95"/>
    <col min="15104" max="15104" width="10.85546875" style="95" bestFit="1" customWidth="1"/>
    <col min="15105" max="15347" width="9.140625" style="95"/>
    <col min="15348" max="15348" width="13.28515625" style="95" customWidth="1"/>
    <col min="15349" max="15349" width="31.5703125" style="95" bestFit="1" customWidth="1"/>
    <col min="15350" max="15350" width="11.5703125" style="95" bestFit="1" customWidth="1"/>
    <col min="15351" max="15351" width="9.28515625" style="95" bestFit="1" customWidth="1"/>
    <col min="15352" max="15352" width="10.140625" style="95" customWidth="1"/>
    <col min="15353" max="15358" width="10.28515625" style="95" customWidth="1"/>
    <col min="15359" max="15359" width="9.140625" style="95"/>
    <col min="15360" max="15360" width="10.85546875" style="95" bestFit="1" customWidth="1"/>
    <col min="15361" max="15603" width="9.140625" style="95"/>
    <col min="15604" max="15604" width="13.28515625" style="95" customWidth="1"/>
    <col min="15605" max="15605" width="31.5703125" style="95" bestFit="1" customWidth="1"/>
    <col min="15606" max="15606" width="11.5703125" style="95" bestFit="1" customWidth="1"/>
    <col min="15607" max="15607" width="9.28515625" style="95" bestFit="1" customWidth="1"/>
    <col min="15608" max="15608" width="10.140625" style="95" customWidth="1"/>
    <col min="15609" max="15614" width="10.28515625" style="95" customWidth="1"/>
    <col min="15615" max="15615" width="9.140625" style="95"/>
    <col min="15616" max="15616" width="10.85546875" style="95" bestFit="1" customWidth="1"/>
    <col min="15617" max="15859" width="9.140625" style="95"/>
    <col min="15860" max="15860" width="13.28515625" style="95" customWidth="1"/>
    <col min="15861" max="15861" width="31.5703125" style="95" bestFit="1" customWidth="1"/>
    <col min="15862" max="15862" width="11.5703125" style="95" bestFit="1" customWidth="1"/>
    <col min="15863" max="15863" width="9.28515625" style="95" bestFit="1" customWidth="1"/>
    <col min="15864" max="15864" width="10.140625" style="95" customWidth="1"/>
    <col min="15865" max="15870" width="10.28515625" style="95" customWidth="1"/>
    <col min="15871" max="15871" width="9.140625" style="95"/>
    <col min="15872" max="15872" width="10.85546875" style="95" bestFit="1" customWidth="1"/>
    <col min="15873" max="16115" width="9.140625" style="95"/>
    <col min="16116" max="16116" width="13.28515625" style="95" customWidth="1"/>
    <col min="16117" max="16117" width="31.5703125" style="95" bestFit="1" customWidth="1"/>
    <col min="16118" max="16118" width="11.5703125" style="95" bestFit="1" customWidth="1"/>
    <col min="16119" max="16119" width="9.28515625" style="95" bestFit="1" customWidth="1"/>
    <col min="16120" max="16120" width="10.140625" style="95" customWidth="1"/>
    <col min="16121" max="16126" width="10.28515625" style="95" customWidth="1"/>
    <col min="16127" max="16127" width="9.140625" style="95"/>
    <col min="16128" max="16128" width="10.85546875" style="95" bestFit="1" customWidth="1"/>
    <col min="16129" max="16384" width="9.140625" style="95"/>
  </cols>
  <sheetData>
    <row r="1" spans="1:5" s="80" customFormat="1" ht="44.25" customHeight="1" x14ac:dyDescent="0.25">
      <c r="A1" s="160"/>
      <c r="B1" s="160"/>
      <c r="C1" s="160"/>
      <c r="D1" s="160"/>
      <c r="E1" s="160"/>
    </row>
    <row r="2" spans="1:5" s="80" customFormat="1" ht="21" x14ac:dyDescent="0.25">
      <c r="A2" s="160" t="s">
        <v>35</v>
      </c>
      <c r="B2" s="160"/>
      <c r="C2" s="160"/>
      <c r="D2" s="160"/>
      <c r="E2" s="160"/>
    </row>
    <row r="3" spans="1:5" s="80" customFormat="1" ht="18.75" x14ac:dyDescent="0.25">
      <c r="A3" s="161" t="str">
        <f>Sem!A3</f>
        <v>RESULT ANALYSIS YEAR 2017-2018</v>
      </c>
      <c r="B3" s="161"/>
      <c r="C3" s="161"/>
      <c r="D3" s="161"/>
      <c r="E3" s="161"/>
    </row>
    <row r="4" spans="1:5" s="80" customFormat="1" ht="18.75" customHeight="1" x14ac:dyDescent="0.25">
      <c r="A4" s="161" t="str">
        <f>Sem!A4</f>
        <v>SEM VIII (MAY 2018)</v>
      </c>
      <c r="B4" s="161"/>
      <c r="C4" s="161"/>
      <c r="D4" s="161"/>
      <c r="E4" s="161"/>
    </row>
    <row r="5" spans="1:5" s="81" customFormat="1" ht="19.5" customHeight="1" x14ac:dyDescent="0.25"/>
    <row r="6" spans="1:5" s="81" customFormat="1" ht="19.5" customHeight="1" x14ac:dyDescent="0.25">
      <c r="B6" s="158"/>
      <c r="C6" s="158"/>
      <c r="D6" s="158"/>
    </row>
    <row r="7" spans="1:5" s="81" customFormat="1" ht="19.5" customHeight="1" thickBot="1" x14ac:dyDescent="0.3"/>
    <row r="8" spans="1:5" s="80" customFormat="1" ht="19.5" customHeight="1" x14ac:dyDescent="0.25">
      <c r="B8" s="162" t="s">
        <v>65</v>
      </c>
      <c r="C8" s="163"/>
      <c r="D8" s="82">
        <f>Sem!AO9</f>
        <v>149</v>
      </c>
    </row>
    <row r="9" spans="1:5" s="80" customFormat="1" ht="19.5" customHeight="1" x14ac:dyDescent="0.25">
      <c r="B9" s="154" t="s">
        <v>66</v>
      </c>
      <c r="C9" s="155"/>
      <c r="D9" s="83">
        <f>Sem!BJ9</f>
        <v>139</v>
      </c>
    </row>
    <row r="10" spans="1:5" s="80" customFormat="1" ht="19.5" customHeight="1" x14ac:dyDescent="0.25">
      <c r="B10" s="154" t="s">
        <v>48</v>
      </c>
      <c r="C10" s="155"/>
      <c r="D10" s="83">
        <f>Sem!BJ8</f>
        <v>10</v>
      </c>
    </row>
    <row r="11" spans="1:5" s="80" customFormat="1" ht="19.5" customHeight="1" x14ac:dyDescent="0.25">
      <c r="B11" s="154" t="s">
        <v>67</v>
      </c>
      <c r="C11" s="155"/>
      <c r="D11" s="84">
        <f>Sem!BJ12</f>
        <v>93.288590604026851</v>
      </c>
    </row>
    <row r="12" spans="1:5" s="80" customFormat="1" ht="19.5" customHeight="1" x14ac:dyDescent="0.25">
      <c r="B12" s="154" t="s">
        <v>68</v>
      </c>
      <c r="C12" s="155"/>
      <c r="D12" s="83">
        <f>Sem!BJ15</f>
        <v>5</v>
      </c>
    </row>
    <row r="13" spans="1:5" s="80" customFormat="1" ht="19.5" customHeight="1" x14ac:dyDescent="0.25">
      <c r="B13" s="154" t="s">
        <v>69</v>
      </c>
      <c r="C13" s="155"/>
      <c r="D13" s="83">
        <f>Sem!BJ16</f>
        <v>52</v>
      </c>
    </row>
    <row r="14" spans="1:5" s="80" customFormat="1" ht="19.5" customHeight="1" x14ac:dyDescent="0.25">
      <c r="B14" s="154" t="s">
        <v>70</v>
      </c>
      <c r="C14" s="155"/>
      <c r="D14" s="83">
        <f>Sem!BJ17</f>
        <v>62</v>
      </c>
    </row>
    <row r="15" spans="1:5" s="80" customFormat="1" ht="19.5" customHeight="1" x14ac:dyDescent="0.25">
      <c r="B15" s="154" t="s">
        <v>71</v>
      </c>
      <c r="C15" s="155"/>
      <c r="D15" s="83">
        <f>Sem!BJ18</f>
        <v>20</v>
      </c>
    </row>
    <row r="16" spans="1:5" s="80" customFormat="1" ht="19.5" customHeight="1" x14ac:dyDescent="0.25">
      <c r="B16" s="154" t="s">
        <v>72</v>
      </c>
      <c r="C16" s="155"/>
      <c r="D16" s="83">
        <f>Sem!BJ19</f>
        <v>0</v>
      </c>
    </row>
    <row r="17" spans="2:4" s="80" customFormat="1" ht="19.5" customHeight="1" thickBot="1" x14ac:dyDescent="0.3">
      <c r="B17" s="156" t="s">
        <v>73</v>
      </c>
      <c r="C17" s="157"/>
      <c r="D17" s="85">
        <f>Sem!BJ20</f>
        <v>0</v>
      </c>
    </row>
    <row r="18" spans="2:4" s="80" customFormat="1" ht="18.75" x14ac:dyDescent="0.25">
      <c r="B18" s="62"/>
      <c r="C18" s="62"/>
      <c r="D18" s="62"/>
    </row>
    <row r="19" spans="2:4" s="80" customFormat="1" ht="18.75" customHeight="1" x14ac:dyDescent="0.25">
      <c r="B19" s="158" t="s">
        <v>74</v>
      </c>
      <c r="C19" s="158"/>
      <c r="D19" s="158"/>
    </row>
    <row r="20" spans="2:4" s="80" customFormat="1" ht="19.5" thickBot="1" x14ac:dyDescent="0.3">
      <c r="C20" s="62"/>
      <c r="D20" s="62"/>
    </row>
    <row r="21" spans="2:4" s="81" customFormat="1" ht="16.5" thickBot="1" x14ac:dyDescent="0.3">
      <c r="B21" s="86" t="s">
        <v>75</v>
      </c>
      <c r="C21" s="87" t="s">
        <v>76</v>
      </c>
      <c r="D21" s="88" t="s">
        <v>83</v>
      </c>
    </row>
    <row r="22" spans="2:4" s="81" customFormat="1" ht="15.75" x14ac:dyDescent="0.25">
      <c r="B22" s="89" t="s">
        <v>77</v>
      </c>
      <c r="C22" s="90" t="str">
        <f>Sem!BK28</f>
        <v>WAGHELA PRATIK HASMUKH</v>
      </c>
      <c r="D22" s="98">
        <f>Sem!BJ28</f>
        <v>10</v>
      </c>
    </row>
    <row r="23" spans="2:4" s="81" customFormat="1" ht="15.75" x14ac:dyDescent="0.25">
      <c r="B23" s="91" t="s">
        <v>78</v>
      </c>
      <c r="C23" s="92" t="str">
        <f>Sem!BK29</f>
        <v>CHATURVEDI RAHUL UMASHANKAR</v>
      </c>
      <c r="D23" s="99">
        <f>Sem!BJ29</f>
        <v>9.2799999999999994</v>
      </c>
    </row>
    <row r="24" spans="2:4" s="81" customFormat="1" ht="15.75" x14ac:dyDescent="0.25">
      <c r="B24" s="91" t="s">
        <v>79</v>
      </c>
      <c r="C24" s="92" t="str">
        <f>Sem!BK30</f>
        <v>HODAWDEKAR VIPUL SHYAM</v>
      </c>
      <c r="D24" s="99">
        <f>Sem!BJ30</f>
        <v>9.16</v>
      </c>
    </row>
    <row r="25" spans="2:4" s="81" customFormat="1" ht="15.75" x14ac:dyDescent="0.25">
      <c r="B25" s="91" t="s">
        <v>80</v>
      </c>
      <c r="C25" s="92" t="str">
        <f>Sem!BK31</f>
        <v>BUDHWANT GANESH DATTA</v>
      </c>
      <c r="D25" s="99">
        <f>Sem!BJ31</f>
        <v>8.92</v>
      </c>
    </row>
    <row r="26" spans="2:4" s="81" customFormat="1" ht="16.5" thickBot="1" x14ac:dyDescent="0.3">
      <c r="B26" s="93" t="s">
        <v>81</v>
      </c>
      <c r="C26" s="94" t="str">
        <f>Sem!BK32</f>
        <v>LAHIGUDE SAURABH SUNIL</v>
      </c>
      <c r="D26" s="100">
        <f>Sem!BJ32</f>
        <v>8.92</v>
      </c>
    </row>
    <row r="27" spans="2:4" s="81" customFormat="1" ht="15.75" x14ac:dyDescent="0.25"/>
    <row r="28" spans="2:4" s="81" customFormat="1" ht="15.75" x14ac:dyDescent="0.25"/>
    <row r="29" spans="2:4" s="81" customFormat="1" ht="15.75" x14ac:dyDescent="0.25"/>
    <row r="30" spans="2:4" s="80" customFormat="1" x14ac:dyDescent="0.25"/>
    <row r="31" spans="2:4" s="80" customFormat="1" ht="18.75" x14ac:dyDescent="0.25">
      <c r="C31" s="159" t="s">
        <v>61</v>
      </c>
      <c r="D31" s="159"/>
    </row>
    <row r="32" spans="2:4" s="80" customFormat="1" x14ac:dyDescent="0.25"/>
    <row r="33" s="80" customFormat="1" x14ac:dyDescent="0.25"/>
    <row r="34" s="80" customFormat="1" x14ac:dyDescent="0.25"/>
    <row r="35" s="80" customFormat="1" x14ac:dyDescent="0.25"/>
    <row r="36" s="80" customFormat="1" x14ac:dyDescent="0.25"/>
  </sheetData>
  <mergeCells count="17">
    <mergeCell ref="B14:C14"/>
    <mergeCell ref="A1:E1"/>
    <mergeCell ref="A2:E2"/>
    <mergeCell ref="A3:E3"/>
    <mergeCell ref="A4:E4"/>
    <mergeCell ref="B6:D6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9:D19"/>
    <mergeCell ref="C31:D31"/>
  </mergeCells>
  <pageMargins left="0.62" right="0.32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N36"/>
  <sheetViews>
    <sheetView zoomScale="85" zoomScaleNormal="85" workbookViewId="0">
      <selection activeCell="A13" sqref="A13:A16"/>
    </sheetView>
  </sheetViews>
  <sheetFormatPr defaultRowHeight="15" x14ac:dyDescent="0.25"/>
  <cols>
    <col min="1" max="1" width="18.5703125" customWidth="1"/>
    <col min="2" max="2" width="24.28515625" customWidth="1"/>
    <col min="3" max="3" width="11.5703125" bestFit="1" customWidth="1"/>
    <col min="4" max="4" width="9.28515625" bestFit="1" customWidth="1"/>
    <col min="5" max="5" width="8.7109375" customWidth="1"/>
    <col min="6" max="11" width="8.5703125" customWidth="1"/>
    <col min="13" max="13" width="38.28515625" style="64" customWidth="1"/>
    <col min="14" max="14" width="9.140625" style="96"/>
    <col min="250" max="250" width="13.28515625" customWidth="1"/>
    <col min="251" max="251" width="31.5703125" bestFit="1" customWidth="1"/>
    <col min="252" max="252" width="11.5703125" bestFit="1" customWidth="1"/>
    <col min="253" max="253" width="9.28515625" bestFit="1" customWidth="1"/>
    <col min="254" max="254" width="10.140625" customWidth="1"/>
    <col min="255" max="260" width="10.28515625" customWidth="1"/>
    <col min="262" max="262" width="10.85546875" bestFit="1" customWidth="1"/>
    <col min="506" max="506" width="13.28515625" customWidth="1"/>
    <col min="507" max="507" width="31.5703125" bestFit="1" customWidth="1"/>
    <col min="508" max="508" width="11.5703125" bestFit="1" customWidth="1"/>
    <col min="509" max="509" width="9.28515625" bestFit="1" customWidth="1"/>
    <col min="510" max="510" width="10.140625" customWidth="1"/>
    <col min="511" max="516" width="10.28515625" customWidth="1"/>
    <col min="518" max="518" width="10.85546875" bestFit="1" customWidth="1"/>
    <col min="762" max="762" width="13.28515625" customWidth="1"/>
    <col min="763" max="763" width="31.5703125" bestFit="1" customWidth="1"/>
    <col min="764" max="764" width="11.5703125" bestFit="1" customWidth="1"/>
    <col min="765" max="765" width="9.28515625" bestFit="1" customWidth="1"/>
    <col min="766" max="766" width="10.140625" customWidth="1"/>
    <col min="767" max="772" width="10.28515625" customWidth="1"/>
    <col min="774" max="774" width="10.85546875" bestFit="1" customWidth="1"/>
    <col min="1018" max="1018" width="13.28515625" customWidth="1"/>
    <col min="1019" max="1019" width="31.5703125" bestFit="1" customWidth="1"/>
    <col min="1020" max="1020" width="11.5703125" bestFit="1" customWidth="1"/>
    <col min="1021" max="1021" width="9.28515625" bestFit="1" customWidth="1"/>
    <col min="1022" max="1022" width="10.140625" customWidth="1"/>
    <col min="1023" max="1028" width="10.28515625" customWidth="1"/>
    <col min="1030" max="1030" width="10.85546875" bestFit="1" customWidth="1"/>
    <col min="1274" max="1274" width="13.28515625" customWidth="1"/>
    <col min="1275" max="1275" width="31.5703125" bestFit="1" customWidth="1"/>
    <col min="1276" max="1276" width="11.5703125" bestFit="1" customWidth="1"/>
    <col min="1277" max="1277" width="9.28515625" bestFit="1" customWidth="1"/>
    <col min="1278" max="1278" width="10.140625" customWidth="1"/>
    <col min="1279" max="1284" width="10.28515625" customWidth="1"/>
    <col min="1286" max="1286" width="10.85546875" bestFit="1" customWidth="1"/>
    <col min="1530" max="1530" width="13.28515625" customWidth="1"/>
    <col min="1531" max="1531" width="31.5703125" bestFit="1" customWidth="1"/>
    <col min="1532" max="1532" width="11.5703125" bestFit="1" customWidth="1"/>
    <col min="1533" max="1533" width="9.28515625" bestFit="1" customWidth="1"/>
    <col min="1534" max="1534" width="10.140625" customWidth="1"/>
    <col min="1535" max="1540" width="10.28515625" customWidth="1"/>
    <col min="1542" max="1542" width="10.85546875" bestFit="1" customWidth="1"/>
    <col min="1786" max="1786" width="13.28515625" customWidth="1"/>
    <col min="1787" max="1787" width="31.5703125" bestFit="1" customWidth="1"/>
    <col min="1788" max="1788" width="11.5703125" bestFit="1" customWidth="1"/>
    <col min="1789" max="1789" width="9.28515625" bestFit="1" customWidth="1"/>
    <col min="1790" max="1790" width="10.140625" customWidth="1"/>
    <col min="1791" max="1796" width="10.28515625" customWidth="1"/>
    <col min="1798" max="1798" width="10.85546875" bestFit="1" customWidth="1"/>
    <col min="2042" max="2042" width="13.28515625" customWidth="1"/>
    <col min="2043" max="2043" width="31.5703125" bestFit="1" customWidth="1"/>
    <col min="2044" max="2044" width="11.5703125" bestFit="1" customWidth="1"/>
    <col min="2045" max="2045" width="9.28515625" bestFit="1" customWidth="1"/>
    <col min="2046" max="2046" width="10.140625" customWidth="1"/>
    <col min="2047" max="2052" width="10.28515625" customWidth="1"/>
    <col min="2054" max="2054" width="10.85546875" bestFit="1" customWidth="1"/>
    <col min="2298" max="2298" width="13.28515625" customWidth="1"/>
    <col min="2299" max="2299" width="31.5703125" bestFit="1" customWidth="1"/>
    <col min="2300" max="2300" width="11.5703125" bestFit="1" customWidth="1"/>
    <col min="2301" max="2301" width="9.28515625" bestFit="1" customWidth="1"/>
    <col min="2302" max="2302" width="10.140625" customWidth="1"/>
    <col min="2303" max="2308" width="10.28515625" customWidth="1"/>
    <col min="2310" max="2310" width="10.85546875" bestFit="1" customWidth="1"/>
    <col min="2554" max="2554" width="13.28515625" customWidth="1"/>
    <col min="2555" max="2555" width="31.5703125" bestFit="1" customWidth="1"/>
    <col min="2556" max="2556" width="11.5703125" bestFit="1" customWidth="1"/>
    <col min="2557" max="2557" width="9.28515625" bestFit="1" customWidth="1"/>
    <col min="2558" max="2558" width="10.140625" customWidth="1"/>
    <col min="2559" max="2564" width="10.28515625" customWidth="1"/>
    <col min="2566" max="2566" width="10.85546875" bestFit="1" customWidth="1"/>
    <col min="2810" max="2810" width="13.28515625" customWidth="1"/>
    <col min="2811" max="2811" width="31.5703125" bestFit="1" customWidth="1"/>
    <col min="2812" max="2812" width="11.5703125" bestFit="1" customWidth="1"/>
    <col min="2813" max="2813" width="9.28515625" bestFit="1" customWidth="1"/>
    <col min="2814" max="2814" width="10.140625" customWidth="1"/>
    <col min="2815" max="2820" width="10.28515625" customWidth="1"/>
    <col min="2822" max="2822" width="10.85546875" bestFit="1" customWidth="1"/>
    <col min="3066" max="3066" width="13.28515625" customWidth="1"/>
    <col min="3067" max="3067" width="31.5703125" bestFit="1" customWidth="1"/>
    <col min="3068" max="3068" width="11.5703125" bestFit="1" customWidth="1"/>
    <col min="3069" max="3069" width="9.28515625" bestFit="1" customWidth="1"/>
    <col min="3070" max="3070" width="10.140625" customWidth="1"/>
    <col min="3071" max="3076" width="10.28515625" customWidth="1"/>
    <col min="3078" max="3078" width="10.85546875" bestFit="1" customWidth="1"/>
    <col min="3322" max="3322" width="13.28515625" customWidth="1"/>
    <col min="3323" max="3323" width="31.5703125" bestFit="1" customWidth="1"/>
    <col min="3324" max="3324" width="11.5703125" bestFit="1" customWidth="1"/>
    <col min="3325" max="3325" width="9.28515625" bestFit="1" customWidth="1"/>
    <col min="3326" max="3326" width="10.140625" customWidth="1"/>
    <col min="3327" max="3332" width="10.28515625" customWidth="1"/>
    <col min="3334" max="3334" width="10.85546875" bestFit="1" customWidth="1"/>
    <col min="3578" max="3578" width="13.28515625" customWidth="1"/>
    <col min="3579" max="3579" width="31.5703125" bestFit="1" customWidth="1"/>
    <col min="3580" max="3580" width="11.5703125" bestFit="1" customWidth="1"/>
    <col min="3581" max="3581" width="9.28515625" bestFit="1" customWidth="1"/>
    <col min="3582" max="3582" width="10.140625" customWidth="1"/>
    <col min="3583" max="3588" width="10.28515625" customWidth="1"/>
    <col min="3590" max="3590" width="10.85546875" bestFit="1" customWidth="1"/>
    <col min="3834" max="3834" width="13.28515625" customWidth="1"/>
    <col min="3835" max="3835" width="31.5703125" bestFit="1" customWidth="1"/>
    <col min="3836" max="3836" width="11.5703125" bestFit="1" customWidth="1"/>
    <col min="3837" max="3837" width="9.28515625" bestFit="1" customWidth="1"/>
    <col min="3838" max="3838" width="10.140625" customWidth="1"/>
    <col min="3839" max="3844" width="10.28515625" customWidth="1"/>
    <col min="3846" max="3846" width="10.85546875" bestFit="1" customWidth="1"/>
    <col min="4090" max="4090" width="13.28515625" customWidth="1"/>
    <col min="4091" max="4091" width="31.5703125" bestFit="1" customWidth="1"/>
    <col min="4092" max="4092" width="11.5703125" bestFit="1" customWidth="1"/>
    <col min="4093" max="4093" width="9.28515625" bestFit="1" customWidth="1"/>
    <col min="4094" max="4094" width="10.140625" customWidth="1"/>
    <col min="4095" max="4100" width="10.28515625" customWidth="1"/>
    <col min="4102" max="4102" width="10.85546875" bestFit="1" customWidth="1"/>
    <col min="4346" max="4346" width="13.28515625" customWidth="1"/>
    <col min="4347" max="4347" width="31.5703125" bestFit="1" customWidth="1"/>
    <col min="4348" max="4348" width="11.5703125" bestFit="1" customWidth="1"/>
    <col min="4349" max="4349" width="9.28515625" bestFit="1" customWidth="1"/>
    <col min="4350" max="4350" width="10.140625" customWidth="1"/>
    <col min="4351" max="4356" width="10.28515625" customWidth="1"/>
    <col min="4358" max="4358" width="10.85546875" bestFit="1" customWidth="1"/>
    <col min="4602" max="4602" width="13.28515625" customWidth="1"/>
    <col min="4603" max="4603" width="31.5703125" bestFit="1" customWidth="1"/>
    <col min="4604" max="4604" width="11.5703125" bestFit="1" customWidth="1"/>
    <col min="4605" max="4605" width="9.28515625" bestFit="1" customWidth="1"/>
    <col min="4606" max="4606" width="10.140625" customWidth="1"/>
    <col min="4607" max="4612" width="10.28515625" customWidth="1"/>
    <col min="4614" max="4614" width="10.85546875" bestFit="1" customWidth="1"/>
    <col min="4858" max="4858" width="13.28515625" customWidth="1"/>
    <col min="4859" max="4859" width="31.5703125" bestFit="1" customWidth="1"/>
    <col min="4860" max="4860" width="11.5703125" bestFit="1" customWidth="1"/>
    <col min="4861" max="4861" width="9.28515625" bestFit="1" customWidth="1"/>
    <col min="4862" max="4862" width="10.140625" customWidth="1"/>
    <col min="4863" max="4868" width="10.28515625" customWidth="1"/>
    <col min="4870" max="4870" width="10.85546875" bestFit="1" customWidth="1"/>
    <col min="5114" max="5114" width="13.28515625" customWidth="1"/>
    <col min="5115" max="5115" width="31.5703125" bestFit="1" customWidth="1"/>
    <col min="5116" max="5116" width="11.5703125" bestFit="1" customWidth="1"/>
    <col min="5117" max="5117" width="9.28515625" bestFit="1" customWidth="1"/>
    <col min="5118" max="5118" width="10.140625" customWidth="1"/>
    <col min="5119" max="5124" width="10.28515625" customWidth="1"/>
    <col min="5126" max="5126" width="10.85546875" bestFit="1" customWidth="1"/>
    <col min="5370" max="5370" width="13.28515625" customWidth="1"/>
    <col min="5371" max="5371" width="31.5703125" bestFit="1" customWidth="1"/>
    <col min="5372" max="5372" width="11.5703125" bestFit="1" customWidth="1"/>
    <col min="5373" max="5373" width="9.28515625" bestFit="1" customWidth="1"/>
    <col min="5374" max="5374" width="10.140625" customWidth="1"/>
    <col min="5375" max="5380" width="10.28515625" customWidth="1"/>
    <col min="5382" max="5382" width="10.85546875" bestFit="1" customWidth="1"/>
    <col min="5626" max="5626" width="13.28515625" customWidth="1"/>
    <col min="5627" max="5627" width="31.5703125" bestFit="1" customWidth="1"/>
    <col min="5628" max="5628" width="11.5703125" bestFit="1" customWidth="1"/>
    <col min="5629" max="5629" width="9.28515625" bestFit="1" customWidth="1"/>
    <col min="5630" max="5630" width="10.140625" customWidth="1"/>
    <col min="5631" max="5636" width="10.28515625" customWidth="1"/>
    <col min="5638" max="5638" width="10.85546875" bestFit="1" customWidth="1"/>
    <col min="5882" max="5882" width="13.28515625" customWidth="1"/>
    <col min="5883" max="5883" width="31.5703125" bestFit="1" customWidth="1"/>
    <col min="5884" max="5884" width="11.5703125" bestFit="1" customWidth="1"/>
    <col min="5885" max="5885" width="9.28515625" bestFit="1" customWidth="1"/>
    <col min="5886" max="5886" width="10.140625" customWidth="1"/>
    <col min="5887" max="5892" width="10.28515625" customWidth="1"/>
    <col min="5894" max="5894" width="10.85546875" bestFit="1" customWidth="1"/>
    <col min="6138" max="6138" width="13.28515625" customWidth="1"/>
    <col min="6139" max="6139" width="31.5703125" bestFit="1" customWidth="1"/>
    <col min="6140" max="6140" width="11.5703125" bestFit="1" customWidth="1"/>
    <col min="6141" max="6141" width="9.28515625" bestFit="1" customWidth="1"/>
    <col min="6142" max="6142" width="10.140625" customWidth="1"/>
    <col min="6143" max="6148" width="10.28515625" customWidth="1"/>
    <col min="6150" max="6150" width="10.85546875" bestFit="1" customWidth="1"/>
    <col min="6394" max="6394" width="13.28515625" customWidth="1"/>
    <col min="6395" max="6395" width="31.5703125" bestFit="1" customWidth="1"/>
    <col min="6396" max="6396" width="11.5703125" bestFit="1" customWidth="1"/>
    <col min="6397" max="6397" width="9.28515625" bestFit="1" customWidth="1"/>
    <col min="6398" max="6398" width="10.140625" customWidth="1"/>
    <col min="6399" max="6404" width="10.28515625" customWidth="1"/>
    <col min="6406" max="6406" width="10.85546875" bestFit="1" customWidth="1"/>
    <col min="6650" max="6650" width="13.28515625" customWidth="1"/>
    <col min="6651" max="6651" width="31.5703125" bestFit="1" customWidth="1"/>
    <col min="6652" max="6652" width="11.5703125" bestFit="1" customWidth="1"/>
    <col min="6653" max="6653" width="9.28515625" bestFit="1" customWidth="1"/>
    <col min="6654" max="6654" width="10.140625" customWidth="1"/>
    <col min="6655" max="6660" width="10.28515625" customWidth="1"/>
    <col min="6662" max="6662" width="10.85546875" bestFit="1" customWidth="1"/>
    <col min="6906" max="6906" width="13.28515625" customWidth="1"/>
    <col min="6907" max="6907" width="31.5703125" bestFit="1" customWidth="1"/>
    <col min="6908" max="6908" width="11.5703125" bestFit="1" customWidth="1"/>
    <col min="6909" max="6909" width="9.28515625" bestFit="1" customWidth="1"/>
    <col min="6910" max="6910" width="10.140625" customWidth="1"/>
    <col min="6911" max="6916" width="10.28515625" customWidth="1"/>
    <col min="6918" max="6918" width="10.85546875" bestFit="1" customWidth="1"/>
    <col min="7162" max="7162" width="13.28515625" customWidth="1"/>
    <col min="7163" max="7163" width="31.5703125" bestFit="1" customWidth="1"/>
    <col min="7164" max="7164" width="11.5703125" bestFit="1" customWidth="1"/>
    <col min="7165" max="7165" width="9.28515625" bestFit="1" customWidth="1"/>
    <col min="7166" max="7166" width="10.140625" customWidth="1"/>
    <col min="7167" max="7172" width="10.28515625" customWidth="1"/>
    <col min="7174" max="7174" width="10.85546875" bestFit="1" customWidth="1"/>
    <col min="7418" max="7418" width="13.28515625" customWidth="1"/>
    <col min="7419" max="7419" width="31.5703125" bestFit="1" customWidth="1"/>
    <col min="7420" max="7420" width="11.5703125" bestFit="1" customWidth="1"/>
    <col min="7421" max="7421" width="9.28515625" bestFit="1" customWidth="1"/>
    <col min="7422" max="7422" width="10.140625" customWidth="1"/>
    <col min="7423" max="7428" width="10.28515625" customWidth="1"/>
    <col min="7430" max="7430" width="10.85546875" bestFit="1" customWidth="1"/>
    <col min="7674" max="7674" width="13.28515625" customWidth="1"/>
    <col min="7675" max="7675" width="31.5703125" bestFit="1" customWidth="1"/>
    <col min="7676" max="7676" width="11.5703125" bestFit="1" customWidth="1"/>
    <col min="7677" max="7677" width="9.28515625" bestFit="1" customWidth="1"/>
    <col min="7678" max="7678" width="10.140625" customWidth="1"/>
    <col min="7679" max="7684" width="10.28515625" customWidth="1"/>
    <col min="7686" max="7686" width="10.85546875" bestFit="1" customWidth="1"/>
    <col min="7930" max="7930" width="13.28515625" customWidth="1"/>
    <col min="7931" max="7931" width="31.5703125" bestFit="1" customWidth="1"/>
    <col min="7932" max="7932" width="11.5703125" bestFit="1" customWidth="1"/>
    <col min="7933" max="7933" width="9.28515625" bestFit="1" customWidth="1"/>
    <col min="7934" max="7934" width="10.140625" customWidth="1"/>
    <col min="7935" max="7940" width="10.28515625" customWidth="1"/>
    <col min="7942" max="7942" width="10.85546875" bestFit="1" customWidth="1"/>
    <col min="8186" max="8186" width="13.28515625" customWidth="1"/>
    <col min="8187" max="8187" width="31.5703125" bestFit="1" customWidth="1"/>
    <col min="8188" max="8188" width="11.5703125" bestFit="1" customWidth="1"/>
    <col min="8189" max="8189" width="9.28515625" bestFit="1" customWidth="1"/>
    <col min="8190" max="8190" width="10.140625" customWidth="1"/>
    <col min="8191" max="8196" width="10.28515625" customWidth="1"/>
    <col min="8198" max="8198" width="10.85546875" bestFit="1" customWidth="1"/>
    <col min="8442" max="8442" width="13.28515625" customWidth="1"/>
    <col min="8443" max="8443" width="31.5703125" bestFit="1" customWidth="1"/>
    <col min="8444" max="8444" width="11.5703125" bestFit="1" customWidth="1"/>
    <col min="8445" max="8445" width="9.28515625" bestFit="1" customWidth="1"/>
    <col min="8446" max="8446" width="10.140625" customWidth="1"/>
    <col min="8447" max="8452" width="10.28515625" customWidth="1"/>
    <col min="8454" max="8454" width="10.85546875" bestFit="1" customWidth="1"/>
    <col min="8698" max="8698" width="13.28515625" customWidth="1"/>
    <col min="8699" max="8699" width="31.5703125" bestFit="1" customWidth="1"/>
    <col min="8700" max="8700" width="11.5703125" bestFit="1" customWidth="1"/>
    <col min="8701" max="8701" width="9.28515625" bestFit="1" customWidth="1"/>
    <col min="8702" max="8702" width="10.140625" customWidth="1"/>
    <col min="8703" max="8708" width="10.28515625" customWidth="1"/>
    <col min="8710" max="8710" width="10.85546875" bestFit="1" customWidth="1"/>
    <col min="8954" max="8954" width="13.28515625" customWidth="1"/>
    <col min="8955" max="8955" width="31.5703125" bestFit="1" customWidth="1"/>
    <col min="8956" max="8956" width="11.5703125" bestFit="1" customWidth="1"/>
    <col min="8957" max="8957" width="9.28515625" bestFit="1" customWidth="1"/>
    <col min="8958" max="8958" width="10.140625" customWidth="1"/>
    <col min="8959" max="8964" width="10.28515625" customWidth="1"/>
    <col min="8966" max="8966" width="10.85546875" bestFit="1" customWidth="1"/>
    <col min="9210" max="9210" width="13.28515625" customWidth="1"/>
    <col min="9211" max="9211" width="31.5703125" bestFit="1" customWidth="1"/>
    <col min="9212" max="9212" width="11.5703125" bestFit="1" customWidth="1"/>
    <col min="9213" max="9213" width="9.28515625" bestFit="1" customWidth="1"/>
    <col min="9214" max="9214" width="10.140625" customWidth="1"/>
    <col min="9215" max="9220" width="10.28515625" customWidth="1"/>
    <col min="9222" max="9222" width="10.85546875" bestFit="1" customWidth="1"/>
    <col min="9466" max="9466" width="13.28515625" customWidth="1"/>
    <col min="9467" max="9467" width="31.5703125" bestFit="1" customWidth="1"/>
    <col min="9468" max="9468" width="11.5703125" bestFit="1" customWidth="1"/>
    <col min="9469" max="9469" width="9.28515625" bestFit="1" customWidth="1"/>
    <col min="9470" max="9470" width="10.140625" customWidth="1"/>
    <col min="9471" max="9476" width="10.28515625" customWidth="1"/>
    <col min="9478" max="9478" width="10.85546875" bestFit="1" customWidth="1"/>
    <col min="9722" max="9722" width="13.28515625" customWidth="1"/>
    <col min="9723" max="9723" width="31.5703125" bestFit="1" customWidth="1"/>
    <col min="9724" max="9724" width="11.5703125" bestFit="1" customWidth="1"/>
    <col min="9725" max="9725" width="9.28515625" bestFit="1" customWidth="1"/>
    <col min="9726" max="9726" width="10.140625" customWidth="1"/>
    <col min="9727" max="9732" width="10.28515625" customWidth="1"/>
    <col min="9734" max="9734" width="10.85546875" bestFit="1" customWidth="1"/>
    <col min="9978" max="9978" width="13.28515625" customWidth="1"/>
    <col min="9979" max="9979" width="31.5703125" bestFit="1" customWidth="1"/>
    <col min="9980" max="9980" width="11.5703125" bestFit="1" customWidth="1"/>
    <col min="9981" max="9981" width="9.28515625" bestFit="1" customWidth="1"/>
    <col min="9982" max="9982" width="10.140625" customWidth="1"/>
    <col min="9983" max="9988" width="10.28515625" customWidth="1"/>
    <col min="9990" max="9990" width="10.85546875" bestFit="1" customWidth="1"/>
    <col min="10234" max="10234" width="13.28515625" customWidth="1"/>
    <col min="10235" max="10235" width="31.5703125" bestFit="1" customWidth="1"/>
    <col min="10236" max="10236" width="11.5703125" bestFit="1" customWidth="1"/>
    <col min="10237" max="10237" width="9.28515625" bestFit="1" customWidth="1"/>
    <col min="10238" max="10238" width="10.140625" customWidth="1"/>
    <col min="10239" max="10244" width="10.28515625" customWidth="1"/>
    <col min="10246" max="10246" width="10.85546875" bestFit="1" customWidth="1"/>
    <col min="10490" max="10490" width="13.28515625" customWidth="1"/>
    <col min="10491" max="10491" width="31.5703125" bestFit="1" customWidth="1"/>
    <col min="10492" max="10492" width="11.5703125" bestFit="1" customWidth="1"/>
    <col min="10493" max="10493" width="9.28515625" bestFit="1" customWidth="1"/>
    <col min="10494" max="10494" width="10.140625" customWidth="1"/>
    <col min="10495" max="10500" width="10.28515625" customWidth="1"/>
    <col min="10502" max="10502" width="10.85546875" bestFit="1" customWidth="1"/>
    <col min="10746" max="10746" width="13.28515625" customWidth="1"/>
    <col min="10747" max="10747" width="31.5703125" bestFit="1" customWidth="1"/>
    <col min="10748" max="10748" width="11.5703125" bestFit="1" customWidth="1"/>
    <col min="10749" max="10749" width="9.28515625" bestFit="1" customWidth="1"/>
    <col min="10750" max="10750" width="10.140625" customWidth="1"/>
    <col min="10751" max="10756" width="10.28515625" customWidth="1"/>
    <col min="10758" max="10758" width="10.85546875" bestFit="1" customWidth="1"/>
    <col min="11002" max="11002" width="13.28515625" customWidth="1"/>
    <col min="11003" max="11003" width="31.5703125" bestFit="1" customWidth="1"/>
    <col min="11004" max="11004" width="11.5703125" bestFit="1" customWidth="1"/>
    <col min="11005" max="11005" width="9.28515625" bestFit="1" customWidth="1"/>
    <col min="11006" max="11006" width="10.140625" customWidth="1"/>
    <col min="11007" max="11012" width="10.28515625" customWidth="1"/>
    <col min="11014" max="11014" width="10.85546875" bestFit="1" customWidth="1"/>
    <col min="11258" max="11258" width="13.28515625" customWidth="1"/>
    <col min="11259" max="11259" width="31.5703125" bestFit="1" customWidth="1"/>
    <col min="11260" max="11260" width="11.5703125" bestFit="1" customWidth="1"/>
    <col min="11261" max="11261" width="9.28515625" bestFit="1" customWidth="1"/>
    <col min="11262" max="11262" width="10.140625" customWidth="1"/>
    <col min="11263" max="11268" width="10.28515625" customWidth="1"/>
    <col min="11270" max="11270" width="10.85546875" bestFit="1" customWidth="1"/>
    <col min="11514" max="11514" width="13.28515625" customWidth="1"/>
    <col min="11515" max="11515" width="31.5703125" bestFit="1" customWidth="1"/>
    <col min="11516" max="11516" width="11.5703125" bestFit="1" customWidth="1"/>
    <col min="11517" max="11517" width="9.28515625" bestFit="1" customWidth="1"/>
    <col min="11518" max="11518" width="10.140625" customWidth="1"/>
    <col min="11519" max="11524" width="10.28515625" customWidth="1"/>
    <col min="11526" max="11526" width="10.85546875" bestFit="1" customWidth="1"/>
    <col min="11770" max="11770" width="13.28515625" customWidth="1"/>
    <col min="11771" max="11771" width="31.5703125" bestFit="1" customWidth="1"/>
    <col min="11772" max="11772" width="11.5703125" bestFit="1" customWidth="1"/>
    <col min="11773" max="11773" width="9.28515625" bestFit="1" customWidth="1"/>
    <col min="11774" max="11774" width="10.140625" customWidth="1"/>
    <col min="11775" max="11780" width="10.28515625" customWidth="1"/>
    <col min="11782" max="11782" width="10.85546875" bestFit="1" customWidth="1"/>
    <col min="12026" max="12026" width="13.28515625" customWidth="1"/>
    <col min="12027" max="12027" width="31.5703125" bestFit="1" customWidth="1"/>
    <col min="12028" max="12028" width="11.5703125" bestFit="1" customWidth="1"/>
    <col min="12029" max="12029" width="9.28515625" bestFit="1" customWidth="1"/>
    <col min="12030" max="12030" width="10.140625" customWidth="1"/>
    <col min="12031" max="12036" width="10.28515625" customWidth="1"/>
    <col min="12038" max="12038" width="10.85546875" bestFit="1" customWidth="1"/>
    <col min="12282" max="12282" width="13.28515625" customWidth="1"/>
    <col min="12283" max="12283" width="31.5703125" bestFit="1" customWidth="1"/>
    <col min="12284" max="12284" width="11.5703125" bestFit="1" customWidth="1"/>
    <col min="12285" max="12285" width="9.28515625" bestFit="1" customWidth="1"/>
    <col min="12286" max="12286" width="10.140625" customWidth="1"/>
    <col min="12287" max="12292" width="10.28515625" customWidth="1"/>
    <col min="12294" max="12294" width="10.85546875" bestFit="1" customWidth="1"/>
    <col min="12538" max="12538" width="13.28515625" customWidth="1"/>
    <col min="12539" max="12539" width="31.5703125" bestFit="1" customWidth="1"/>
    <col min="12540" max="12540" width="11.5703125" bestFit="1" customWidth="1"/>
    <col min="12541" max="12541" width="9.28515625" bestFit="1" customWidth="1"/>
    <col min="12542" max="12542" width="10.140625" customWidth="1"/>
    <col min="12543" max="12548" width="10.28515625" customWidth="1"/>
    <col min="12550" max="12550" width="10.85546875" bestFit="1" customWidth="1"/>
    <col min="12794" max="12794" width="13.28515625" customWidth="1"/>
    <col min="12795" max="12795" width="31.5703125" bestFit="1" customWidth="1"/>
    <col min="12796" max="12796" width="11.5703125" bestFit="1" customWidth="1"/>
    <col min="12797" max="12797" width="9.28515625" bestFit="1" customWidth="1"/>
    <col min="12798" max="12798" width="10.140625" customWidth="1"/>
    <col min="12799" max="12804" width="10.28515625" customWidth="1"/>
    <col min="12806" max="12806" width="10.85546875" bestFit="1" customWidth="1"/>
    <col min="13050" max="13050" width="13.28515625" customWidth="1"/>
    <col min="13051" max="13051" width="31.5703125" bestFit="1" customWidth="1"/>
    <col min="13052" max="13052" width="11.5703125" bestFit="1" customWidth="1"/>
    <col min="13053" max="13053" width="9.28515625" bestFit="1" customWidth="1"/>
    <col min="13054" max="13054" width="10.140625" customWidth="1"/>
    <col min="13055" max="13060" width="10.28515625" customWidth="1"/>
    <col min="13062" max="13062" width="10.85546875" bestFit="1" customWidth="1"/>
    <col min="13306" max="13306" width="13.28515625" customWidth="1"/>
    <col min="13307" max="13307" width="31.5703125" bestFit="1" customWidth="1"/>
    <col min="13308" max="13308" width="11.5703125" bestFit="1" customWidth="1"/>
    <col min="13309" max="13309" width="9.28515625" bestFit="1" customWidth="1"/>
    <col min="13310" max="13310" width="10.140625" customWidth="1"/>
    <col min="13311" max="13316" width="10.28515625" customWidth="1"/>
    <col min="13318" max="13318" width="10.85546875" bestFit="1" customWidth="1"/>
    <col min="13562" max="13562" width="13.28515625" customWidth="1"/>
    <col min="13563" max="13563" width="31.5703125" bestFit="1" customWidth="1"/>
    <col min="13564" max="13564" width="11.5703125" bestFit="1" customWidth="1"/>
    <col min="13565" max="13565" width="9.28515625" bestFit="1" customWidth="1"/>
    <col min="13566" max="13566" width="10.140625" customWidth="1"/>
    <col min="13567" max="13572" width="10.28515625" customWidth="1"/>
    <col min="13574" max="13574" width="10.85546875" bestFit="1" customWidth="1"/>
    <col min="13818" max="13818" width="13.28515625" customWidth="1"/>
    <col min="13819" max="13819" width="31.5703125" bestFit="1" customWidth="1"/>
    <col min="13820" max="13820" width="11.5703125" bestFit="1" customWidth="1"/>
    <col min="13821" max="13821" width="9.28515625" bestFit="1" customWidth="1"/>
    <col min="13822" max="13822" width="10.140625" customWidth="1"/>
    <col min="13823" max="13828" width="10.28515625" customWidth="1"/>
    <col min="13830" max="13830" width="10.85546875" bestFit="1" customWidth="1"/>
    <col min="14074" max="14074" width="13.28515625" customWidth="1"/>
    <col min="14075" max="14075" width="31.5703125" bestFit="1" customWidth="1"/>
    <col min="14076" max="14076" width="11.5703125" bestFit="1" customWidth="1"/>
    <col min="14077" max="14077" width="9.28515625" bestFit="1" customWidth="1"/>
    <col min="14078" max="14078" width="10.140625" customWidth="1"/>
    <col min="14079" max="14084" width="10.28515625" customWidth="1"/>
    <col min="14086" max="14086" width="10.85546875" bestFit="1" customWidth="1"/>
    <col min="14330" max="14330" width="13.28515625" customWidth="1"/>
    <col min="14331" max="14331" width="31.5703125" bestFit="1" customWidth="1"/>
    <col min="14332" max="14332" width="11.5703125" bestFit="1" customWidth="1"/>
    <col min="14333" max="14333" width="9.28515625" bestFit="1" customWidth="1"/>
    <col min="14334" max="14334" width="10.140625" customWidth="1"/>
    <col min="14335" max="14340" width="10.28515625" customWidth="1"/>
    <col min="14342" max="14342" width="10.85546875" bestFit="1" customWidth="1"/>
    <col min="14586" max="14586" width="13.28515625" customWidth="1"/>
    <col min="14587" max="14587" width="31.5703125" bestFit="1" customWidth="1"/>
    <col min="14588" max="14588" width="11.5703125" bestFit="1" customWidth="1"/>
    <col min="14589" max="14589" width="9.28515625" bestFit="1" customWidth="1"/>
    <col min="14590" max="14590" width="10.140625" customWidth="1"/>
    <col min="14591" max="14596" width="10.28515625" customWidth="1"/>
    <col min="14598" max="14598" width="10.85546875" bestFit="1" customWidth="1"/>
    <col min="14842" max="14842" width="13.28515625" customWidth="1"/>
    <col min="14843" max="14843" width="31.5703125" bestFit="1" customWidth="1"/>
    <col min="14844" max="14844" width="11.5703125" bestFit="1" customWidth="1"/>
    <col min="14845" max="14845" width="9.28515625" bestFit="1" customWidth="1"/>
    <col min="14846" max="14846" width="10.140625" customWidth="1"/>
    <col min="14847" max="14852" width="10.28515625" customWidth="1"/>
    <col min="14854" max="14854" width="10.85546875" bestFit="1" customWidth="1"/>
    <col min="15098" max="15098" width="13.28515625" customWidth="1"/>
    <col min="15099" max="15099" width="31.5703125" bestFit="1" customWidth="1"/>
    <col min="15100" max="15100" width="11.5703125" bestFit="1" customWidth="1"/>
    <col min="15101" max="15101" width="9.28515625" bestFit="1" customWidth="1"/>
    <col min="15102" max="15102" width="10.140625" customWidth="1"/>
    <col min="15103" max="15108" width="10.28515625" customWidth="1"/>
    <col min="15110" max="15110" width="10.85546875" bestFit="1" customWidth="1"/>
    <col min="15354" max="15354" width="13.28515625" customWidth="1"/>
    <col min="15355" max="15355" width="31.5703125" bestFit="1" customWidth="1"/>
    <col min="15356" max="15356" width="11.5703125" bestFit="1" customWidth="1"/>
    <col min="15357" max="15357" width="9.28515625" bestFit="1" customWidth="1"/>
    <col min="15358" max="15358" width="10.140625" customWidth="1"/>
    <col min="15359" max="15364" width="10.28515625" customWidth="1"/>
    <col min="15366" max="15366" width="10.85546875" bestFit="1" customWidth="1"/>
    <col min="15610" max="15610" width="13.28515625" customWidth="1"/>
    <col min="15611" max="15611" width="31.5703125" bestFit="1" customWidth="1"/>
    <col min="15612" max="15612" width="11.5703125" bestFit="1" customWidth="1"/>
    <col min="15613" max="15613" width="9.28515625" bestFit="1" customWidth="1"/>
    <col min="15614" max="15614" width="10.140625" customWidth="1"/>
    <col min="15615" max="15620" width="10.28515625" customWidth="1"/>
    <col min="15622" max="15622" width="10.85546875" bestFit="1" customWidth="1"/>
    <col min="15866" max="15866" width="13.28515625" customWidth="1"/>
    <col min="15867" max="15867" width="31.5703125" bestFit="1" customWidth="1"/>
    <col min="15868" max="15868" width="11.5703125" bestFit="1" customWidth="1"/>
    <col min="15869" max="15869" width="9.28515625" bestFit="1" customWidth="1"/>
    <col min="15870" max="15870" width="10.140625" customWidth="1"/>
    <col min="15871" max="15876" width="10.28515625" customWidth="1"/>
    <col min="15878" max="15878" width="10.85546875" bestFit="1" customWidth="1"/>
    <col min="16122" max="16122" width="13.28515625" customWidth="1"/>
    <col min="16123" max="16123" width="31.5703125" bestFit="1" customWidth="1"/>
    <col min="16124" max="16124" width="11.5703125" bestFit="1" customWidth="1"/>
    <col min="16125" max="16125" width="9.28515625" bestFit="1" customWidth="1"/>
    <col min="16126" max="16126" width="10.140625" customWidth="1"/>
    <col min="16127" max="16132" width="10.28515625" customWidth="1"/>
    <col min="16134" max="16134" width="10.85546875" bestFit="1" customWidth="1"/>
  </cols>
  <sheetData>
    <row r="1" spans="1:14" s="6" customFormat="1" ht="57.75" customHeight="1" x14ac:dyDescent="0.25">
      <c r="A1" s="193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</row>
    <row r="2" spans="1:14" s="6" customFormat="1" ht="21" x14ac:dyDescent="0.25">
      <c r="A2" s="194" t="s">
        <v>35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</row>
    <row r="3" spans="1:14" s="6" customFormat="1" ht="18.75" x14ac:dyDescent="0.25">
      <c r="A3" s="161" t="str">
        <f>Sem!A3</f>
        <v>RESULT ANALYSIS YEAR 2017-2018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</row>
    <row r="4" spans="1:14" s="6" customFormat="1" ht="18.75" x14ac:dyDescent="0.25">
      <c r="A4" s="161" t="str">
        <f>Sem!A4</f>
        <v>SEM VIII (MAY 2018)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</row>
    <row r="5" spans="1:14" ht="15.75" thickBot="1" x14ac:dyDescent="0.3"/>
    <row r="6" spans="1:14" s="66" customFormat="1" ht="15.75" x14ac:dyDescent="0.25">
      <c r="A6" s="195" t="s">
        <v>42</v>
      </c>
      <c r="B6" s="197" t="s">
        <v>43</v>
      </c>
      <c r="C6" s="199" t="s">
        <v>44</v>
      </c>
      <c r="D6" s="197" t="s">
        <v>45</v>
      </c>
      <c r="E6" s="197" t="s">
        <v>46</v>
      </c>
      <c r="F6" s="201" t="s">
        <v>47</v>
      </c>
      <c r="G6" s="202"/>
      <c r="H6" s="202"/>
      <c r="I6" s="202"/>
      <c r="J6" s="203"/>
      <c r="K6" s="203"/>
      <c r="L6" s="197" t="s">
        <v>48</v>
      </c>
      <c r="M6" s="204" t="s">
        <v>49</v>
      </c>
      <c r="N6" s="206" t="s">
        <v>50</v>
      </c>
    </row>
    <row r="7" spans="1:14" s="66" customFormat="1" ht="16.5" thickBot="1" x14ac:dyDescent="0.3">
      <c r="A7" s="196"/>
      <c r="B7" s="198"/>
      <c r="C7" s="200"/>
      <c r="D7" s="198"/>
      <c r="E7" s="198"/>
      <c r="F7" s="67" t="s">
        <v>51</v>
      </c>
      <c r="G7" s="68" t="s">
        <v>52</v>
      </c>
      <c r="H7" s="68" t="s">
        <v>53</v>
      </c>
      <c r="I7" s="68" t="s">
        <v>54</v>
      </c>
      <c r="J7" s="68" t="s">
        <v>55</v>
      </c>
      <c r="K7" s="69" t="s">
        <v>56</v>
      </c>
      <c r="L7" s="198"/>
      <c r="M7" s="205"/>
      <c r="N7" s="207"/>
    </row>
    <row r="8" spans="1:14" s="66" customFormat="1" ht="15" customHeight="1" x14ac:dyDescent="0.25">
      <c r="A8" s="168" t="str">
        <f>Sem!C8</f>
        <v>Design of Mechanical Systems</v>
      </c>
      <c r="B8" s="190" t="s">
        <v>86</v>
      </c>
      <c r="C8" s="168">
        <f>Sem!AR11</f>
        <v>149</v>
      </c>
      <c r="D8" s="165">
        <f>Sem!AR9</f>
        <v>141</v>
      </c>
      <c r="E8" s="171">
        <f>Sem!AR12</f>
        <v>94.630872483221466</v>
      </c>
      <c r="F8" s="172">
        <f>Sem!AR20</f>
        <v>31</v>
      </c>
      <c r="G8" s="175">
        <f>Sem!AR19</f>
        <v>16</v>
      </c>
      <c r="H8" s="175">
        <f>Sem!AR18</f>
        <v>47</v>
      </c>
      <c r="I8" s="175">
        <f>Sem!AR17</f>
        <v>37</v>
      </c>
      <c r="J8" s="175">
        <f>Sem!AR16</f>
        <v>6</v>
      </c>
      <c r="K8" s="178">
        <f>Sem!AR15</f>
        <v>4</v>
      </c>
      <c r="L8" s="165">
        <f>Sem!AR8</f>
        <v>8</v>
      </c>
      <c r="M8" s="70" t="str">
        <f>Sem!AS28</f>
        <v>WAGHELA PRATIK HASMUKH</v>
      </c>
      <c r="N8" s="71">
        <f>Sem!AR28</f>
        <v>82</v>
      </c>
    </row>
    <row r="9" spans="1:14" s="66" customFormat="1" ht="15.75" x14ac:dyDescent="0.25">
      <c r="A9" s="169"/>
      <c r="B9" s="191"/>
      <c r="C9" s="169"/>
      <c r="D9" s="166"/>
      <c r="E9" s="169"/>
      <c r="F9" s="173"/>
      <c r="G9" s="176"/>
      <c r="H9" s="176"/>
      <c r="I9" s="176"/>
      <c r="J9" s="176"/>
      <c r="K9" s="179"/>
      <c r="L9" s="166"/>
      <c r="M9" s="72" t="str">
        <f>Sem!AS29</f>
        <v>SAVE BANDHAN MILIND</v>
      </c>
      <c r="N9" s="73">
        <f>Sem!AR29</f>
        <v>77</v>
      </c>
    </row>
    <row r="10" spans="1:14" s="66" customFormat="1" ht="15.75" x14ac:dyDescent="0.25">
      <c r="A10" s="169"/>
      <c r="B10" s="192"/>
      <c r="C10" s="169"/>
      <c r="D10" s="166"/>
      <c r="E10" s="169"/>
      <c r="F10" s="185"/>
      <c r="G10" s="186"/>
      <c r="H10" s="186"/>
      <c r="I10" s="186"/>
      <c r="J10" s="186"/>
      <c r="K10" s="187"/>
      <c r="L10" s="166"/>
      <c r="M10" s="74" t="str">
        <f>Sem!AS30</f>
        <v>LAHIGUDE SAURABH SUNIL</v>
      </c>
      <c r="N10" s="75">
        <f>Sem!AR30</f>
        <v>76</v>
      </c>
    </row>
    <row r="11" spans="1:14" s="66" customFormat="1" ht="15.75" x14ac:dyDescent="0.25">
      <c r="A11" s="169"/>
      <c r="B11" s="192"/>
      <c r="C11" s="169"/>
      <c r="D11" s="166"/>
      <c r="E11" s="169"/>
      <c r="F11" s="185"/>
      <c r="G11" s="186"/>
      <c r="H11" s="186"/>
      <c r="I11" s="186"/>
      <c r="J11" s="186"/>
      <c r="K11" s="187"/>
      <c r="L11" s="166"/>
      <c r="M11" s="74" t="str">
        <f>Sem!AS31</f>
        <v>BANSODE RUSHABH NANA</v>
      </c>
      <c r="N11" s="75">
        <f>Sem!AR31</f>
        <v>75</v>
      </c>
    </row>
    <row r="12" spans="1:14" s="66" customFormat="1" ht="16.5" thickBot="1" x14ac:dyDescent="0.3">
      <c r="A12" s="170"/>
      <c r="B12" s="192"/>
      <c r="C12" s="169"/>
      <c r="D12" s="166"/>
      <c r="E12" s="169"/>
      <c r="F12" s="185"/>
      <c r="G12" s="186"/>
      <c r="H12" s="186"/>
      <c r="I12" s="186"/>
      <c r="J12" s="186"/>
      <c r="K12" s="187"/>
      <c r="L12" s="166"/>
      <c r="M12" s="74" t="str">
        <f>Sem!AS32</f>
        <v>KUMAR NITIN</v>
      </c>
      <c r="N12" s="75">
        <f>Sem!AR32</f>
        <v>74</v>
      </c>
    </row>
    <row r="13" spans="1:14" s="66" customFormat="1" ht="15.75" customHeight="1" x14ac:dyDescent="0.25">
      <c r="A13" s="168" t="str">
        <f>Sem!I8</f>
        <v>Industrial Engineering &amp; Management</v>
      </c>
      <c r="B13" s="181" t="s">
        <v>87</v>
      </c>
      <c r="C13" s="168">
        <f>Sem!AU11</f>
        <v>149</v>
      </c>
      <c r="D13" s="165">
        <f>Sem!AU9</f>
        <v>148</v>
      </c>
      <c r="E13" s="171">
        <f>Sem!AU12</f>
        <v>99.328859060402692</v>
      </c>
      <c r="F13" s="172">
        <f>Sem!AU20</f>
        <v>11</v>
      </c>
      <c r="G13" s="175">
        <f>Sem!AU19</f>
        <v>14</v>
      </c>
      <c r="H13" s="175">
        <f>Sem!AU18</f>
        <v>49</v>
      </c>
      <c r="I13" s="175">
        <f>Sem!AU17</f>
        <v>51</v>
      </c>
      <c r="J13" s="175">
        <f>Sem!AU16</f>
        <v>11</v>
      </c>
      <c r="K13" s="178">
        <f>Sem!AU15</f>
        <v>12</v>
      </c>
      <c r="L13" s="165">
        <f>Sem!AU8</f>
        <v>1</v>
      </c>
      <c r="M13" s="70" t="str">
        <f>Sem!AV28</f>
        <v>MISHRA AKASHKUMAR DEVESH</v>
      </c>
      <c r="N13" s="71">
        <f>Sem!AU28</f>
        <v>83</v>
      </c>
    </row>
    <row r="14" spans="1:14" s="66" customFormat="1" ht="15.75" x14ac:dyDescent="0.25">
      <c r="A14" s="169"/>
      <c r="B14" s="182"/>
      <c r="C14" s="169"/>
      <c r="D14" s="166"/>
      <c r="E14" s="169"/>
      <c r="F14" s="185"/>
      <c r="G14" s="186"/>
      <c r="H14" s="186"/>
      <c r="I14" s="186"/>
      <c r="J14" s="186"/>
      <c r="K14" s="187"/>
      <c r="L14" s="166"/>
      <c r="M14" s="72" t="str">
        <f>Sem!AV29</f>
        <v>GURAV ROHIT DILIP</v>
      </c>
      <c r="N14" s="73">
        <f>Sem!AU29</f>
        <v>81</v>
      </c>
    </row>
    <row r="15" spans="1:14" s="66" customFormat="1" ht="15.75" x14ac:dyDescent="0.25">
      <c r="A15" s="169"/>
      <c r="B15" s="182"/>
      <c r="C15" s="169"/>
      <c r="D15" s="166"/>
      <c r="E15" s="169"/>
      <c r="F15" s="185"/>
      <c r="G15" s="186"/>
      <c r="H15" s="186"/>
      <c r="I15" s="186"/>
      <c r="J15" s="186"/>
      <c r="K15" s="187"/>
      <c r="L15" s="166"/>
      <c r="M15" s="72" t="str">
        <f>Sem!AV30</f>
        <v>BORADE AKASH GANESH</v>
      </c>
      <c r="N15" s="73">
        <f>Sem!AU30</f>
        <v>80</v>
      </c>
    </row>
    <row r="16" spans="1:14" s="66" customFormat="1" ht="16.5" thickBot="1" x14ac:dyDescent="0.3">
      <c r="A16" s="170"/>
      <c r="B16" s="183"/>
      <c r="C16" s="169"/>
      <c r="D16" s="166"/>
      <c r="E16" s="169"/>
      <c r="F16" s="185"/>
      <c r="G16" s="186"/>
      <c r="H16" s="186"/>
      <c r="I16" s="186"/>
      <c r="J16" s="186"/>
      <c r="K16" s="187"/>
      <c r="L16" s="166"/>
      <c r="M16" s="72" t="str">
        <f>Sem!AV31</f>
        <v>WAGHELA PRATIK HASMUKH</v>
      </c>
      <c r="N16" s="73">
        <f>Sem!AU31</f>
        <v>80</v>
      </c>
    </row>
    <row r="17" spans="1:14" s="66" customFormat="1" ht="15.75" customHeight="1" x14ac:dyDescent="0.25">
      <c r="A17" s="168" t="str">
        <f>Sem!O8</f>
        <v>Refrigeration &amp; Air Conditioning</v>
      </c>
      <c r="B17" s="181" t="s">
        <v>88</v>
      </c>
      <c r="C17" s="168">
        <f>Sem!AX11</f>
        <v>149</v>
      </c>
      <c r="D17" s="165">
        <f>Sem!AX9</f>
        <v>146</v>
      </c>
      <c r="E17" s="171">
        <f>Sem!AX12</f>
        <v>97.986577181208062</v>
      </c>
      <c r="F17" s="172">
        <f>Sem!AX20</f>
        <v>22</v>
      </c>
      <c r="G17" s="175">
        <f>Sem!AX19</f>
        <v>16</v>
      </c>
      <c r="H17" s="175">
        <f>Sem!AX18</f>
        <v>47</v>
      </c>
      <c r="I17" s="175">
        <f>Sem!AX17</f>
        <v>35</v>
      </c>
      <c r="J17" s="175">
        <f>Sem!AX16</f>
        <v>13</v>
      </c>
      <c r="K17" s="178">
        <f>Sem!AX15</f>
        <v>13</v>
      </c>
      <c r="L17" s="165">
        <f>Sem!AX8</f>
        <v>3</v>
      </c>
      <c r="M17" s="70" t="str">
        <f>Sem!AY28</f>
        <v>HODAWDEKAR VIPUL SHYAM</v>
      </c>
      <c r="N17" s="71">
        <f>Sem!AX28</f>
        <v>83</v>
      </c>
    </row>
    <row r="18" spans="1:14" s="66" customFormat="1" ht="15.75" x14ac:dyDescent="0.25">
      <c r="A18" s="169"/>
      <c r="B18" s="182"/>
      <c r="C18" s="169"/>
      <c r="D18" s="166"/>
      <c r="E18" s="169"/>
      <c r="F18" s="173"/>
      <c r="G18" s="176"/>
      <c r="H18" s="176"/>
      <c r="I18" s="176"/>
      <c r="J18" s="176"/>
      <c r="K18" s="179"/>
      <c r="L18" s="166"/>
      <c r="M18" s="72" t="str">
        <f>Sem!AY29</f>
        <v>WAGHELA PRATIK HASMUKH</v>
      </c>
      <c r="N18" s="73">
        <f>Sem!AX29</f>
        <v>80</v>
      </c>
    </row>
    <row r="19" spans="1:14" s="66" customFormat="1" ht="15.75" x14ac:dyDescent="0.25">
      <c r="A19" s="169"/>
      <c r="B19" s="182"/>
      <c r="C19" s="169"/>
      <c r="D19" s="166"/>
      <c r="E19" s="169"/>
      <c r="F19" s="185"/>
      <c r="G19" s="186"/>
      <c r="H19" s="186"/>
      <c r="I19" s="186"/>
      <c r="J19" s="186"/>
      <c r="K19" s="187"/>
      <c r="L19" s="166"/>
      <c r="M19" s="74" t="str">
        <f>Sem!AY30</f>
        <v>VEDAK PRITESH SHARAD</v>
      </c>
      <c r="N19" s="75">
        <f>Sem!AX30</f>
        <v>78</v>
      </c>
    </row>
    <row r="20" spans="1:14" s="66" customFormat="1" ht="16.5" thickBot="1" x14ac:dyDescent="0.3">
      <c r="A20" s="170"/>
      <c r="B20" s="183"/>
      <c r="C20" s="169"/>
      <c r="D20" s="166"/>
      <c r="E20" s="169"/>
      <c r="F20" s="174"/>
      <c r="G20" s="177"/>
      <c r="H20" s="177"/>
      <c r="I20" s="177"/>
      <c r="J20" s="177"/>
      <c r="K20" s="180"/>
      <c r="L20" s="166"/>
      <c r="M20" s="74" t="str">
        <f>Sem!AY31</f>
        <v>CHATURVEDI RAHUL UMASHANKAR</v>
      </c>
      <c r="N20" s="75">
        <f>Sem!AX31</f>
        <v>77</v>
      </c>
    </row>
    <row r="21" spans="1:14" s="66" customFormat="1" ht="15.75" x14ac:dyDescent="0.25">
      <c r="A21" s="168" t="str">
        <f>Sem!U8</f>
        <v>Renewable Energy Sources</v>
      </c>
      <c r="B21" s="181" t="s">
        <v>89</v>
      </c>
      <c r="C21" s="168">
        <f>Sem!BA11</f>
        <v>43</v>
      </c>
      <c r="D21" s="165">
        <f>Sem!BA9</f>
        <v>43</v>
      </c>
      <c r="E21" s="171">
        <f>Sem!BA12</f>
        <v>100</v>
      </c>
      <c r="F21" s="184">
        <f>Sem!BA20</f>
        <v>3</v>
      </c>
      <c r="G21" s="188">
        <f>Sem!BA19</f>
        <v>3</v>
      </c>
      <c r="H21" s="188">
        <f>Sem!BA18</f>
        <v>11</v>
      </c>
      <c r="I21" s="188">
        <f>Sem!BA17</f>
        <v>11</v>
      </c>
      <c r="J21" s="188">
        <f>Sem!BA16</f>
        <v>7</v>
      </c>
      <c r="K21" s="189">
        <f>Sem!BA15</f>
        <v>8</v>
      </c>
      <c r="L21" s="165">
        <f>Sem!BA8</f>
        <v>0</v>
      </c>
      <c r="M21" s="70" t="str">
        <f>Sem!BB28</f>
        <v>WAGHELA PRATIK HASMUKH</v>
      </c>
      <c r="N21" s="71">
        <f>Sem!BA28</f>
        <v>88</v>
      </c>
    </row>
    <row r="22" spans="1:14" s="66" customFormat="1" ht="15.75" x14ac:dyDescent="0.25">
      <c r="A22" s="169"/>
      <c r="B22" s="182"/>
      <c r="C22" s="169"/>
      <c r="D22" s="166"/>
      <c r="E22" s="169"/>
      <c r="F22" s="173"/>
      <c r="G22" s="176"/>
      <c r="H22" s="176"/>
      <c r="I22" s="176"/>
      <c r="J22" s="176"/>
      <c r="K22" s="179"/>
      <c r="L22" s="166"/>
      <c r="M22" s="72" t="str">
        <f>Sem!BB29</f>
        <v>CHATURVEDI RAHUL UMASHANKAR</v>
      </c>
      <c r="N22" s="73">
        <f>Sem!BA29</f>
        <v>82</v>
      </c>
    </row>
    <row r="23" spans="1:14" s="66" customFormat="1" ht="16.5" thickBot="1" x14ac:dyDescent="0.3">
      <c r="A23" s="170"/>
      <c r="B23" s="183"/>
      <c r="C23" s="169"/>
      <c r="D23" s="166"/>
      <c r="E23" s="169"/>
      <c r="F23" s="185"/>
      <c r="G23" s="186"/>
      <c r="H23" s="186"/>
      <c r="I23" s="186"/>
      <c r="J23" s="186"/>
      <c r="K23" s="187"/>
      <c r="L23" s="166"/>
      <c r="M23" s="74" t="str">
        <f>Sem!BB30</f>
        <v>HODAWDEKAR VIPUL SHYAM</v>
      </c>
      <c r="N23" s="75">
        <f>Sem!BA30</f>
        <v>82</v>
      </c>
    </row>
    <row r="24" spans="1:14" s="66" customFormat="1" ht="15.75" x14ac:dyDescent="0.25">
      <c r="A24" s="168" t="str">
        <f>Sem!AA8</f>
        <v>Project Management</v>
      </c>
      <c r="B24" s="181" t="s">
        <v>90</v>
      </c>
      <c r="C24" s="168">
        <f>Sem!BD11</f>
        <v>15</v>
      </c>
      <c r="D24" s="165">
        <f>Sem!BD9</f>
        <v>15</v>
      </c>
      <c r="E24" s="171">
        <f>Sem!BD12</f>
        <v>100</v>
      </c>
      <c r="F24" s="172">
        <f>Sem!BD20</f>
        <v>1</v>
      </c>
      <c r="G24" s="175">
        <f>Sem!BD19</f>
        <v>0</v>
      </c>
      <c r="H24" s="175">
        <f>Sem!BD18</f>
        <v>4</v>
      </c>
      <c r="I24" s="175">
        <f>Sem!BD17</f>
        <v>8</v>
      </c>
      <c r="J24" s="175">
        <f>Sem!BD16</f>
        <v>1</v>
      </c>
      <c r="K24" s="178">
        <f>Sem!BD15</f>
        <v>1</v>
      </c>
      <c r="L24" s="165">
        <f>Sem!BD8</f>
        <v>0</v>
      </c>
      <c r="M24" s="70" t="str">
        <f>Sem!BE28</f>
        <v>MUTHA RUSHABH MAHAVIR</v>
      </c>
      <c r="N24" s="71">
        <f>Sem!BD28</f>
        <v>77</v>
      </c>
    </row>
    <row r="25" spans="1:14" s="66" customFormat="1" ht="15.75" x14ac:dyDescent="0.25">
      <c r="A25" s="169"/>
      <c r="B25" s="182"/>
      <c r="C25" s="169"/>
      <c r="D25" s="166"/>
      <c r="E25" s="169"/>
      <c r="F25" s="173"/>
      <c r="G25" s="176"/>
      <c r="H25" s="176"/>
      <c r="I25" s="176"/>
      <c r="J25" s="176"/>
      <c r="K25" s="179"/>
      <c r="L25" s="166"/>
      <c r="M25" s="72" t="str">
        <f>Sem!BE29</f>
        <v>MUVVALA KARAN</v>
      </c>
      <c r="N25" s="73">
        <f>Sem!BD29</f>
        <v>76</v>
      </c>
    </row>
    <row r="26" spans="1:14" s="66" customFormat="1" ht="16.5" thickBot="1" x14ac:dyDescent="0.3">
      <c r="A26" s="170"/>
      <c r="B26" s="183"/>
      <c r="C26" s="169"/>
      <c r="D26" s="166"/>
      <c r="E26" s="169"/>
      <c r="F26" s="174"/>
      <c r="G26" s="177"/>
      <c r="H26" s="177"/>
      <c r="I26" s="177"/>
      <c r="J26" s="177"/>
      <c r="K26" s="180"/>
      <c r="L26" s="166"/>
      <c r="M26" s="72" t="str">
        <f>Sem!BE30</f>
        <v>MUKADAM SANAUL SULTAN</v>
      </c>
      <c r="N26" s="73">
        <f>Sem!BD30</f>
        <v>74</v>
      </c>
    </row>
    <row r="27" spans="1:14" ht="15.75" customHeight="1" x14ac:dyDescent="0.25">
      <c r="A27" s="168" t="str">
        <f>Sem!AG8</f>
        <v>Automobile Engineering</v>
      </c>
      <c r="B27" s="181" t="s">
        <v>91</v>
      </c>
      <c r="C27" s="168">
        <f>Sem!BG11</f>
        <v>13</v>
      </c>
      <c r="D27" s="165">
        <f>Sem!BG9</f>
        <v>11</v>
      </c>
      <c r="E27" s="171">
        <f>Sem!BG12</f>
        <v>84.615384615384613</v>
      </c>
      <c r="F27" s="172">
        <f>Sem!BG20</f>
        <v>11</v>
      </c>
      <c r="G27" s="175">
        <f>Sem!BG19</f>
        <v>15</v>
      </c>
      <c r="H27" s="175">
        <f>Sem!BG18</f>
        <v>19</v>
      </c>
      <c r="I27" s="175">
        <f>Sem!BG17</f>
        <v>27</v>
      </c>
      <c r="J27" s="175">
        <f>Sem!BG16</f>
        <v>8</v>
      </c>
      <c r="K27" s="178">
        <f>Sem!BG15</f>
        <v>9</v>
      </c>
      <c r="L27" s="165">
        <f>Sem!BG8</f>
        <v>2</v>
      </c>
      <c r="M27" s="70" t="str">
        <f>Sem!BH28</f>
        <v>DALVI NINAD SANTOSH</v>
      </c>
      <c r="N27" s="71">
        <f>Sem!BG28</f>
        <v>73</v>
      </c>
    </row>
    <row r="28" spans="1:14" ht="15.75" x14ac:dyDescent="0.25">
      <c r="A28" s="169"/>
      <c r="B28" s="182"/>
      <c r="C28" s="169"/>
      <c r="D28" s="166"/>
      <c r="E28" s="169"/>
      <c r="F28" s="173"/>
      <c r="G28" s="176"/>
      <c r="H28" s="176"/>
      <c r="I28" s="176"/>
      <c r="J28" s="176"/>
      <c r="K28" s="179"/>
      <c r="L28" s="166"/>
      <c r="M28" s="72" t="str">
        <f>Sem!BH29</f>
        <v>BALANKAR SUYOG SAMBHAJI</v>
      </c>
      <c r="N28" s="73">
        <f>Sem!BG29</f>
        <v>71</v>
      </c>
    </row>
    <row r="29" spans="1:14" ht="16.5" thickBot="1" x14ac:dyDescent="0.3">
      <c r="A29" s="170"/>
      <c r="B29" s="183"/>
      <c r="C29" s="170"/>
      <c r="D29" s="167"/>
      <c r="E29" s="170"/>
      <c r="F29" s="174"/>
      <c r="G29" s="177"/>
      <c r="H29" s="177"/>
      <c r="I29" s="177"/>
      <c r="J29" s="177"/>
      <c r="K29" s="180"/>
      <c r="L29" s="167"/>
      <c r="M29" s="76" t="str">
        <f>Sem!BH30</f>
        <v>CHAVAN SIDDHESH PRAKASH</v>
      </c>
      <c r="N29" s="77">
        <f>Sem!BG30</f>
        <v>71</v>
      </c>
    </row>
    <row r="34" spans="1:16134" s="79" customFormat="1" ht="18.75" x14ac:dyDescent="0.25">
      <c r="A34" s="164" t="s">
        <v>59</v>
      </c>
      <c r="B34" s="164"/>
      <c r="C34" s="78"/>
      <c r="D34" s="78"/>
      <c r="E34" s="164" t="s">
        <v>60</v>
      </c>
      <c r="F34" s="164"/>
      <c r="G34" s="164"/>
      <c r="H34" s="164"/>
      <c r="I34" s="164"/>
      <c r="J34" s="164"/>
      <c r="K34" s="164"/>
      <c r="L34" s="78"/>
      <c r="M34" s="78" t="s">
        <v>61</v>
      </c>
      <c r="N34" s="97"/>
    </row>
    <row r="35" spans="1:16134" s="65" customFormat="1" ht="18.75" x14ac:dyDescent="0.25">
      <c r="A35" s="164" t="s">
        <v>62</v>
      </c>
      <c r="B35" s="164"/>
      <c r="C35" s="78"/>
      <c r="D35" s="78"/>
      <c r="E35" s="164" t="s">
        <v>63</v>
      </c>
      <c r="F35" s="164"/>
      <c r="G35" s="164"/>
      <c r="H35" s="164"/>
      <c r="I35" s="164"/>
      <c r="J35" s="164"/>
      <c r="K35" s="164"/>
      <c r="L35" s="78"/>
      <c r="M35" s="78" t="s">
        <v>57</v>
      </c>
      <c r="N35" s="96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</row>
    <row r="36" spans="1:16134" s="65" customFormat="1" ht="18.75" x14ac:dyDescent="0.25">
      <c r="A36" s="164" t="s">
        <v>64</v>
      </c>
      <c r="B36" s="164"/>
      <c r="C36"/>
      <c r="D36"/>
      <c r="E36" s="164" t="s">
        <v>58</v>
      </c>
      <c r="F36" s="164"/>
      <c r="G36" s="164"/>
      <c r="H36" s="164"/>
      <c r="I36" s="164"/>
      <c r="J36" s="164"/>
      <c r="K36" s="164"/>
      <c r="L36"/>
      <c r="M36" s="64"/>
      <c r="N36" s="9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</row>
  </sheetData>
  <mergeCells count="91">
    <mergeCell ref="A1:N1"/>
    <mergeCell ref="A2:N2"/>
    <mergeCell ref="A3:N3"/>
    <mergeCell ref="A4:N4"/>
    <mergeCell ref="A6:A7"/>
    <mergeCell ref="B6:B7"/>
    <mergeCell ref="C6:C7"/>
    <mergeCell ref="D6:D7"/>
    <mergeCell ref="E6:E7"/>
    <mergeCell ref="F6:K6"/>
    <mergeCell ref="L6:L7"/>
    <mergeCell ref="M6:M7"/>
    <mergeCell ref="N6:N7"/>
    <mergeCell ref="L13:L16"/>
    <mergeCell ref="I13:I16"/>
    <mergeCell ref="J13:J16"/>
    <mergeCell ref="K13:K16"/>
    <mergeCell ref="A8:A12"/>
    <mergeCell ref="B8:B12"/>
    <mergeCell ref="C8:C12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F13:F16"/>
    <mergeCell ref="G13:G16"/>
    <mergeCell ref="H13:H16"/>
    <mergeCell ref="A17:A20"/>
    <mergeCell ref="C17:C20"/>
    <mergeCell ref="D17:D20"/>
    <mergeCell ref="E17:E20"/>
    <mergeCell ref="F17:F20"/>
    <mergeCell ref="D13:D16"/>
    <mergeCell ref="E13:E16"/>
    <mergeCell ref="A13:A16"/>
    <mergeCell ref="C13:C16"/>
    <mergeCell ref="A21:A23"/>
    <mergeCell ref="C21:C23"/>
    <mergeCell ref="D21:D23"/>
    <mergeCell ref="B13:B16"/>
    <mergeCell ref="B17:B20"/>
    <mergeCell ref="B21:B23"/>
    <mergeCell ref="E21:E23"/>
    <mergeCell ref="F21:F23"/>
    <mergeCell ref="L21:L23"/>
    <mergeCell ref="I17:I20"/>
    <mergeCell ref="J17:J20"/>
    <mergeCell ref="K17:K20"/>
    <mergeCell ref="L17:L20"/>
    <mergeCell ref="G21:G23"/>
    <mergeCell ref="H21:H23"/>
    <mergeCell ref="I21:I23"/>
    <mergeCell ref="J21:J23"/>
    <mergeCell ref="K21:K23"/>
    <mergeCell ref="G17:G20"/>
    <mergeCell ref="H17:H20"/>
    <mergeCell ref="L24:L26"/>
    <mergeCell ref="A24:A26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B24:B26"/>
    <mergeCell ref="L27:L29"/>
    <mergeCell ref="A27:A29"/>
    <mergeCell ref="C27:C29"/>
    <mergeCell ref="D27:D29"/>
    <mergeCell ref="E27:E29"/>
    <mergeCell ref="F27:F29"/>
    <mergeCell ref="G27:G29"/>
    <mergeCell ref="H27:H29"/>
    <mergeCell ref="I27:I29"/>
    <mergeCell ref="J27:J29"/>
    <mergeCell ref="K27:K29"/>
    <mergeCell ref="B27:B29"/>
    <mergeCell ref="A34:B34"/>
    <mergeCell ref="E34:K34"/>
    <mergeCell ref="A35:B35"/>
    <mergeCell ref="E35:K35"/>
    <mergeCell ref="A36:B36"/>
    <mergeCell ref="E36:K36"/>
  </mergeCells>
  <pageMargins left="0.25" right="0.13" top="0.47" bottom="0.75" header="0.3" footer="0.3"/>
  <pageSetup paperSize="9" scale="7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L208"/>
  <sheetViews>
    <sheetView tabSelected="1" topLeftCell="C1" zoomScale="80" zoomScaleNormal="80" workbookViewId="0">
      <selection activeCell="AG9" sqref="AG9"/>
    </sheetView>
  </sheetViews>
  <sheetFormatPr defaultRowHeight="15" x14ac:dyDescent="0.25"/>
  <cols>
    <col min="1" max="1" width="5.85546875" style="2" customWidth="1"/>
    <col min="2" max="2" width="36.7109375" style="4" bestFit="1" customWidth="1"/>
    <col min="3" max="38" width="7" style="2" customWidth="1"/>
    <col min="39" max="40" width="7.42578125" style="2" customWidth="1"/>
    <col min="41" max="41" width="9.140625" style="8"/>
    <col min="42" max="42" width="13.42578125" style="8" customWidth="1"/>
    <col min="43" max="43" width="11" style="8" customWidth="1"/>
    <col min="44" max="61" width="9.85546875" style="8" customWidth="1"/>
    <col min="62" max="63" width="9.140625" style="8"/>
    <col min="64" max="16384" width="9.140625" style="2"/>
  </cols>
  <sheetData>
    <row r="1" spans="1:63" s="6" customFormat="1" ht="56.25" customHeight="1" x14ac:dyDescent="0.25">
      <c r="A1" s="193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U1" s="7"/>
    </row>
    <row r="2" spans="1:63" s="6" customFormat="1" ht="21" customHeight="1" x14ac:dyDescent="0.25">
      <c r="A2" s="194" t="s">
        <v>35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U2" s="7"/>
    </row>
    <row r="3" spans="1:63" s="6" customFormat="1" ht="18.75" customHeight="1" x14ac:dyDescent="0.25">
      <c r="A3" s="161" t="s">
        <v>84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U3" s="7"/>
    </row>
    <row r="4" spans="1:63" s="6" customFormat="1" ht="18.75" customHeight="1" x14ac:dyDescent="0.25">
      <c r="A4" s="161" t="s">
        <v>85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U4" s="7"/>
    </row>
    <row r="5" spans="1:63" s="8" customFormat="1" x14ac:dyDescent="0.25">
      <c r="U5"/>
      <c r="AU5" s="9"/>
    </row>
    <row r="6" spans="1:63" s="8" customFormat="1" ht="15.75" thickBot="1" x14ac:dyDescent="0.3">
      <c r="U6"/>
      <c r="AU6" s="9"/>
    </row>
    <row r="7" spans="1:63" s="8" customFormat="1" ht="19.5" customHeight="1" thickBo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/>
      <c r="V7" s="10"/>
      <c r="W7" s="10"/>
      <c r="X7" s="10"/>
      <c r="AO7" s="11"/>
      <c r="AP7" s="11"/>
      <c r="AQ7" s="11"/>
      <c r="AR7" s="211" t="str">
        <f>C8</f>
        <v>Design of Mechanical Systems</v>
      </c>
      <c r="AS7" s="211"/>
      <c r="AT7" s="211"/>
      <c r="AU7" s="211" t="str">
        <f>I8</f>
        <v>Industrial Engineering &amp; Management</v>
      </c>
      <c r="AV7" s="211"/>
      <c r="AW7" s="211"/>
      <c r="AX7" s="211" t="str">
        <f>O8</f>
        <v>Refrigeration &amp; Air Conditioning</v>
      </c>
      <c r="AY7" s="211"/>
      <c r="AZ7" s="212"/>
      <c r="BA7" s="211" t="str">
        <f>U8</f>
        <v>Renewable Energy Sources</v>
      </c>
      <c r="BB7" s="211"/>
      <c r="BC7" s="211"/>
      <c r="BD7" s="215" t="str">
        <f>AA8</f>
        <v>Project Management</v>
      </c>
      <c r="BE7" s="211"/>
      <c r="BF7" s="212"/>
      <c r="BG7" s="211" t="str">
        <f>AG8</f>
        <v>Automobile Engineering</v>
      </c>
      <c r="BH7" s="211"/>
      <c r="BI7" s="212"/>
      <c r="BJ7" s="109" t="str">
        <f>AM8</f>
        <v>TOTAL</v>
      </c>
    </row>
    <row r="8" spans="1:63" ht="15" customHeight="1" x14ac:dyDescent="0.25">
      <c r="A8" s="218" t="s">
        <v>0</v>
      </c>
      <c r="B8" s="210" t="s">
        <v>1</v>
      </c>
      <c r="C8" s="209" t="s">
        <v>418</v>
      </c>
      <c r="D8" s="210"/>
      <c r="E8" s="210"/>
      <c r="F8" s="210"/>
      <c r="G8" s="210"/>
      <c r="H8" s="210"/>
      <c r="I8" s="209" t="s">
        <v>419</v>
      </c>
      <c r="J8" s="210"/>
      <c r="K8" s="210"/>
      <c r="L8" s="210"/>
      <c r="M8" s="210"/>
      <c r="N8" s="210"/>
      <c r="O8" s="209" t="s">
        <v>420</v>
      </c>
      <c r="P8" s="210"/>
      <c r="Q8" s="210"/>
      <c r="R8" s="210"/>
      <c r="S8" s="210"/>
      <c r="T8" s="210"/>
      <c r="U8" s="209" t="s">
        <v>421</v>
      </c>
      <c r="V8" s="210"/>
      <c r="W8" s="210"/>
      <c r="X8" s="210"/>
      <c r="Y8" s="210"/>
      <c r="Z8" s="210"/>
      <c r="AA8" s="209" t="s">
        <v>422</v>
      </c>
      <c r="AB8" s="210"/>
      <c r="AC8" s="210"/>
      <c r="AD8" s="210"/>
      <c r="AE8" s="210"/>
      <c r="AF8" s="210"/>
      <c r="AG8" s="209" t="s">
        <v>423</v>
      </c>
      <c r="AH8" s="210"/>
      <c r="AI8" s="210"/>
      <c r="AJ8" s="210"/>
      <c r="AK8" s="210"/>
      <c r="AL8" s="210"/>
      <c r="AM8" s="213" t="s">
        <v>8</v>
      </c>
      <c r="AN8" s="214" t="s">
        <v>9</v>
      </c>
      <c r="AO8" s="219" t="s">
        <v>12</v>
      </c>
      <c r="AP8" s="220"/>
      <c r="AQ8" s="12" t="s">
        <v>13</v>
      </c>
      <c r="AR8" s="13">
        <f>COUNTIF(D11:D200, "F")</f>
        <v>8</v>
      </c>
      <c r="AS8" s="14">
        <f>COUNTIF(F11:F200, "F")</f>
        <v>1</v>
      </c>
      <c r="AT8" s="15">
        <f>COUNTIF(H11:H200, "F")</f>
        <v>8</v>
      </c>
      <c r="AU8" s="56">
        <f>COUNTIF(J11:J200, "F")</f>
        <v>1</v>
      </c>
      <c r="AV8" s="14">
        <f>COUNTIF(L11:L200, "F")</f>
        <v>0</v>
      </c>
      <c r="AW8" s="17">
        <f>COUNTIF(N11:N200, "F")</f>
        <v>1</v>
      </c>
      <c r="AX8" s="56">
        <f>COUNTIF(P11:P200, "F")</f>
        <v>3</v>
      </c>
      <c r="AY8" s="14">
        <f>COUNTIF(R11:R200, "F")</f>
        <v>4</v>
      </c>
      <c r="AZ8" s="58">
        <f>COUNTIF(T11:T200, "F")</f>
        <v>5</v>
      </c>
      <c r="BA8" s="56">
        <f>COUNTIF(V11:V200, "F")</f>
        <v>0</v>
      </c>
      <c r="BB8" s="14">
        <f>COUNTIF(X11:X200, "F")</f>
        <v>0</v>
      </c>
      <c r="BC8" s="18">
        <f>COUNTIF(Z11:Z200, "F")</f>
        <v>0</v>
      </c>
      <c r="BD8" s="58">
        <f>COUNTIF(AB11:AB200, "F")</f>
        <v>0</v>
      </c>
      <c r="BE8" s="14">
        <f>COUNTIF(AD11:AD200, "F")</f>
        <v>0</v>
      </c>
      <c r="BF8" s="58">
        <f>COUNTIF(AF11:AF200, "F")</f>
        <v>0</v>
      </c>
      <c r="BG8" s="56">
        <f>COUNTIF(AH11:AH200, "F")</f>
        <v>2</v>
      </c>
      <c r="BH8" s="14">
        <f>COUNTIF(AJ11:AJ200, "F")</f>
        <v>1</v>
      </c>
      <c r="BI8" s="58">
        <f>COUNTIF(AL11:AL200, "F")</f>
        <v>2</v>
      </c>
      <c r="BJ8" s="53">
        <f>COUNTIF(AM11:AM200, "F")</f>
        <v>10</v>
      </c>
      <c r="BK8" s="6"/>
    </row>
    <row r="9" spans="1:63" x14ac:dyDescent="0.25">
      <c r="A9" s="218"/>
      <c r="B9" s="210"/>
      <c r="C9" s="1" t="s">
        <v>2</v>
      </c>
      <c r="D9" s="1"/>
      <c r="E9" s="1" t="s">
        <v>3</v>
      </c>
      <c r="F9" s="1"/>
      <c r="G9" s="1" t="s">
        <v>4</v>
      </c>
      <c r="H9" s="210" t="s">
        <v>7</v>
      </c>
      <c r="I9" s="1" t="s">
        <v>2</v>
      </c>
      <c r="J9" s="1"/>
      <c r="K9" s="1" t="s">
        <v>3</v>
      </c>
      <c r="L9" s="1"/>
      <c r="M9" s="1" t="s">
        <v>4</v>
      </c>
      <c r="N9" s="210" t="s">
        <v>7</v>
      </c>
      <c r="O9" s="1" t="s">
        <v>2</v>
      </c>
      <c r="P9" s="1"/>
      <c r="Q9" s="1" t="s">
        <v>3</v>
      </c>
      <c r="R9" s="1"/>
      <c r="S9" s="1" t="s">
        <v>4</v>
      </c>
      <c r="T9" s="210" t="s">
        <v>7</v>
      </c>
      <c r="U9" s="1" t="s">
        <v>2</v>
      </c>
      <c r="V9" s="1"/>
      <c r="W9" s="1" t="s">
        <v>3</v>
      </c>
      <c r="X9" s="1"/>
      <c r="Y9" s="1" t="s">
        <v>4</v>
      </c>
      <c r="Z9" s="210" t="s">
        <v>7</v>
      </c>
      <c r="AA9" s="5" t="s">
        <v>2</v>
      </c>
      <c r="AB9" s="5"/>
      <c r="AC9" s="5" t="s">
        <v>3</v>
      </c>
      <c r="AD9" s="5"/>
      <c r="AE9" s="5" t="s">
        <v>4</v>
      </c>
      <c r="AF9" s="210" t="s">
        <v>7</v>
      </c>
      <c r="AG9" s="1" t="s">
        <v>2</v>
      </c>
      <c r="AH9" s="1"/>
      <c r="AI9" s="1" t="s">
        <v>3</v>
      </c>
      <c r="AJ9" s="1"/>
      <c r="AK9" s="1" t="s">
        <v>4</v>
      </c>
      <c r="AL9" s="210" t="s">
        <v>7</v>
      </c>
      <c r="AM9" s="213"/>
      <c r="AN9" s="214"/>
      <c r="AO9" s="221">
        <v>149</v>
      </c>
      <c r="AP9" s="222"/>
      <c r="AQ9" s="19" t="s">
        <v>14</v>
      </c>
      <c r="AR9" s="20">
        <f>AO9-AR8</f>
        <v>141</v>
      </c>
      <c r="AS9" s="21">
        <f>AO9-AS8</f>
        <v>148</v>
      </c>
      <c r="AT9" s="22">
        <f>AO9-AT8</f>
        <v>141</v>
      </c>
      <c r="AU9" s="20">
        <f>AO9-AU8</f>
        <v>148</v>
      </c>
      <c r="AV9" s="21">
        <f>AO9-AV8</f>
        <v>149</v>
      </c>
      <c r="AW9" s="23">
        <f>AO9-AW8</f>
        <v>148</v>
      </c>
      <c r="AX9" s="24">
        <f>AO9-AX8</f>
        <v>146</v>
      </c>
      <c r="AY9" s="21">
        <f>AO9-AY8</f>
        <v>145</v>
      </c>
      <c r="AZ9" s="22">
        <f>AO9-AZ8</f>
        <v>144</v>
      </c>
      <c r="BA9" s="20">
        <f>BA11-BA8</f>
        <v>43</v>
      </c>
      <c r="BB9" s="107">
        <f>BB11-BB8</f>
        <v>43</v>
      </c>
      <c r="BC9" s="23">
        <f>BC11-BC8</f>
        <v>43</v>
      </c>
      <c r="BD9" s="24">
        <f t="shared" ref="BD9:BI9" si="0">BD11-BD8</f>
        <v>15</v>
      </c>
      <c r="BE9" s="21">
        <f t="shared" si="0"/>
        <v>15</v>
      </c>
      <c r="BF9" s="22">
        <f t="shared" si="0"/>
        <v>15</v>
      </c>
      <c r="BG9" s="20">
        <f t="shared" si="0"/>
        <v>11</v>
      </c>
      <c r="BH9" s="21">
        <f t="shared" si="0"/>
        <v>89</v>
      </c>
      <c r="BI9" s="108">
        <f t="shared" si="0"/>
        <v>89</v>
      </c>
      <c r="BJ9" s="54">
        <f>COUNTIF(AM11:AM200, "P")</f>
        <v>139</v>
      </c>
      <c r="BK9" s="6"/>
    </row>
    <row r="10" spans="1:63" ht="15.75" thickBot="1" x14ac:dyDescent="0.3">
      <c r="A10" s="218"/>
      <c r="B10" s="210"/>
      <c r="C10" s="1" t="s">
        <v>5</v>
      </c>
      <c r="D10" s="1" t="s">
        <v>11</v>
      </c>
      <c r="E10" s="1" t="s">
        <v>6</v>
      </c>
      <c r="F10" s="1" t="s">
        <v>11</v>
      </c>
      <c r="G10" s="1">
        <v>100</v>
      </c>
      <c r="H10" s="210"/>
      <c r="I10" s="1" t="s">
        <v>5</v>
      </c>
      <c r="J10" s="1" t="s">
        <v>11</v>
      </c>
      <c r="K10" s="1" t="s">
        <v>6</v>
      </c>
      <c r="L10" s="1" t="s">
        <v>11</v>
      </c>
      <c r="M10" s="1">
        <v>100</v>
      </c>
      <c r="N10" s="210"/>
      <c r="O10" s="1" t="s">
        <v>5</v>
      </c>
      <c r="P10" s="1" t="s">
        <v>11</v>
      </c>
      <c r="Q10" s="1" t="s">
        <v>6</v>
      </c>
      <c r="R10" s="1" t="s">
        <v>11</v>
      </c>
      <c r="S10" s="1">
        <v>100</v>
      </c>
      <c r="T10" s="210"/>
      <c r="U10" s="1" t="s">
        <v>5</v>
      </c>
      <c r="V10" s="1" t="s">
        <v>11</v>
      </c>
      <c r="W10" s="1" t="s">
        <v>6</v>
      </c>
      <c r="X10" s="1" t="s">
        <v>11</v>
      </c>
      <c r="Y10" s="1">
        <v>100</v>
      </c>
      <c r="Z10" s="210"/>
      <c r="AA10" s="5" t="s">
        <v>5</v>
      </c>
      <c r="AB10" s="5" t="s">
        <v>11</v>
      </c>
      <c r="AC10" s="5" t="s">
        <v>6</v>
      </c>
      <c r="AD10" s="5" t="s">
        <v>11</v>
      </c>
      <c r="AE10" s="5">
        <v>100</v>
      </c>
      <c r="AF10" s="210"/>
      <c r="AG10" s="1" t="s">
        <v>5</v>
      </c>
      <c r="AH10" s="1" t="s">
        <v>11</v>
      </c>
      <c r="AI10" s="1" t="s">
        <v>6</v>
      </c>
      <c r="AJ10" s="1" t="s">
        <v>11</v>
      </c>
      <c r="AK10" s="1">
        <v>100</v>
      </c>
      <c r="AL10" s="210"/>
      <c r="AM10" s="213"/>
      <c r="AN10" s="214"/>
      <c r="AP10" s="25"/>
      <c r="AQ10" s="26" t="s">
        <v>10</v>
      </c>
      <c r="AR10" s="20">
        <f>COUNTIF(C11:C200, "A")</f>
        <v>0</v>
      </c>
      <c r="AS10" s="21">
        <f>COUNTIF(E11:E200, "A")</f>
        <v>0</v>
      </c>
      <c r="AT10" s="22">
        <f>COUNTIF(G11:G200, "A")</f>
        <v>0</v>
      </c>
      <c r="AU10" s="20">
        <f>COUNTIF(I11:I200, "A")</f>
        <v>0</v>
      </c>
      <c r="AV10" s="21">
        <f>COUNTIF(K11:K200, "A")</f>
        <v>0</v>
      </c>
      <c r="AW10" s="23">
        <f>COUNTIF(M11:M200, "A")</f>
        <v>0</v>
      </c>
      <c r="AX10" s="57">
        <f>COUNTIF(O11:O200, "A")</f>
        <v>0</v>
      </c>
      <c r="AY10" s="21">
        <f>COUNTIF(Q11:Q200, "A")</f>
        <v>0</v>
      </c>
      <c r="AZ10" s="59">
        <f>COUNTIF(S11:S200, "A")</f>
        <v>0</v>
      </c>
      <c r="BA10" s="57">
        <f>COUNTIF(U11:U200, "A")</f>
        <v>0</v>
      </c>
      <c r="BB10" s="107">
        <f>COUNTIF(W11:W200, "A")</f>
        <v>0</v>
      </c>
      <c r="BC10" s="147">
        <f>COUNTIF(Y11:Y200, "A")</f>
        <v>0</v>
      </c>
      <c r="BD10" s="59">
        <f>COUNTIF(AA11:AA200, "A")</f>
        <v>0</v>
      </c>
      <c r="BE10" s="21">
        <f>COUNTIF(AC11:AC200, "A")</f>
        <v>0</v>
      </c>
      <c r="BF10" s="59">
        <f>COUNTIF(AE11:AE200, "A")</f>
        <v>0</v>
      </c>
      <c r="BG10" s="57">
        <f>COUNTIF(AG11:AG200, "A")</f>
        <v>0</v>
      </c>
      <c r="BH10" s="21">
        <f>COUNTIF(AI11:AI200, "A")</f>
        <v>0</v>
      </c>
      <c r="BI10" s="59">
        <f>COUNTIF(AK11:AK200, "A")</f>
        <v>0</v>
      </c>
      <c r="BJ10" s="54">
        <f>COUNTIF(AM11:AM200, "A")</f>
        <v>0</v>
      </c>
      <c r="BK10" s="6"/>
    </row>
    <row r="11" spans="1:63" ht="16.5" thickBot="1" x14ac:dyDescent="0.3">
      <c r="A11" s="101">
        <v>2065</v>
      </c>
      <c r="B11" s="121" t="s">
        <v>226</v>
      </c>
      <c r="C11" s="105">
        <v>32</v>
      </c>
      <c r="D11" s="5" t="str">
        <f>IF(C11="A","F",IF(C11&lt;32,"F", IF(C11&lt;36,"P", IF(C11&lt;40,"E", IF(C11&lt;48,"D", IF(C11&lt;56,"C", IF(C11&lt;60,"B", IF(C11&lt;64,"A", "O"))))))))</f>
        <v>P</v>
      </c>
      <c r="E11" s="105">
        <v>14</v>
      </c>
      <c r="F11" s="5" t="str">
        <f>IF(E11="A","F",IF(E11&lt;8,"F", IF(E11&lt;9,"P", IF(E11&lt;10,"E", IF(E11&lt;12,"D", IF(E11&lt;14,"C", IF(E11&lt;15,"B", IF(E11&lt;16,"A", "O"))))))))</f>
        <v>B</v>
      </c>
      <c r="G11" s="1">
        <f>IF(OR(C11="A",E11="A"),0,C11+E11)</f>
        <v>46</v>
      </c>
      <c r="H11" s="1" t="str">
        <f>IF(G11&lt;40,"F", IF(G11&lt;45,"P", IF(G11&lt;50,"E", IF(G11&lt;60,"D", IF(G11&lt;70,"C", IF(G11&lt;75,"B", IF(G11&lt;80,"A", "O")))))))</f>
        <v>E</v>
      </c>
      <c r="I11" s="105">
        <v>50</v>
      </c>
      <c r="J11" s="5" t="str">
        <f>IF(I11="A","F",IF(I11&lt;32,"F", IF(I11&lt;36,"P", IF(I11&lt;40,"E", IF(I11&lt;48,"D", IF(I11&lt;56,"C", IF(I11&lt;60,"B", IF(I11&lt;64,"A", "O"))))))))</f>
        <v>C</v>
      </c>
      <c r="K11" s="105">
        <v>16</v>
      </c>
      <c r="L11" s="5" t="str">
        <f>IF(K11="A","F",IF(K11&lt;8,"F", IF(K11&lt;9,"P", IF(K11&lt;10,"E", IF(K11&lt;12,"D", IF(K11&lt;14,"C", IF(K11&lt;15,"B", IF(K11&lt;16,"A", "O"))))))))</f>
        <v>O</v>
      </c>
      <c r="M11" s="1">
        <f>IF(OR(I11="A",K11="A"),0,I11+K11)</f>
        <v>66</v>
      </c>
      <c r="N11" s="1" t="str">
        <f>IF(M11&lt;40,"F", IF(M11&lt;45,"P", IF(M11&lt;50,"E", IF(M11&lt;60,"D", IF(M11&lt;70,"C", IF(M11&lt;75,"B", IF(M11&lt;80,"A", "O")))))))</f>
        <v>C</v>
      </c>
      <c r="O11" s="105">
        <v>61</v>
      </c>
      <c r="P11" s="5" t="str">
        <f>IF(O11="A","F",IF(O11&lt;32,"F", IF(O11&lt;36,"P", IF(O11&lt;40,"E", IF(O11&lt;48,"D", IF(O11&lt;56,"C", IF(O11&lt;60,"B", IF(O11&lt;64,"A", "O"))))))))</f>
        <v>A</v>
      </c>
      <c r="Q11" s="105">
        <v>12</v>
      </c>
      <c r="R11" s="5" t="str">
        <f>IF(Q11="A","F",IF(Q11&lt;8,"F", IF(Q11&lt;9,"P", IF(Q11&lt;10,"E", IF(Q11&lt;12,"D", IF(Q11&lt;14,"C", IF(Q11&lt;15,"B", IF(Q11&lt;16,"A", "O"))))))))</f>
        <v>C</v>
      </c>
      <c r="S11" s="1">
        <f>IF(OR(O11="A",Q11="A"),0,O11+Q11)</f>
        <v>73</v>
      </c>
      <c r="T11" s="1" t="str">
        <f>IF(S11&lt;40,"F", IF(S11&lt;45,"P", IF(S11&lt;50,"E", IF(S11&lt;60,"D", IF(S11&lt;70,"C", IF(S11&lt;75,"B", IF(S11&lt;80,"A", "O")))))))</f>
        <v>B</v>
      </c>
      <c r="U11" s="105">
        <v>47</v>
      </c>
      <c r="V11" s="5" t="str">
        <f>IF(U11="A","F",IF(U11&lt;32,"F", IF(U11&lt;36,"P", IF(U11&lt;40,"E", IF(U11&lt;48,"D", IF(U11&lt;56,"C", IF(U11&lt;60,"B", IF(U11&lt;64,"A", "O"))))))))</f>
        <v>D</v>
      </c>
      <c r="W11" s="105">
        <v>15</v>
      </c>
      <c r="X11" s="5" t="str">
        <f>IF(W11="A","F",IF(W11&lt;8,"F", IF(W11&lt;9,"P", IF(W11&lt;10,"E", IF(W11&lt;12,"D", IF(W11&lt;14,"C", IF(W11&lt;15,"B", IF(W11&lt;16,"A", "O"))))))))</f>
        <v>A</v>
      </c>
      <c r="Y11" s="1">
        <f>IF(OR(U11="A",W11="A"),0,U11+W11)</f>
        <v>62</v>
      </c>
      <c r="Z11" s="1" t="str">
        <f>IF(Y11&lt;40,"F", IF(Y11&lt;45,"P", IF(Y11&lt;50,"E", IF(Y11&lt;60,"D", IF(Y11&lt;70,"C", IF(Y11&lt;75,"B", IF(Y11&lt;80,"A", "O")))))))</f>
        <v>C</v>
      </c>
      <c r="AA11" s="5"/>
      <c r="AB11" s="5"/>
      <c r="AC11" s="5"/>
      <c r="AD11" s="5"/>
      <c r="AE11" s="5"/>
      <c r="AF11" s="5"/>
      <c r="AG11" s="1"/>
      <c r="AH11" s="1"/>
      <c r="AI11" s="1"/>
      <c r="AJ11" s="1"/>
      <c r="AK11" s="1"/>
      <c r="AL11" s="1"/>
      <c r="AM11" s="1" t="str">
        <f t="shared" ref="AM11:AM42" si="1">IF(OR(D11="F",F11="F",H11="F",J11="F",L11="F",N11="F",P11="F",R11="F",T11="F",V11="F",X11="F",Z11="F",AH11="F",AJ11="F",AL11="F"),"F","P")</f>
        <v>P</v>
      </c>
      <c r="AN11" s="1">
        <v>8</v>
      </c>
      <c r="AP11" s="223" t="s">
        <v>15</v>
      </c>
      <c r="AQ11" s="224"/>
      <c r="AR11" s="20">
        <f>AO9-AR10</f>
        <v>149</v>
      </c>
      <c r="AS11" s="21">
        <f>AO9-AS10</f>
        <v>149</v>
      </c>
      <c r="AT11" s="22">
        <f>AO9-AT10</f>
        <v>149</v>
      </c>
      <c r="AU11" s="20">
        <f>AO9-AU10</f>
        <v>149</v>
      </c>
      <c r="AV11" s="21">
        <f>AO9-AV10</f>
        <v>149</v>
      </c>
      <c r="AW11" s="23">
        <f>AO9-AW10</f>
        <v>149</v>
      </c>
      <c r="AX11" s="24">
        <f>AO9-AX10</f>
        <v>149</v>
      </c>
      <c r="AY11" s="21">
        <f>AO9-AY10</f>
        <v>149</v>
      </c>
      <c r="AZ11" s="22">
        <f>AO9-AZ10</f>
        <v>149</v>
      </c>
      <c r="BA11" s="20">
        <f>COUNT(U11:U200)</f>
        <v>43</v>
      </c>
      <c r="BB11" s="107">
        <f>COUNT(W11:W200)</f>
        <v>43</v>
      </c>
      <c r="BC11" s="23">
        <f>COUNT(Y11:Y200)</f>
        <v>43</v>
      </c>
      <c r="BD11" s="24">
        <f>COUNT(AA11:AA200)</f>
        <v>15</v>
      </c>
      <c r="BE11" s="21">
        <f>COUNT(AC11:AC81)</f>
        <v>15</v>
      </c>
      <c r="BF11" s="22">
        <f>COUNT(AE11:AE200)</f>
        <v>15</v>
      </c>
      <c r="BG11" s="20">
        <f>COUNT(AG11:AG81)</f>
        <v>13</v>
      </c>
      <c r="BH11" s="21">
        <f>COUNT(AI11:AI200)</f>
        <v>90</v>
      </c>
      <c r="BI11" s="108">
        <f>COUNT(AK11:AK200)</f>
        <v>91</v>
      </c>
      <c r="BJ11" s="54">
        <v>149</v>
      </c>
      <c r="BK11" s="146"/>
    </row>
    <row r="12" spans="1:63" ht="16.5" thickBot="1" x14ac:dyDescent="0.3">
      <c r="A12" s="101">
        <v>2066</v>
      </c>
      <c r="B12" s="121" t="s">
        <v>230</v>
      </c>
      <c r="C12" s="105">
        <v>53</v>
      </c>
      <c r="D12" s="5" t="str">
        <f t="shared" ref="D12:D75" si="2">IF(C12="A","F",IF(C12&lt;32,"F", IF(C12&lt;36,"P", IF(C12&lt;40,"E", IF(C12&lt;48,"D", IF(C12&lt;56,"C", IF(C12&lt;60,"B", IF(C12&lt;64,"A", "O"))))))))</f>
        <v>C</v>
      </c>
      <c r="E12" s="105">
        <v>12</v>
      </c>
      <c r="F12" s="5" t="str">
        <f t="shared" ref="F12:F75" si="3">IF(E12="A","F",IF(E12&lt;8,"F", IF(E12&lt;9,"P", IF(E12&lt;10,"E", IF(E12&lt;12,"D", IF(E12&lt;14,"C", IF(E12&lt;15,"B", IF(E12&lt;16,"A", "O"))))))))</f>
        <v>C</v>
      </c>
      <c r="G12" s="1">
        <f t="shared" ref="G12:G75" si="4">IF(OR(C12="A",E12="A"),0,C12+E12)</f>
        <v>65</v>
      </c>
      <c r="H12" s="1" t="str">
        <f t="shared" ref="H12:H75" si="5">IF(G12&lt;40,"F", IF(G12&lt;45,"P", IF(G12&lt;50,"E", IF(G12&lt;60,"D", IF(G12&lt;70,"C", IF(G12&lt;75,"B", IF(G12&lt;80,"A", "O")))))))</f>
        <v>C</v>
      </c>
      <c r="I12" s="105">
        <v>58</v>
      </c>
      <c r="J12" s="5" t="str">
        <f t="shared" ref="J12:J75" si="6">IF(I12="A","F",IF(I12&lt;32,"F", IF(I12&lt;36,"P", IF(I12&lt;40,"E", IF(I12&lt;48,"D", IF(I12&lt;56,"C", IF(I12&lt;60,"B", IF(I12&lt;64,"A", "O"))))))))</f>
        <v>B</v>
      </c>
      <c r="K12" s="105">
        <v>13</v>
      </c>
      <c r="L12" s="5" t="str">
        <f t="shared" ref="L12:L75" si="7">IF(K12="A","F",IF(K12&lt;8,"F", IF(K12&lt;9,"P", IF(K12&lt;10,"E", IF(K12&lt;12,"D", IF(K12&lt;14,"C", IF(K12&lt;15,"B", IF(K12&lt;16,"A", "O"))))))))</f>
        <v>C</v>
      </c>
      <c r="M12" s="1">
        <f t="shared" ref="M12:M75" si="8">IF(OR(I12="A",K12="A"),0,I12+K12)</f>
        <v>71</v>
      </c>
      <c r="N12" s="1" t="str">
        <f t="shared" ref="N12:N75" si="9">IF(M12&lt;40,"F", IF(M12&lt;45,"P", IF(M12&lt;50,"E", IF(M12&lt;60,"D", IF(M12&lt;70,"C", IF(M12&lt;75,"B", IF(M12&lt;80,"A", "O")))))))</f>
        <v>B</v>
      </c>
      <c r="O12" s="105">
        <v>37</v>
      </c>
      <c r="P12" s="5" t="str">
        <f t="shared" ref="P12:P75" si="10">IF(O12="A","F",IF(O12&lt;32,"F", IF(O12&lt;36,"P", IF(O12&lt;40,"E", IF(O12&lt;48,"D", IF(O12&lt;56,"C", IF(O12&lt;60,"B", IF(O12&lt;64,"A", "O"))))))))</f>
        <v>E</v>
      </c>
      <c r="Q12" s="105">
        <v>9</v>
      </c>
      <c r="R12" s="5" t="str">
        <f t="shared" ref="R12:R75" si="11">IF(Q12="A","F",IF(Q12&lt;8,"F", IF(Q12&lt;9,"P", IF(Q12&lt;10,"E", IF(Q12&lt;12,"D", IF(Q12&lt;14,"C", IF(Q12&lt;15,"B", IF(Q12&lt;16,"A", "O"))))))))</f>
        <v>E</v>
      </c>
      <c r="S12" s="1">
        <f t="shared" ref="S12:S75" si="12">IF(OR(O12="A",Q12="A"),0,O12+Q12)</f>
        <v>46</v>
      </c>
      <c r="T12" s="1" t="str">
        <f t="shared" ref="T12:T19" si="13">IF(S12&lt;40,"F", IF(S12&lt;45,"P", IF(S12&lt;50,"E", IF(S12&lt;60,"D", IF(S12&lt;70,"C", IF(S12&lt;75,"B", IF(S12&lt;80,"A", "O")))))))</f>
        <v>E</v>
      </c>
      <c r="U12" s="105">
        <v>40</v>
      </c>
      <c r="V12" s="5" t="str">
        <f t="shared" ref="V12:V53" si="14">IF(U12="A","F",IF(U12&lt;32,"F", IF(U12&lt;36,"P", IF(U12&lt;40,"E", IF(U12&lt;48,"D", IF(U12&lt;56,"C", IF(U12&lt;60,"B", IF(U12&lt;64,"A", "O"))))))))</f>
        <v>D</v>
      </c>
      <c r="W12" s="105">
        <v>12</v>
      </c>
      <c r="X12" s="5" t="str">
        <f t="shared" ref="X12:X53" si="15">IF(W12="A","F",IF(W12&lt;8,"F", IF(W12&lt;9,"P", IF(W12&lt;10,"E", IF(W12&lt;12,"D", IF(W12&lt;14,"C", IF(W12&lt;15,"B", IF(W12&lt;16,"A", "O"))))))))</f>
        <v>C</v>
      </c>
      <c r="Y12" s="1">
        <f t="shared" ref="Y12:Y53" si="16">IF(OR(U12="A",W12="A"),0,U12+W12)</f>
        <v>52</v>
      </c>
      <c r="Z12" s="1" t="str">
        <f t="shared" ref="Z12:Z53" si="17">IF(Y12&lt;40,"F", IF(Y12&lt;45,"P", IF(Y12&lt;50,"E", IF(Y12&lt;60,"D", IF(Y12&lt;70,"C", IF(Y12&lt;75,"B", IF(Y12&lt;80,"A", "O")))))))</f>
        <v>D</v>
      </c>
      <c r="AA12" s="5"/>
      <c r="AB12" s="5"/>
      <c r="AC12" s="5"/>
      <c r="AD12" s="5"/>
      <c r="AE12" s="5"/>
      <c r="AF12" s="5"/>
      <c r="AG12" s="1"/>
      <c r="AH12" s="1"/>
      <c r="AI12" s="1"/>
      <c r="AJ12" s="1"/>
      <c r="AK12" s="1"/>
      <c r="AL12" s="1"/>
      <c r="AM12" s="1" t="str">
        <f t="shared" si="1"/>
        <v>P</v>
      </c>
      <c r="AN12" s="1">
        <v>7.84</v>
      </c>
      <c r="AP12" s="225" t="s">
        <v>16</v>
      </c>
      <c r="AQ12" s="226"/>
      <c r="AR12" s="27">
        <f>(AR9/AO9)*100</f>
        <v>94.630872483221466</v>
      </c>
      <c r="AS12" s="28">
        <f>(AS9/AO9)*100</f>
        <v>99.328859060402692</v>
      </c>
      <c r="AT12" s="29">
        <f>(AT9/AO9)*100</f>
        <v>94.630872483221466</v>
      </c>
      <c r="AU12" s="27">
        <f>(AU9/AO9)*100</f>
        <v>99.328859060402692</v>
      </c>
      <c r="AV12" s="28">
        <f>(AV9/AO9)*100</f>
        <v>100</v>
      </c>
      <c r="AW12" s="30">
        <f>(AW9/AO9)*100</f>
        <v>99.328859060402692</v>
      </c>
      <c r="AX12" s="31">
        <f>(AX9/AO9)*100</f>
        <v>97.986577181208062</v>
      </c>
      <c r="AY12" s="28">
        <f>(AY9/AO9)*100</f>
        <v>97.31543624161074</v>
      </c>
      <c r="AZ12" s="29">
        <f>(AZ9/AO9)*100</f>
        <v>96.644295302013433</v>
      </c>
      <c r="BA12" s="27">
        <f>(BA9/BA11)*100</f>
        <v>100</v>
      </c>
      <c r="BB12" s="28">
        <f>(BB9/BB11)*100</f>
        <v>100</v>
      </c>
      <c r="BC12" s="30">
        <f>(BC9/BC11)*100</f>
        <v>100</v>
      </c>
      <c r="BD12" s="31">
        <f t="shared" ref="BD12:BI12" si="18">(BD9/BD11)*100</f>
        <v>100</v>
      </c>
      <c r="BE12" s="28">
        <f t="shared" si="18"/>
        <v>100</v>
      </c>
      <c r="BF12" s="29">
        <f t="shared" si="18"/>
        <v>100</v>
      </c>
      <c r="BG12" s="27">
        <f t="shared" si="18"/>
        <v>84.615384615384613</v>
      </c>
      <c r="BH12" s="28">
        <f t="shared" si="18"/>
        <v>98.888888888888886</v>
      </c>
      <c r="BI12" s="29">
        <f t="shared" si="18"/>
        <v>97.802197802197796</v>
      </c>
      <c r="BJ12" s="55">
        <f>(BJ9/AO9)*100</f>
        <v>93.288590604026851</v>
      </c>
    </row>
    <row r="13" spans="1:63" ht="15.75" x14ac:dyDescent="0.25">
      <c r="A13" s="101">
        <v>2067</v>
      </c>
      <c r="B13" s="121" t="s">
        <v>234</v>
      </c>
      <c r="C13" s="105">
        <v>53</v>
      </c>
      <c r="D13" s="5" t="str">
        <f t="shared" si="2"/>
        <v>C</v>
      </c>
      <c r="E13" s="105">
        <v>16</v>
      </c>
      <c r="F13" s="5" t="str">
        <f t="shared" si="3"/>
        <v>O</v>
      </c>
      <c r="G13" s="1">
        <f t="shared" si="4"/>
        <v>69</v>
      </c>
      <c r="H13" s="1" t="str">
        <f t="shared" si="5"/>
        <v>C</v>
      </c>
      <c r="I13" s="105">
        <v>46</v>
      </c>
      <c r="J13" s="5" t="str">
        <f t="shared" si="6"/>
        <v>D</v>
      </c>
      <c r="K13" s="105">
        <v>18</v>
      </c>
      <c r="L13" s="5" t="str">
        <f t="shared" si="7"/>
        <v>O</v>
      </c>
      <c r="M13" s="1">
        <f t="shared" si="8"/>
        <v>64</v>
      </c>
      <c r="N13" s="1" t="str">
        <f t="shared" si="9"/>
        <v>C</v>
      </c>
      <c r="O13" s="105">
        <v>46</v>
      </c>
      <c r="P13" s="5" t="str">
        <f t="shared" si="10"/>
        <v>D</v>
      </c>
      <c r="Q13" s="105">
        <v>10</v>
      </c>
      <c r="R13" s="5" t="str">
        <f t="shared" si="11"/>
        <v>D</v>
      </c>
      <c r="S13" s="1">
        <f t="shared" si="12"/>
        <v>56</v>
      </c>
      <c r="T13" s="1" t="str">
        <f t="shared" si="13"/>
        <v>D</v>
      </c>
      <c r="U13" s="105">
        <v>51</v>
      </c>
      <c r="V13" s="5" t="str">
        <f t="shared" si="14"/>
        <v>C</v>
      </c>
      <c r="W13" s="105">
        <v>18</v>
      </c>
      <c r="X13" s="5" t="str">
        <f t="shared" si="15"/>
        <v>O</v>
      </c>
      <c r="Y13" s="1">
        <f t="shared" si="16"/>
        <v>69</v>
      </c>
      <c r="Z13" s="1" t="str">
        <f t="shared" si="17"/>
        <v>C</v>
      </c>
      <c r="AA13" s="5"/>
      <c r="AB13" s="5"/>
      <c r="AC13" s="5"/>
      <c r="AD13" s="5"/>
      <c r="AE13" s="5"/>
      <c r="AF13" s="5"/>
      <c r="AG13" s="1"/>
      <c r="AH13" s="1"/>
      <c r="AI13" s="1"/>
      <c r="AJ13" s="1"/>
      <c r="AK13" s="1"/>
      <c r="AL13" s="1"/>
      <c r="AM13" s="1" t="str">
        <f t="shared" si="1"/>
        <v>P</v>
      </c>
      <c r="AN13" s="1">
        <v>8</v>
      </c>
      <c r="BE13" s="9"/>
      <c r="BH13" s="9"/>
    </row>
    <row r="14" spans="1:63" ht="16.5" thickBot="1" x14ac:dyDescent="0.3">
      <c r="A14" s="101">
        <v>2068</v>
      </c>
      <c r="B14" s="122" t="s">
        <v>238</v>
      </c>
      <c r="C14" s="105">
        <v>62</v>
      </c>
      <c r="D14" s="5" t="str">
        <f t="shared" si="2"/>
        <v>A</v>
      </c>
      <c r="E14" s="105">
        <v>13</v>
      </c>
      <c r="F14" s="5" t="str">
        <f t="shared" si="3"/>
        <v>C</v>
      </c>
      <c r="G14" s="1">
        <f t="shared" si="4"/>
        <v>75</v>
      </c>
      <c r="H14" s="1" t="str">
        <f t="shared" si="5"/>
        <v>A</v>
      </c>
      <c r="I14" s="105">
        <v>56</v>
      </c>
      <c r="J14" s="5" t="str">
        <f t="shared" si="6"/>
        <v>B</v>
      </c>
      <c r="K14" s="105">
        <v>18</v>
      </c>
      <c r="L14" s="5" t="str">
        <f t="shared" si="7"/>
        <v>O</v>
      </c>
      <c r="M14" s="1">
        <f t="shared" si="8"/>
        <v>74</v>
      </c>
      <c r="N14" s="1" t="str">
        <f t="shared" si="9"/>
        <v>B</v>
      </c>
      <c r="O14" s="105">
        <v>41</v>
      </c>
      <c r="P14" s="5" t="str">
        <f t="shared" si="10"/>
        <v>D</v>
      </c>
      <c r="Q14" s="105">
        <v>16</v>
      </c>
      <c r="R14" s="5" t="str">
        <f t="shared" si="11"/>
        <v>O</v>
      </c>
      <c r="S14" s="1">
        <f t="shared" si="12"/>
        <v>57</v>
      </c>
      <c r="T14" s="1" t="str">
        <f t="shared" si="13"/>
        <v>D</v>
      </c>
      <c r="U14" s="105">
        <v>50</v>
      </c>
      <c r="V14" s="5" t="str">
        <f t="shared" si="14"/>
        <v>C</v>
      </c>
      <c r="W14" s="105">
        <v>16</v>
      </c>
      <c r="X14" s="5" t="str">
        <f t="shared" si="15"/>
        <v>O</v>
      </c>
      <c r="Y14" s="1">
        <f t="shared" si="16"/>
        <v>66</v>
      </c>
      <c r="Z14" s="1" t="str">
        <f t="shared" si="17"/>
        <v>C</v>
      </c>
      <c r="AA14" s="5"/>
      <c r="AB14" s="5"/>
      <c r="AC14" s="5"/>
      <c r="AD14" s="5"/>
      <c r="AE14" s="5"/>
      <c r="AF14" s="5"/>
      <c r="AG14" s="1"/>
      <c r="AH14" s="1"/>
      <c r="AI14" s="1"/>
      <c r="AJ14" s="1"/>
      <c r="AK14" s="1"/>
      <c r="AL14" s="1"/>
      <c r="AM14" s="1" t="str">
        <f t="shared" si="1"/>
        <v>P</v>
      </c>
      <c r="AN14" s="1">
        <v>8.44</v>
      </c>
      <c r="BE14" s="9"/>
      <c r="BH14" s="9"/>
    </row>
    <row r="15" spans="1:63" ht="16.5" thickBot="1" x14ac:dyDescent="0.3">
      <c r="A15" s="101">
        <v>2069</v>
      </c>
      <c r="B15" s="121" t="s">
        <v>240</v>
      </c>
      <c r="C15" s="105">
        <v>40</v>
      </c>
      <c r="D15" s="5" t="str">
        <f t="shared" si="2"/>
        <v>D</v>
      </c>
      <c r="E15" s="105">
        <v>12</v>
      </c>
      <c r="F15" s="5" t="str">
        <f t="shared" si="3"/>
        <v>C</v>
      </c>
      <c r="G15" s="1">
        <f t="shared" si="4"/>
        <v>52</v>
      </c>
      <c r="H15" s="1" t="str">
        <f t="shared" si="5"/>
        <v>D</v>
      </c>
      <c r="I15" s="105">
        <v>52</v>
      </c>
      <c r="J15" s="5" t="str">
        <f t="shared" si="6"/>
        <v>C</v>
      </c>
      <c r="K15" s="105">
        <v>19</v>
      </c>
      <c r="L15" s="5" t="str">
        <f t="shared" si="7"/>
        <v>O</v>
      </c>
      <c r="M15" s="1">
        <f t="shared" si="8"/>
        <v>71</v>
      </c>
      <c r="N15" s="1" t="str">
        <f t="shared" si="9"/>
        <v>B</v>
      </c>
      <c r="O15" s="105">
        <v>44</v>
      </c>
      <c r="P15" s="5" t="str">
        <f t="shared" si="10"/>
        <v>D</v>
      </c>
      <c r="Q15" s="105">
        <v>14</v>
      </c>
      <c r="R15" s="5" t="str">
        <f t="shared" si="11"/>
        <v>B</v>
      </c>
      <c r="S15" s="1">
        <f t="shared" si="12"/>
        <v>58</v>
      </c>
      <c r="T15" s="1" t="str">
        <f t="shared" si="13"/>
        <v>D</v>
      </c>
      <c r="U15" s="105">
        <v>47</v>
      </c>
      <c r="V15" s="5" t="str">
        <f t="shared" si="14"/>
        <v>D</v>
      </c>
      <c r="W15" s="105">
        <v>14</v>
      </c>
      <c r="X15" s="5" t="str">
        <f t="shared" si="15"/>
        <v>B</v>
      </c>
      <c r="Y15" s="1">
        <f t="shared" si="16"/>
        <v>61</v>
      </c>
      <c r="Z15" s="1" t="str">
        <f t="shared" si="17"/>
        <v>C</v>
      </c>
      <c r="AA15" s="5"/>
      <c r="AB15" s="5"/>
      <c r="AC15" s="5"/>
      <c r="AD15" s="5"/>
      <c r="AE15" s="5"/>
      <c r="AF15" s="5"/>
      <c r="AG15" s="1"/>
      <c r="AH15" s="1"/>
      <c r="AI15" s="1"/>
      <c r="AJ15" s="1"/>
      <c r="AK15" s="1"/>
      <c r="AL15" s="1"/>
      <c r="AM15" s="1" t="str">
        <f t="shared" si="1"/>
        <v>P</v>
      </c>
      <c r="AN15" s="1">
        <v>7.88</v>
      </c>
      <c r="AP15" s="231" t="s">
        <v>36</v>
      </c>
      <c r="AQ15" s="232"/>
      <c r="AR15" s="13">
        <f>COUNTIF(D11:D200, "O")+COUNTIF(D11:D200, "A")</f>
        <v>4</v>
      </c>
      <c r="AS15" s="14">
        <f>COUNTIF(F11:F200, "O")+COUNTIF(F11:F200, "A")</f>
        <v>45</v>
      </c>
      <c r="AT15" s="15">
        <f>COUNTIF(H11:H200, "O")+COUNTIF(H11:H200, "A")</f>
        <v>5</v>
      </c>
      <c r="AU15" s="13">
        <f>COUNTIF(J11:J200, "O")+COUNTIF(J11:J200, "A")</f>
        <v>12</v>
      </c>
      <c r="AV15" s="14">
        <f>COUNTIF(L11:L200, "O")+COUNTIF(L11:L200, "A")</f>
        <v>106</v>
      </c>
      <c r="AW15" s="16">
        <f>COUNTIF(N11:N200, "O")+COUNTIF(N11:N200, "A")</f>
        <v>17</v>
      </c>
      <c r="AX15" s="17">
        <f>COUNTIF(P11:P200, "O")+COUNTIF(P11:P200, "A")</f>
        <v>13</v>
      </c>
      <c r="AY15" s="14">
        <f>COUNTIF(R11:R200, "O")+COUNTIF(R11:R200, "A")</f>
        <v>38</v>
      </c>
      <c r="AZ15" s="15">
        <f>COUNTIF(T11:T200, "O")+COUNTIF(T11:T200, "A")</f>
        <v>10</v>
      </c>
      <c r="BA15" s="13">
        <f>COUNTIF(V11:V200, "O")+COUNTIF(V11:V200, "A")</f>
        <v>8</v>
      </c>
      <c r="BB15" s="14">
        <f>COUNTIF(X11:X200, "O")+COUNTIF(X11:X200, "A")</f>
        <v>19</v>
      </c>
      <c r="BC15" s="16">
        <f>COUNTIF(Z11:Z200, "O")+COUNTIF(Z11:Z200, "A")</f>
        <v>9</v>
      </c>
      <c r="BD15" s="17">
        <f>COUNTIF(AB11:AB200, "O")+COUNTIF(AB11:AB200, "A")</f>
        <v>1</v>
      </c>
      <c r="BE15" s="14">
        <f>COUNTIF(AD11:AD200, "O")+COUNTIF(AD11:AD200, "A")</f>
        <v>15</v>
      </c>
      <c r="BF15" s="15">
        <f>COUNTIF(AF11:AF200, "O")+COUNTIF(AF11:AF200, "A")</f>
        <v>2</v>
      </c>
      <c r="BG15" s="13">
        <f>COUNTIF(AH11:AH200, "O")+COUNTIF(AH11:AH200, "A")</f>
        <v>9</v>
      </c>
      <c r="BH15" s="14">
        <f>COUNTIF(AJ11:AJ200, "O")+COUNTIF(AJ11:AJ200, "A")</f>
        <v>8</v>
      </c>
      <c r="BI15" s="15">
        <f>COUNTIF(AL11:AL200, "O")+COUNTIF(AL11:AL200, "A")</f>
        <v>5</v>
      </c>
      <c r="BJ15" s="53">
        <f>COUNTIFS(AM11:AM200,"P",AN11:AN200,"&gt;=9")</f>
        <v>5</v>
      </c>
    </row>
    <row r="16" spans="1:63" ht="15.75" x14ac:dyDescent="0.25">
      <c r="A16" s="101">
        <v>2070</v>
      </c>
      <c r="B16" s="128" t="s">
        <v>246</v>
      </c>
      <c r="C16" s="105">
        <v>39</v>
      </c>
      <c r="D16" s="5" t="str">
        <f t="shared" si="2"/>
        <v>E</v>
      </c>
      <c r="E16" s="105">
        <v>16</v>
      </c>
      <c r="F16" s="5" t="str">
        <f t="shared" si="3"/>
        <v>O</v>
      </c>
      <c r="G16" s="1">
        <f t="shared" si="4"/>
        <v>55</v>
      </c>
      <c r="H16" s="1" t="str">
        <f t="shared" si="5"/>
        <v>D</v>
      </c>
      <c r="I16" s="105">
        <v>60</v>
      </c>
      <c r="J16" s="5" t="str">
        <f t="shared" si="6"/>
        <v>A</v>
      </c>
      <c r="K16" s="105">
        <v>20</v>
      </c>
      <c r="L16" s="5" t="str">
        <f t="shared" si="7"/>
        <v>O</v>
      </c>
      <c r="M16" s="1">
        <f t="shared" si="8"/>
        <v>80</v>
      </c>
      <c r="N16" s="1" t="str">
        <f t="shared" si="9"/>
        <v>O</v>
      </c>
      <c r="O16" s="105">
        <v>49</v>
      </c>
      <c r="P16" s="5" t="str">
        <f t="shared" si="10"/>
        <v>C</v>
      </c>
      <c r="Q16" s="105">
        <v>17</v>
      </c>
      <c r="R16" s="5" t="str">
        <f t="shared" si="11"/>
        <v>O</v>
      </c>
      <c r="S16" s="1">
        <f t="shared" si="12"/>
        <v>66</v>
      </c>
      <c r="T16" s="1" t="str">
        <f t="shared" si="13"/>
        <v>C</v>
      </c>
      <c r="U16" s="105">
        <v>62</v>
      </c>
      <c r="V16" s="5" t="str">
        <f t="shared" si="14"/>
        <v>A</v>
      </c>
      <c r="W16" s="105">
        <v>18</v>
      </c>
      <c r="X16" s="5" t="str">
        <f t="shared" si="15"/>
        <v>O</v>
      </c>
      <c r="Y16" s="1">
        <f t="shared" si="16"/>
        <v>80</v>
      </c>
      <c r="Z16" s="1" t="str">
        <f t="shared" si="17"/>
        <v>O</v>
      </c>
      <c r="AA16" s="5"/>
      <c r="AB16" s="5"/>
      <c r="AC16" s="5"/>
      <c r="AD16" s="5"/>
      <c r="AE16" s="5"/>
      <c r="AF16" s="5"/>
      <c r="AG16" s="1"/>
      <c r="AH16" s="1"/>
      <c r="AI16" s="1"/>
      <c r="AJ16" s="1"/>
      <c r="AK16" s="1"/>
      <c r="AL16" s="1"/>
      <c r="AM16" s="1" t="str">
        <f t="shared" si="1"/>
        <v>P</v>
      </c>
      <c r="AN16" s="1">
        <v>8.84</v>
      </c>
      <c r="AP16" s="216" t="s">
        <v>37</v>
      </c>
      <c r="AQ16" s="217"/>
      <c r="AR16" s="33">
        <f>COUNTIF(D11:D200,"B")</f>
        <v>6</v>
      </c>
      <c r="AS16" s="44">
        <f>COUNTIF(F11:F200,"B")</f>
        <v>20</v>
      </c>
      <c r="AT16" s="34">
        <f>COUNTIF(H11:H200,"B")</f>
        <v>6</v>
      </c>
      <c r="AU16" s="33">
        <f>COUNTIF(J11:J200,"B")</f>
        <v>11</v>
      </c>
      <c r="AV16" s="44">
        <f>COUNTIF(L11:L200,"B")</f>
        <v>9</v>
      </c>
      <c r="AW16" s="35">
        <f>COUNTIF(N11:N200,"B")</f>
        <v>21</v>
      </c>
      <c r="AX16" s="36">
        <f>COUNTIF(P11:P200,"B")</f>
        <v>13</v>
      </c>
      <c r="AY16" s="44">
        <f>COUNTIF(R11:R200,"B")</f>
        <v>12</v>
      </c>
      <c r="AZ16" s="34">
        <f>COUNTIF(T11:T200,"B")</f>
        <v>15</v>
      </c>
      <c r="BA16" s="33">
        <f>COUNTIF(V11:V200,"B")</f>
        <v>7</v>
      </c>
      <c r="BB16" s="44">
        <f>COUNTIF(X11:X200,"B")</f>
        <v>7</v>
      </c>
      <c r="BC16" s="35">
        <f>COUNTIF(Z11:Z200,"B")</f>
        <v>7</v>
      </c>
      <c r="BD16" s="36">
        <f>COUNTIF(AB11:AB200,"B")</f>
        <v>1</v>
      </c>
      <c r="BE16" s="44">
        <f>COUNTIF(AD11:AD200,"B")</f>
        <v>0</v>
      </c>
      <c r="BF16" s="34">
        <f>COUNTIF(AF11:AF200,"B")</f>
        <v>5</v>
      </c>
      <c r="BG16" s="33">
        <f>COUNTIF(AH11:AH200,"B")</f>
        <v>8</v>
      </c>
      <c r="BH16" s="44">
        <f>COUNTIF(AJ11:AJ200,"B")</f>
        <v>20</v>
      </c>
      <c r="BI16" s="34">
        <f>COUNTIF(AL11:AL200,"B")</f>
        <v>11</v>
      </c>
      <c r="BJ16" s="60">
        <f>COUNTIFS(AM11:AM200,"P",AN11:AN200,"&gt;=8",AN11:AN200,"&lt;9")</f>
        <v>52</v>
      </c>
    </row>
    <row r="17" spans="1:64" ht="15.75" x14ac:dyDescent="0.25">
      <c r="A17" s="101">
        <v>2071</v>
      </c>
      <c r="B17" s="122" t="s">
        <v>250</v>
      </c>
      <c r="C17" s="105">
        <v>54</v>
      </c>
      <c r="D17" s="5" t="str">
        <f t="shared" si="2"/>
        <v>C</v>
      </c>
      <c r="E17" s="105">
        <v>17</v>
      </c>
      <c r="F17" s="5" t="str">
        <f t="shared" si="3"/>
        <v>O</v>
      </c>
      <c r="G17" s="1">
        <f t="shared" si="4"/>
        <v>71</v>
      </c>
      <c r="H17" s="1" t="str">
        <f t="shared" si="5"/>
        <v>B</v>
      </c>
      <c r="I17" s="105">
        <v>58</v>
      </c>
      <c r="J17" s="5" t="str">
        <f t="shared" si="6"/>
        <v>B</v>
      </c>
      <c r="K17" s="105">
        <v>20</v>
      </c>
      <c r="L17" s="5" t="str">
        <f t="shared" si="7"/>
        <v>O</v>
      </c>
      <c r="M17" s="1">
        <f t="shared" si="8"/>
        <v>78</v>
      </c>
      <c r="N17" s="1" t="str">
        <f t="shared" si="9"/>
        <v>A</v>
      </c>
      <c r="O17" s="105">
        <v>56</v>
      </c>
      <c r="P17" s="5" t="str">
        <f t="shared" si="10"/>
        <v>B</v>
      </c>
      <c r="Q17" s="105">
        <v>14</v>
      </c>
      <c r="R17" s="5" t="str">
        <f t="shared" si="11"/>
        <v>B</v>
      </c>
      <c r="S17" s="1">
        <f t="shared" si="12"/>
        <v>70</v>
      </c>
      <c r="T17" s="1" t="str">
        <f t="shared" si="13"/>
        <v>B</v>
      </c>
      <c r="U17" s="105">
        <v>55</v>
      </c>
      <c r="V17" s="5" t="str">
        <f t="shared" si="14"/>
        <v>C</v>
      </c>
      <c r="W17" s="105">
        <v>17</v>
      </c>
      <c r="X17" s="5" t="str">
        <f t="shared" si="15"/>
        <v>O</v>
      </c>
      <c r="Y17" s="1">
        <f t="shared" si="16"/>
        <v>72</v>
      </c>
      <c r="Z17" s="1" t="str">
        <f t="shared" si="17"/>
        <v>B</v>
      </c>
      <c r="AA17" s="5"/>
      <c r="AB17" s="5"/>
      <c r="AC17" s="5"/>
      <c r="AD17" s="5"/>
      <c r="AE17" s="5"/>
      <c r="AF17" s="5"/>
      <c r="AG17" s="1"/>
      <c r="AH17" s="1"/>
      <c r="AI17" s="1"/>
      <c r="AJ17" s="1"/>
      <c r="AK17" s="1"/>
      <c r="AL17" s="1"/>
      <c r="AM17" s="1" t="str">
        <f t="shared" si="1"/>
        <v>P</v>
      </c>
      <c r="AN17" s="1">
        <v>8.92</v>
      </c>
      <c r="AP17" s="216" t="s">
        <v>38</v>
      </c>
      <c r="AQ17" s="217"/>
      <c r="AR17" s="33">
        <f>COUNTIF(D11:D200,"C")</f>
        <v>37</v>
      </c>
      <c r="AS17" s="44">
        <f>COUNTIF(F11:F200,"C")</f>
        <v>33</v>
      </c>
      <c r="AT17" s="34">
        <f>COUNTIF(H11:H200,"C")</f>
        <v>47</v>
      </c>
      <c r="AU17" s="33">
        <f>COUNTIF(J11:J200,"C")</f>
        <v>51</v>
      </c>
      <c r="AV17" s="44">
        <f>COUNTIF(L11:L200,"C")</f>
        <v>18</v>
      </c>
      <c r="AW17" s="35">
        <f>COUNTIF(N11:N200,"C")</f>
        <v>61</v>
      </c>
      <c r="AX17" s="36">
        <f>COUNTIF(P11:P200,"C")</f>
        <v>35</v>
      </c>
      <c r="AY17" s="44">
        <f>COUNTIF(R11:R200,"C")</f>
        <v>37</v>
      </c>
      <c r="AZ17" s="34">
        <f>COUNTIF(T11:T200,"C")</f>
        <v>41</v>
      </c>
      <c r="BA17" s="33">
        <f>COUNTIF(V11:V200,"C")</f>
        <v>11</v>
      </c>
      <c r="BB17" s="44">
        <f>COUNTIF(X11:X200,"C")</f>
        <v>11</v>
      </c>
      <c r="BC17" s="35">
        <f>COUNTIF(Z11:Z200,"C")</f>
        <v>13</v>
      </c>
      <c r="BD17" s="36">
        <f>COUNTIF(AB11:AB200,"C")</f>
        <v>8</v>
      </c>
      <c r="BE17" s="44">
        <f>COUNTIF(AD11:AD200,"C")</f>
        <v>0</v>
      </c>
      <c r="BF17" s="34">
        <f>COUNTIF(AF11:AF200,"C")</f>
        <v>6</v>
      </c>
      <c r="BG17" s="33">
        <f>COUNTIF(AH11:AH200,"C")</f>
        <v>27</v>
      </c>
      <c r="BH17" s="44">
        <f>COUNTIF(AJ11:AJ200,"C")</f>
        <v>21</v>
      </c>
      <c r="BI17" s="34">
        <f>COUNTIF(AL11:AL200,"C")</f>
        <v>27</v>
      </c>
      <c r="BJ17" s="60">
        <f>COUNTIFS(AM11:AM200,"P",AN11:AN200,"&gt;=7",AN11:AN200,"&lt;8")</f>
        <v>62</v>
      </c>
    </row>
    <row r="18" spans="1:64" ht="15.75" x14ac:dyDescent="0.25">
      <c r="A18" s="101">
        <v>2072</v>
      </c>
      <c r="B18" s="122" t="s">
        <v>254</v>
      </c>
      <c r="C18" s="105">
        <v>56</v>
      </c>
      <c r="D18" s="5" t="str">
        <f t="shared" si="2"/>
        <v>B</v>
      </c>
      <c r="E18" s="105">
        <v>11</v>
      </c>
      <c r="F18" s="5" t="str">
        <f t="shared" si="3"/>
        <v>D</v>
      </c>
      <c r="G18" s="1">
        <f t="shared" si="4"/>
        <v>67</v>
      </c>
      <c r="H18" s="1" t="str">
        <f t="shared" si="5"/>
        <v>C</v>
      </c>
      <c r="I18" s="105">
        <v>49</v>
      </c>
      <c r="J18" s="5" t="str">
        <f t="shared" si="6"/>
        <v>C</v>
      </c>
      <c r="K18" s="105">
        <v>18</v>
      </c>
      <c r="L18" s="5" t="str">
        <f t="shared" si="7"/>
        <v>O</v>
      </c>
      <c r="M18" s="1">
        <f t="shared" si="8"/>
        <v>67</v>
      </c>
      <c r="N18" s="1" t="str">
        <f t="shared" si="9"/>
        <v>C</v>
      </c>
      <c r="O18" s="105">
        <v>51</v>
      </c>
      <c r="P18" s="5" t="str">
        <f t="shared" si="10"/>
        <v>C</v>
      </c>
      <c r="Q18" s="105">
        <v>14</v>
      </c>
      <c r="R18" s="5" t="str">
        <f t="shared" si="11"/>
        <v>B</v>
      </c>
      <c r="S18" s="1">
        <f t="shared" si="12"/>
        <v>65</v>
      </c>
      <c r="T18" s="1" t="str">
        <f t="shared" si="13"/>
        <v>C</v>
      </c>
      <c r="U18" s="105">
        <v>38</v>
      </c>
      <c r="V18" s="5" t="str">
        <f t="shared" si="14"/>
        <v>E</v>
      </c>
      <c r="W18" s="105">
        <v>17</v>
      </c>
      <c r="X18" s="5" t="str">
        <f t="shared" si="15"/>
        <v>O</v>
      </c>
      <c r="Y18" s="1">
        <f t="shared" si="16"/>
        <v>55</v>
      </c>
      <c r="Z18" s="1" t="str">
        <f t="shared" si="17"/>
        <v>D</v>
      </c>
      <c r="AA18" s="5"/>
      <c r="AB18" s="5"/>
      <c r="AC18" s="5"/>
      <c r="AD18" s="5"/>
      <c r="AE18" s="5"/>
      <c r="AF18" s="5"/>
      <c r="AG18" s="1"/>
      <c r="AH18" s="1"/>
      <c r="AI18" s="1"/>
      <c r="AJ18" s="1"/>
      <c r="AK18" s="1"/>
      <c r="AL18" s="1"/>
      <c r="AM18" s="1" t="str">
        <f t="shared" si="1"/>
        <v>P</v>
      </c>
      <c r="AN18" s="1">
        <v>7.96</v>
      </c>
      <c r="AP18" s="216" t="s">
        <v>39</v>
      </c>
      <c r="AQ18" s="217"/>
      <c r="AR18" s="33">
        <f>COUNTIF(D11:D200,"D")</f>
        <v>47</v>
      </c>
      <c r="AS18" s="44">
        <f>COUNTIF(F11:F200,"D")</f>
        <v>33</v>
      </c>
      <c r="AT18" s="34">
        <f>COUNTIF(H11:H200,"D")</f>
        <v>42</v>
      </c>
      <c r="AU18" s="33">
        <f>COUNTIF(J11:J200,"D")</f>
        <v>49</v>
      </c>
      <c r="AV18" s="44">
        <f>COUNTIF(L11:L200,"D")</f>
        <v>12</v>
      </c>
      <c r="AW18" s="35">
        <f>COUNTIF(N11:N200,"D")</f>
        <v>38</v>
      </c>
      <c r="AX18" s="36">
        <f>COUNTIF(P11:P200,"D")</f>
        <v>47</v>
      </c>
      <c r="AY18" s="44">
        <f>COUNTIF(R11:R200,"D")</f>
        <v>35</v>
      </c>
      <c r="AZ18" s="34">
        <f>COUNTIF(T11:T200,"D")</f>
        <v>44</v>
      </c>
      <c r="BA18" s="33">
        <f>COUNTIF(V11:V200,"D")</f>
        <v>11</v>
      </c>
      <c r="BB18" s="44">
        <f>COUNTIF(X11:X200,"D")</f>
        <v>5</v>
      </c>
      <c r="BC18" s="35">
        <f>COUNTIF(Z11:Z200,"D")</f>
        <v>11</v>
      </c>
      <c r="BD18" s="36">
        <f>COUNTIF(AB11:AB200,"D")</f>
        <v>4</v>
      </c>
      <c r="BE18" s="44">
        <f>COUNTIF(AD11:AD200,"D")</f>
        <v>0</v>
      </c>
      <c r="BF18" s="34">
        <f>COUNTIF(AF11:AF200,"D")</f>
        <v>1</v>
      </c>
      <c r="BG18" s="33">
        <f>COUNTIF(AH11:AH200,"D")</f>
        <v>19</v>
      </c>
      <c r="BH18" s="44">
        <f>COUNTIF(AJ11:AJ200,"D")</f>
        <v>24</v>
      </c>
      <c r="BI18" s="34">
        <f>COUNTIF(AL11:AL200,"D")</f>
        <v>21</v>
      </c>
      <c r="BJ18" s="60">
        <f>COUNTIFS(AM11:AM200,"P",AN11:AN200,"&gt;=6",AN11:AN200,"&lt;7")</f>
        <v>20</v>
      </c>
    </row>
    <row r="19" spans="1:64" ht="15.75" x14ac:dyDescent="0.25">
      <c r="A19" s="101">
        <v>2073</v>
      </c>
      <c r="B19" s="121" t="s">
        <v>258</v>
      </c>
      <c r="C19" s="105">
        <v>50</v>
      </c>
      <c r="D19" s="5" t="str">
        <f t="shared" si="2"/>
        <v>C</v>
      </c>
      <c r="E19" s="105">
        <v>15</v>
      </c>
      <c r="F19" s="5" t="str">
        <f t="shared" si="3"/>
        <v>A</v>
      </c>
      <c r="G19" s="1">
        <f t="shared" si="4"/>
        <v>65</v>
      </c>
      <c r="H19" s="1" t="str">
        <f t="shared" si="5"/>
        <v>C</v>
      </c>
      <c r="I19" s="105">
        <v>57</v>
      </c>
      <c r="J19" s="5" t="str">
        <f t="shared" si="6"/>
        <v>B</v>
      </c>
      <c r="K19" s="105">
        <v>19</v>
      </c>
      <c r="L19" s="5" t="str">
        <f t="shared" si="7"/>
        <v>O</v>
      </c>
      <c r="M19" s="1">
        <f t="shared" si="8"/>
        <v>76</v>
      </c>
      <c r="N19" s="1" t="str">
        <f t="shared" si="9"/>
        <v>A</v>
      </c>
      <c r="O19" s="105">
        <v>62</v>
      </c>
      <c r="P19" s="5" t="str">
        <f t="shared" si="10"/>
        <v>A</v>
      </c>
      <c r="Q19" s="105">
        <v>15</v>
      </c>
      <c r="R19" s="5" t="str">
        <f t="shared" si="11"/>
        <v>A</v>
      </c>
      <c r="S19" s="1">
        <f t="shared" si="12"/>
        <v>77</v>
      </c>
      <c r="T19" s="1" t="str">
        <f t="shared" si="13"/>
        <v>A</v>
      </c>
      <c r="U19" s="105">
        <v>64</v>
      </c>
      <c r="V19" s="5" t="str">
        <f t="shared" si="14"/>
        <v>O</v>
      </c>
      <c r="W19" s="105">
        <v>18</v>
      </c>
      <c r="X19" s="5" t="str">
        <f t="shared" si="15"/>
        <v>O</v>
      </c>
      <c r="Y19" s="1">
        <f t="shared" si="16"/>
        <v>82</v>
      </c>
      <c r="Z19" s="1" t="str">
        <f t="shared" si="17"/>
        <v>O</v>
      </c>
      <c r="AA19" s="5"/>
      <c r="AB19" s="5"/>
      <c r="AC19" s="5"/>
      <c r="AD19" s="5"/>
      <c r="AE19" s="5"/>
      <c r="AF19" s="5"/>
      <c r="AG19" s="1"/>
      <c r="AH19" s="1"/>
      <c r="AI19" s="1"/>
      <c r="AJ19" s="1"/>
      <c r="AK19" s="1"/>
      <c r="AL19" s="1"/>
      <c r="AM19" s="1" t="str">
        <f t="shared" si="1"/>
        <v>P</v>
      </c>
      <c r="AN19" s="1">
        <v>9.2799999999999994</v>
      </c>
      <c r="AP19" s="216" t="s">
        <v>40</v>
      </c>
      <c r="AQ19" s="217"/>
      <c r="AR19" s="33">
        <f>COUNTIF(D11:D200,"E")</f>
        <v>16</v>
      </c>
      <c r="AS19" s="44">
        <f>COUNTIF(F11:F200,"E")</f>
        <v>12</v>
      </c>
      <c r="AT19" s="34">
        <f>COUNTIF(H11:H200,"E")</f>
        <v>22</v>
      </c>
      <c r="AU19" s="33">
        <f>COUNTIF(J11:J200,"E")</f>
        <v>14</v>
      </c>
      <c r="AV19" s="44">
        <f>COUNTIF(L11:L200,"E")</f>
        <v>3</v>
      </c>
      <c r="AW19" s="35">
        <f>COUNTIF(N11:N200,"E")</f>
        <v>8</v>
      </c>
      <c r="AX19" s="36">
        <f>COUNTIF(P11:P200,"E")</f>
        <v>16</v>
      </c>
      <c r="AY19" s="44">
        <f>COUNTIF(R11:R200,"E")</f>
        <v>16</v>
      </c>
      <c r="AZ19" s="34">
        <f>COUNTIF(T11:T200,"E")</f>
        <v>19</v>
      </c>
      <c r="BA19" s="33">
        <f>COUNTIF(V11:V200,"E")</f>
        <v>3</v>
      </c>
      <c r="BB19" s="44">
        <f>COUNTIF(X11:X200,"E")</f>
        <v>1</v>
      </c>
      <c r="BC19" s="35">
        <f>COUNTIF(Z11:Z200,"E")</f>
        <v>3</v>
      </c>
      <c r="BD19" s="36">
        <f>COUNTIF(AB11:AB200,"E")</f>
        <v>0</v>
      </c>
      <c r="BE19" s="44">
        <f>COUNTIF(AD11:AD200,"E")</f>
        <v>0</v>
      </c>
      <c r="BF19" s="34">
        <f>COUNTIF(AF11:AF200,"E")</f>
        <v>1</v>
      </c>
      <c r="BG19" s="33">
        <f>COUNTIF(AH11:AH200,"E")</f>
        <v>15</v>
      </c>
      <c r="BH19" s="44">
        <f>COUNTIF(AJ11:AJ200,"E")</f>
        <v>5</v>
      </c>
      <c r="BI19" s="34">
        <f>COUNTIF(AL11:AL200,"E")</f>
        <v>14</v>
      </c>
      <c r="BJ19" s="60">
        <f>COUNTIFS(AM11:AM200,"P",AN11:AN200,"&gt;=5",AN11:AN200,"&lt;6")</f>
        <v>0</v>
      </c>
    </row>
    <row r="20" spans="1:64" ht="16.5" thickBot="1" x14ac:dyDescent="0.3">
      <c r="A20" s="101">
        <v>2074</v>
      </c>
      <c r="B20" s="129" t="s">
        <v>244</v>
      </c>
      <c r="C20" s="105">
        <v>32</v>
      </c>
      <c r="D20" s="5" t="str">
        <f t="shared" si="2"/>
        <v>P</v>
      </c>
      <c r="E20" s="105">
        <v>12</v>
      </c>
      <c r="F20" s="5" t="str">
        <f t="shared" si="3"/>
        <v>C</v>
      </c>
      <c r="G20" s="1">
        <f t="shared" si="4"/>
        <v>44</v>
      </c>
      <c r="H20" s="1" t="str">
        <f t="shared" si="5"/>
        <v>P</v>
      </c>
      <c r="I20" s="105">
        <v>54</v>
      </c>
      <c r="J20" s="5" t="str">
        <f t="shared" si="6"/>
        <v>C</v>
      </c>
      <c r="K20" s="105">
        <v>16</v>
      </c>
      <c r="L20" s="5" t="str">
        <f t="shared" si="7"/>
        <v>O</v>
      </c>
      <c r="M20" s="1">
        <f t="shared" si="8"/>
        <v>70</v>
      </c>
      <c r="N20" s="1" t="str">
        <f t="shared" si="9"/>
        <v>B</v>
      </c>
      <c r="O20" s="105">
        <v>47</v>
      </c>
      <c r="P20" s="5" t="str">
        <f t="shared" si="10"/>
        <v>D</v>
      </c>
      <c r="Q20" s="105">
        <v>14</v>
      </c>
      <c r="R20" s="5" t="str">
        <f t="shared" si="11"/>
        <v>B</v>
      </c>
      <c r="S20" s="1">
        <f t="shared" si="12"/>
        <v>61</v>
      </c>
      <c r="T20" s="1" t="str">
        <f t="shared" ref="T20:T83" si="19">IF(S20&lt;40,"F", IF(S20&lt;45,"P", IF(S20&lt;50,"E", IF(S20&lt;60,"D", IF(S20&lt;70,"C", IF(S20&lt;75,"B", IF(S20&lt;80,"A", "O")))))))</f>
        <v>C</v>
      </c>
      <c r="U20" s="105">
        <v>53</v>
      </c>
      <c r="V20" s="5" t="str">
        <f t="shared" si="14"/>
        <v>C</v>
      </c>
      <c r="W20" s="105">
        <v>12</v>
      </c>
      <c r="X20" s="5" t="str">
        <f t="shared" si="15"/>
        <v>C</v>
      </c>
      <c r="Y20" s="1">
        <f t="shared" si="16"/>
        <v>65</v>
      </c>
      <c r="Z20" s="1" t="str">
        <f t="shared" si="17"/>
        <v>C</v>
      </c>
      <c r="AA20" s="5"/>
      <c r="AB20" s="5"/>
      <c r="AC20" s="5"/>
      <c r="AD20" s="5"/>
      <c r="AE20" s="5"/>
      <c r="AF20" s="5"/>
      <c r="AG20" s="1"/>
      <c r="AH20" s="1"/>
      <c r="AI20" s="1"/>
      <c r="AJ20" s="1"/>
      <c r="AK20" s="1"/>
      <c r="AL20" s="1"/>
      <c r="AM20" s="1" t="str">
        <f t="shared" si="1"/>
        <v>P</v>
      </c>
      <c r="AN20" s="1">
        <v>7.68</v>
      </c>
      <c r="AP20" s="229" t="s">
        <v>41</v>
      </c>
      <c r="AQ20" s="230"/>
      <c r="AR20" s="37">
        <f>COUNTIF(D11:D200,"P")</f>
        <v>31</v>
      </c>
      <c r="AS20" s="38">
        <f>COUNTIF(F11:F200,"P")</f>
        <v>5</v>
      </c>
      <c r="AT20" s="39">
        <f>COUNTIF(H11:H200,"P")</f>
        <v>19</v>
      </c>
      <c r="AU20" s="37">
        <f>COUNTIF(J11:J200,"P")</f>
        <v>11</v>
      </c>
      <c r="AV20" s="38">
        <f>COUNTIF(L11:L200,"P")</f>
        <v>1</v>
      </c>
      <c r="AW20" s="40">
        <f>COUNTIF(N11:N200,"P")</f>
        <v>3</v>
      </c>
      <c r="AX20" s="41">
        <f>COUNTIF(P11:P200,"P")</f>
        <v>22</v>
      </c>
      <c r="AY20" s="38">
        <f>COUNTIF(R11:R200,"P")</f>
        <v>7</v>
      </c>
      <c r="AZ20" s="39">
        <f>COUNTIF(T11:T200,"P")</f>
        <v>15</v>
      </c>
      <c r="BA20" s="37">
        <f>COUNTIF(V11:V200,"P")</f>
        <v>3</v>
      </c>
      <c r="BB20" s="38">
        <f>COUNTIF(X11:X200,"P")</f>
        <v>0</v>
      </c>
      <c r="BC20" s="40">
        <f>COUNTIF(Z11:Z200,"P")</f>
        <v>0</v>
      </c>
      <c r="BD20" s="41">
        <f>COUNTIF(AB11:AB200,"P")</f>
        <v>1</v>
      </c>
      <c r="BE20" s="38">
        <f>COUNTIF(AD11:AD200,"P")</f>
        <v>0</v>
      </c>
      <c r="BF20" s="39">
        <f>COUNTIF(AF11:AF200,"P")</f>
        <v>0</v>
      </c>
      <c r="BG20" s="37">
        <f>COUNTIF(AH11:AH200,"P")</f>
        <v>11</v>
      </c>
      <c r="BH20" s="38">
        <f>COUNTIF(AJ11:AJ200,"P")</f>
        <v>12</v>
      </c>
      <c r="BI20" s="39">
        <f>COUNTIF(AL11:AL200,"P")</f>
        <v>11</v>
      </c>
      <c r="BJ20" s="61">
        <f>COUNTIFS(AM11:AM200,"P",AN11:AN200,"&gt;=4",AN11:AN200,"&lt;5")</f>
        <v>0</v>
      </c>
    </row>
    <row r="21" spans="1:64" ht="15.75" x14ac:dyDescent="0.25">
      <c r="A21" s="101">
        <v>2075</v>
      </c>
      <c r="B21" s="122" t="s">
        <v>110</v>
      </c>
      <c r="C21" s="105">
        <v>49</v>
      </c>
      <c r="D21" s="5" t="str">
        <f t="shared" si="2"/>
        <v>C</v>
      </c>
      <c r="E21" s="105">
        <v>11</v>
      </c>
      <c r="F21" s="5" t="str">
        <f t="shared" si="3"/>
        <v>D</v>
      </c>
      <c r="G21" s="1">
        <f t="shared" si="4"/>
        <v>60</v>
      </c>
      <c r="H21" s="1" t="str">
        <f t="shared" si="5"/>
        <v>C</v>
      </c>
      <c r="I21" s="105">
        <v>63</v>
      </c>
      <c r="J21" s="5" t="str">
        <f t="shared" si="6"/>
        <v>A</v>
      </c>
      <c r="K21" s="105">
        <v>12</v>
      </c>
      <c r="L21" s="5" t="str">
        <f t="shared" si="7"/>
        <v>C</v>
      </c>
      <c r="M21" s="1">
        <f t="shared" si="8"/>
        <v>75</v>
      </c>
      <c r="N21" s="1" t="str">
        <f t="shared" si="9"/>
        <v>A</v>
      </c>
      <c r="O21" s="105">
        <v>33</v>
      </c>
      <c r="P21" s="5" t="str">
        <f t="shared" si="10"/>
        <v>P</v>
      </c>
      <c r="Q21" s="105">
        <v>11</v>
      </c>
      <c r="R21" s="5" t="str">
        <f t="shared" si="11"/>
        <v>D</v>
      </c>
      <c r="S21" s="1">
        <f t="shared" si="12"/>
        <v>44</v>
      </c>
      <c r="T21" s="1" t="str">
        <f t="shared" si="19"/>
        <v>P</v>
      </c>
      <c r="U21" s="105">
        <v>43</v>
      </c>
      <c r="V21" s="5" t="str">
        <f t="shared" si="14"/>
        <v>D</v>
      </c>
      <c r="W21" s="105">
        <v>12</v>
      </c>
      <c r="X21" s="5" t="str">
        <f t="shared" si="15"/>
        <v>C</v>
      </c>
      <c r="Y21" s="1">
        <f t="shared" si="16"/>
        <v>55</v>
      </c>
      <c r="Z21" s="1" t="str">
        <f t="shared" si="17"/>
        <v>D</v>
      </c>
      <c r="AA21" s="5"/>
      <c r="AB21" s="5"/>
      <c r="AC21" s="5"/>
      <c r="AD21" s="5"/>
      <c r="AE21" s="5"/>
      <c r="AF21" s="5"/>
      <c r="AG21" s="1"/>
      <c r="AH21" s="1"/>
      <c r="AI21" s="1"/>
      <c r="AJ21" s="1"/>
      <c r="AK21" s="1"/>
      <c r="AL21" s="1"/>
      <c r="AM21" s="1" t="str">
        <f t="shared" si="1"/>
        <v>P</v>
      </c>
      <c r="AN21" s="1">
        <v>7.8</v>
      </c>
      <c r="AP21" s="42"/>
      <c r="AQ21" s="42"/>
      <c r="AR21" s="3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4" ht="15.75" x14ac:dyDescent="0.25">
      <c r="A22" s="101">
        <v>2076</v>
      </c>
      <c r="B22" s="122" t="s">
        <v>114</v>
      </c>
      <c r="C22" s="105">
        <v>22</v>
      </c>
      <c r="D22" s="5" t="str">
        <f t="shared" si="2"/>
        <v>F</v>
      </c>
      <c r="E22" s="105">
        <v>14</v>
      </c>
      <c r="F22" s="5" t="str">
        <f t="shared" si="3"/>
        <v>B</v>
      </c>
      <c r="G22" s="1">
        <f t="shared" si="4"/>
        <v>36</v>
      </c>
      <c r="H22" s="1" t="str">
        <f t="shared" si="5"/>
        <v>F</v>
      </c>
      <c r="I22" s="105">
        <v>51</v>
      </c>
      <c r="J22" s="5" t="str">
        <f t="shared" si="6"/>
        <v>C</v>
      </c>
      <c r="K22" s="105">
        <v>17</v>
      </c>
      <c r="L22" s="5" t="str">
        <f t="shared" si="7"/>
        <v>O</v>
      </c>
      <c r="M22" s="1">
        <f t="shared" si="8"/>
        <v>68</v>
      </c>
      <c r="N22" s="1" t="str">
        <f t="shared" si="9"/>
        <v>C</v>
      </c>
      <c r="O22" s="105">
        <v>38</v>
      </c>
      <c r="P22" s="5" t="str">
        <f t="shared" si="10"/>
        <v>E</v>
      </c>
      <c r="Q22" s="105">
        <v>10</v>
      </c>
      <c r="R22" s="5" t="str">
        <f t="shared" si="11"/>
        <v>D</v>
      </c>
      <c r="S22" s="1">
        <f t="shared" si="12"/>
        <v>48</v>
      </c>
      <c r="T22" s="1" t="str">
        <f t="shared" si="19"/>
        <v>E</v>
      </c>
      <c r="U22" s="105">
        <v>42</v>
      </c>
      <c r="V22" s="5" t="str">
        <f t="shared" si="14"/>
        <v>D</v>
      </c>
      <c r="W22" s="105">
        <v>13</v>
      </c>
      <c r="X22" s="5" t="str">
        <f t="shared" si="15"/>
        <v>C</v>
      </c>
      <c r="Y22" s="1">
        <f t="shared" si="16"/>
        <v>55</v>
      </c>
      <c r="Z22" s="1" t="str">
        <f t="shared" si="17"/>
        <v>D</v>
      </c>
      <c r="AA22" s="5"/>
      <c r="AB22" s="5"/>
      <c r="AC22" s="5"/>
      <c r="AD22" s="5"/>
      <c r="AE22" s="5"/>
      <c r="AF22" s="5"/>
      <c r="AG22" s="1"/>
      <c r="AH22" s="1"/>
      <c r="AI22" s="1"/>
      <c r="AJ22" s="1"/>
      <c r="AK22" s="1"/>
      <c r="AL22" s="1"/>
      <c r="AM22" s="1" t="str">
        <f t="shared" si="1"/>
        <v>F</v>
      </c>
      <c r="AN22" s="1"/>
      <c r="AR22" s="3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4" ht="15.75" x14ac:dyDescent="0.25">
      <c r="A23" s="101">
        <v>2077</v>
      </c>
      <c r="B23" s="121" t="s">
        <v>118</v>
      </c>
      <c r="C23" s="105">
        <v>47</v>
      </c>
      <c r="D23" s="5" t="str">
        <f t="shared" si="2"/>
        <v>D</v>
      </c>
      <c r="E23" s="105">
        <v>14</v>
      </c>
      <c r="F23" s="5" t="str">
        <f t="shared" si="3"/>
        <v>B</v>
      </c>
      <c r="G23" s="1">
        <f t="shared" si="4"/>
        <v>61</v>
      </c>
      <c r="H23" s="1" t="str">
        <f t="shared" si="5"/>
        <v>C</v>
      </c>
      <c r="I23" s="105">
        <v>53</v>
      </c>
      <c r="J23" s="5" t="str">
        <f t="shared" si="6"/>
        <v>C</v>
      </c>
      <c r="K23" s="105">
        <v>13</v>
      </c>
      <c r="L23" s="5" t="str">
        <f t="shared" si="7"/>
        <v>C</v>
      </c>
      <c r="M23" s="1">
        <f t="shared" si="8"/>
        <v>66</v>
      </c>
      <c r="N23" s="1" t="str">
        <f t="shared" si="9"/>
        <v>C</v>
      </c>
      <c r="O23" s="105">
        <v>51</v>
      </c>
      <c r="P23" s="5" t="str">
        <f t="shared" si="10"/>
        <v>C</v>
      </c>
      <c r="Q23" s="105">
        <v>14</v>
      </c>
      <c r="R23" s="5" t="str">
        <f t="shared" si="11"/>
        <v>B</v>
      </c>
      <c r="S23" s="1">
        <f t="shared" si="12"/>
        <v>65</v>
      </c>
      <c r="T23" s="1" t="str">
        <f t="shared" si="19"/>
        <v>C</v>
      </c>
      <c r="U23" s="105">
        <v>55</v>
      </c>
      <c r="V23" s="5" t="str">
        <f t="shared" si="14"/>
        <v>C</v>
      </c>
      <c r="W23" s="105">
        <v>15</v>
      </c>
      <c r="X23" s="5" t="str">
        <f t="shared" si="15"/>
        <v>A</v>
      </c>
      <c r="Y23" s="1">
        <f t="shared" si="16"/>
        <v>70</v>
      </c>
      <c r="Z23" s="1" t="str">
        <f t="shared" si="17"/>
        <v>B</v>
      </c>
      <c r="AA23" s="5"/>
      <c r="AB23" s="5"/>
      <c r="AC23" s="5"/>
      <c r="AD23" s="5"/>
      <c r="AE23" s="5"/>
      <c r="AF23" s="5"/>
      <c r="AG23" s="1"/>
      <c r="AH23" s="1"/>
      <c r="AI23" s="1"/>
      <c r="AJ23" s="1"/>
      <c r="AK23" s="1"/>
      <c r="AL23" s="1"/>
      <c r="AM23" s="1" t="str">
        <f t="shared" si="1"/>
        <v>P</v>
      </c>
      <c r="AN23" s="145">
        <v>8.1199999999999992</v>
      </c>
    </row>
    <row r="24" spans="1:64" ht="15.75" x14ac:dyDescent="0.25">
      <c r="A24" s="101">
        <v>2078</v>
      </c>
      <c r="B24" s="121" t="s">
        <v>122</v>
      </c>
      <c r="C24" s="105">
        <v>41</v>
      </c>
      <c r="D24" s="5" t="str">
        <f t="shared" si="2"/>
        <v>D</v>
      </c>
      <c r="E24" s="105">
        <v>19</v>
      </c>
      <c r="F24" s="5" t="str">
        <f t="shared" si="3"/>
        <v>O</v>
      </c>
      <c r="G24" s="1">
        <f t="shared" si="4"/>
        <v>60</v>
      </c>
      <c r="H24" s="1" t="str">
        <f t="shared" si="5"/>
        <v>C</v>
      </c>
      <c r="I24" s="105">
        <v>55</v>
      </c>
      <c r="J24" s="5" t="str">
        <f t="shared" si="6"/>
        <v>C</v>
      </c>
      <c r="K24" s="105">
        <v>17</v>
      </c>
      <c r="L24" s="5" t="str">
        <f t="shared" si="7"/>
        <v>O</v>
      </c>
      <c r="M24" s="1">
        <f t="shared" si="8"/>
        <v>72</v>
      </c>
      <c r="N24" s="1" t="str">
        <f t="shared" si="9"/>
        <v>B</v>
      </c>
      <c r="O24" s="105">
        <v>65</v>
      </c>
      <c r="P24" s="5" t="str">
        <f t="shared" si="10"/>
        <v>O</v>
      </c>
      <c r="Q24" s="105">
        <v>18</v>
      </c>
      <c r="R24" s="5" t="str">
        <f t="shared" si="11"/>
        <v>O</v>
      </c>
      <c r="S24" s="1">
        <f t="shared" si="12"/>
        <v>83</v>
      </c>
      <c r="T24" s="1" t="str">
        <f t="shared" si="19"/>
        <v>O</v>
      </c>
      <c r="U24" s="105">
        <v>64</v>
      </c>
      <c r="V24" s="5" t="str">
        <f t="shared" si="14"/>
        <v>O</v>
      </c>
      <c r="W24" s="105">
        <v>18</v>
      </c>
      <c r="X24" s="5" t="str">
        <f t="shared" si="15"/>
        <v>O</v>
      </c>
      <c r="Y24" s="1">
        <f t="shared" si="16"/>
        <v>82</v>
      </c>
      <c r="Z24" s="1" t="str">
        <f t="shared" si="17"/>
        <v>O</v>
      </c>
      <c r="AA24" s="5"/>
      <c r="AB24" s="5"/>
      <c r="AC24" s="5"/>
      <c r="AD24" s="5"/>
      <c r="AE24" s="5"/>
      <c r="AF24" s="5"/>
      <c r="AG24" s="1"/>
      <c r="AH24" s="1"/>
      <c r="AI24" s="1"/>
      <c r="AJ24" s="1"/>
      <c r="AK24" s="1"/>
      <c r="AL24" s="1"/>
      <c r="AM24" s="1" t="str">
        <f t="shared" si="1"/>
        <v>P</v>
      </c>
      <c r="AN24" s="1">
        <v>9.16</v>
      </c>
      <c r="AP24" s="43" t="s">
        <v>17</v>
      </c>
      <c r="AQ24" s="227" t="s">
        <v>18</v>
      </c>
      <c r="AR24" s="227"/>
      <c r="AS24" s="227" t="s">
        <v>10</v>
      </c>
      <c r="AT24" s="227"/>
      <c r="AU24" s="227" t="s">
        <v>19</v>
      </c>
      <c r="AV24" s="227"/>
      <c r="AW24" s="227" t="s">
        <v>20</v>
      </c>
      <c r="AX24" s="227"/>
      <c r="AY24" s="227" t="s">
        <v>21</v>
      </c>
      <c r="AZ24" s="227"/>
      <c r="BA24" s="227" t="s">
        <v>22</v>
      </c>
      <c r="BB24" s="227"/>
      <c r="BC24" s="227" t="s">
        <v>14</v>
      </c>
      <c r="BD24" s="227"/>
      <c r="BE24" s="227" t="s">
        <v>13</v>
      </c>
      <c r="BF24" s="227"/>
      <c r="BH24" s="2"/>
      <c r="BI24" s="2"/>
      <c r="BJ24" s="2"/>
      <c r="BK24" s="2"/>
    </row>
    <row r="25" spans="1:64" ht="15.75" x14ac:dyDescent="0.25">
      <c r="A25" s="101">
        <v>2079</v>
      </c>
      <c r="B25" s="123" t="s">
        <v>126</v>
      </c>
      <c r="C25" s="105">
        <v>45</v>
      </c>
      <c r="D25" s="5" t="str">
        <f t="shared" si="2"/>
        <v>D</v>
      </c>
      <c r="E25" s="105">
        <v>11</v>
      </c>
      <c r="F25" s="5" t="str">
        <f t="shared" si="3"/>
        <v>D</v>
      </c>
      <c r="G25" s="1">
        <f t="shared" si="4"/>
        <v>56</v>
      </c>
      <c r="H25" s="1" t="str">
        <f t="shared" si="5"/>
        <v>D</v>
      </c>
      <c r="I25" s="105">
        <v>41</v>
      </c>
      <c r="J25" s="5" t="str">
        <f t="shared" si="6"/>
        <v>D</v>
      </c>
      <c r="K25" s="105">
        <v>9</v>
      </c>
      <c r="L25" s="5" t="str">
        <f t="shared" si="7"/>
        <v>E</v>
      </c>
      <c r="M25" s="1">
        <f t="shared" si="8"/>
        <v>50</v>
      </c>
      <c r="N25" s="1" t="str">
        <f t="shared" si="9"/>
        <v>D</v>
      </c>
      <c r="O25" s="105">
        <v>60</v>
      </c>
      <c r="P25" s="5" t="str">
        <f t="shared" si="10"/>
        <v>A</v>
      </c>
      <c r="Q25" s="105">
        <v>9</v>
      </c>
      <c r="R25" s="5" t="str">
        <f t="shared" si="11"/>
        <v>E</v>
      </c>
      <c r="S25" s="1">
        <f t="shared" si="12"/>
        <v>69</v>
      </c>
      <c r="T25" s="1" t="str">
        <f t="shared" si="19"/>
        <v>C</v>
      </c>
      <c r="U25" s="105">
        <v>32</v>
      </c>
      <c r="V25" s="5" t="str">
        <f t="shared" si="14"/>
        <v>P</v>
      </c>
      <c r="W25" s="105">
        <v>14</v>
      </c>
      <c r="X25" s="5" t="str">
        <f t="shared" si="15"/>
        <v>B</v>
      </c>
      <c r="Y25" s="1">
        <f t="shared" si="16"/>
        <v>46</v>
      </c>
      <c r="Z25" s="1" t="str">
        <f t="shared" si="17"/>
        <v>E</v>
      </c>
      <c r="AA25" s="5"/>
      <c r="AB25" s="5"/>
      <c r="AC25" s="5"/>
      <c r="AD25" s="5"/>
      <c r="AE25" s="5"/>
      <c r="AF25" s="5"/>
      <c r="AG25" s="1"/>
      <c r="AH25" s="1"/>
      <c r="AI25" s="1"/>
      <c r="AJ25" s="1"/>
      <c r="AK25" s="1"/>
      <c r="AL25" s="1"/>
      <c r="AM25" s="1" t="str">
        <f t="shared" si="1"/>
        <v>P</v>
      </c>
      <c r="AN25" s="1">
        <v>7.16</v>
      </c>
      <c r="AP25" s="43" t="s">
        <v>23</v>
      </c>
      <c r="AQ25" s="227">
        <v>10</v>
      </c>
      <c r="AR25" s="227"/>
      <c r="AS25" s="227">
        <v>9</v>
      </c>
      <c r="AT25" s="227"/>
      <c r="AU25" s="227">
        <v>8</v>
      </c>
      <c r="AV25" s="227"/>
      <c r="AW25" s="227">
        <v>7</v>
      </c>
      <c r="AX25" s="227"/>
      <c r="AY25" s="227">
        <v>6</v>
      </c>
      <c r="AZ25" s="227"/>
      <c r="BA25" s="227">
        <v>5</v>
      </c>
      <c r="BB25" s="227"/>
      <c r="BC25" s="227">
        <v>4</v>
      </c>
      <c r="BD25" s="227"/>
      <c r="BE25" s="227">
        <v>0</v>
      </c>
      <c r="BF25" s="227"/>
      <c r="BH25" s="2"/>
      <c r="BI25" s="2"/>
      <c r="BJ25" s="2"/>
      <c r="BK25" s="2"/>
    </row>
    <row r="26" spans="1:64" ht="15.75" x14ac:dyDescent="0.25">
      <c r="A26" s="101">
        <v>2080</v>
      </c>
      <c r="B26" s="121" t="s">
        <v>130</v>
      </c>
      <c r="C26" s="105">
        <v>51</v>
      </c>
      <c r="D26" s="5" t="str">
        <f t="shared" si="2"/>
        <v>C</v>
      </c>
      <c r="E26" s="105">
        <v>13</v>
      </c>
      <c r="F26" s="5" t="str">
        <f t="shared" si="3"/>
        <v>C</v>
      </c>
      <c r="G26" s="1">
        <f t="shared" si="4"/>
        <v>64</v>
      </c>
      <c r="H26" s="1" t="str">
        <f t="shared" si="5"/>
        <v>C</v>
      </c>
      <c r="I26" s="105">
        <v>35</v>
      </c>
      <c r="J26" s="5" t="str">
        <f t="shared" si="6"/>
        <v>P</v>
      </c>
      <c r="K26" s="105">
        <v>16</v>
      </c>
      <c r="L26" s="5" t="str">
        <f t="shared" si="7"/>
        <v>O</v>
      </c>
      <c r="M26" s="1">
        <f t="shared" si="8"/>
        <v>51</v>
      </c>
      <c r="N26" s="1" t="str">
        <f t="shared" si="9"/>
        <v>D</v>
      </c>
      <c r="O26" s="105">
        <v>41</v>
      </c>
      <c r="P26" s="5" t="str">
        <f t="shared" si="10"/>
        <v>D</v>
      </c>
      <c r="Q26" s="105">
        <v>10</v>
      </c>
      <c r="R26" s="5" t="str">
        <f t="shared" si="11"/>
        <v>D</v>
      </c>
      <c r="S26" s="1">
        <f t="shared" si="12"/>
        <v>51</v>
      </c>
      <c r="T26" s="1" t="str">
        <f>IF(S26&lt;40,"F", IF(S26&lt;45,"P", IF(S26&lt;50,"E", IF(S26&lt;60,"D", IF(S26&lt;70,"C", IF(S26&lt;75,"B", IF(S26&lt;80,"A", "O")))))))</f>
        <v>D</v>
      </c>
      <c r="U26" s="105">
        <v>35</v>
      </c>
      <c r="V26" s="5" t="str">
        <f t="shared" si="14"/>
        <v>P</v>
      </c>
      <c r="W26" s="105">
        <v>17</v>
      </c>
      <c r="X26" s="5" t="str">
        <f t="shared" si="15"/>
        <v>O</v>
      </c>
      <c r="Y26" s="1">
        <f t="shared" si="16"/>
        <v>52</v>
      </c>
      <c r="Z26" s="1" t="str">
        <f t="shared" si="17"/>
        <v>D</v>
      </c>
      <c r="AA26" s="5"/>
      <c r="AB26" s="5"/>
      <c r="AC26" s="5"/>
      <c r="AD26" s="5"/>
      <c r="AE26" s="5"/>
      <c r="AF26" s="5"/>
      <c r="AG26" s="1"/>
      <c r="AH26" s="1"/>
      <c r="AI26" s="1"/>
      <c r="AJ26" s="1"/>
      <c r="AK26" s="1"/>
      <c r="AL26" s="1"/>
      <c r="AM26" s="1" t="str">
        <f t="shared" si="1"/>
        <v>P</v>
      </c>
      <c r="AN26" s="1">
        <v>7.76</v>
      </c>
    </row>
    <row r="27" spans="1:64" ht="15.75" x14ac:dyDescent="0.25">
      <c r="A27" s="101">
        <v>2081</v>
      </c>
      <c r="B27" s="121" t="s">
        <v>134</v>
      </c>
      <c r="C27" s="105">
        <v>46</v>
      </c>
      <c r="D27" s="5" t="str">
        <f t="shared" si="2"/>
        <v>D</v>
      </c>
      <c r="E27" s="105">
        <v>15</v>
      </c>
      <c r="F27" s="5" t="str">
        <f t="shared" si="3"/>
        <v>A</v>
      </c>
      <c r="G27" s="1">
        <f t="shared" si="4"/>
        <v>61</v>
      </c>
      <c r="H27" s="1" t="str">
        <f t="shared" si="5"/>
        <v>C</v>
      </c>
      <c r="I27" s="105">
        <v>50</v>
      </c>
      <c r="J27" s="5" t="str">
        <f t="shared" si="6"/>
        <v>C</v>
      </c>
      <c r="K27" s="105">
        <v>19</v>
      </c>
      <c r="L27" s="5" t="str">
        <f t="shared" si="7"/>
        <v>O</v>
      </c>
      <c r="M27" s="1">
        <f t="shared" si="8"/>
        <v>69</v>
      </c>
      <c r="N27" s="1" t="str">
        <f t="shared" si="9"/>
        <v>C</v>
      </c>
      <c r="O27" s="105">
        <v>41</v>
      </c>
      <c r="P27" s="5" t="str">
        <f t="shared" si="10"/>
        <v>D</v>
      </c>
      <c r="Q27" s="105">
        <v>18</v>
      </c>
      <c r="R27" s="5" t="str">
        <f t="shared" si="11"/>
        <v>O</v>
      </c>
      <c r="S27" s="1">
        <f t="shared" si="12"/>
        <v>59</v>
      </c>
      <c r="T27" s="1" t="str">
        <f t="shared" si="19"/>
        <v>D</v>
      </c>
      <c r="U27" s="105">
        <v>60</v>
      </c>
      <c r="V27" s="5" t="str">
        <f t="shared" si="14"/>
        <v>A</v>
      </c>
      <c r="W27" s="105">
        <v>19</v>
      </c>
      <c r="X27" s="5" t="str">
        <f t="shared" si="15"/>
        <v>O</v>
      </c>
      <c r="Y27" s="1">
        <f t="shared" si="16"/>
        <v>79</v>
      </c>
      <c r="Z27" s="1" t="str">
        <f t="shared" si="17"/>
        <v>A</v>
      </c>
      <c r="AA27" s="5"/>
      <c r="AB27" s="5"/>
      <c r="AC27" s="5"/>
      <c r="AD27" s="5"/>
      <c r="AE27" s="5"/>
      <c r="AF27" s="5"/>
      <c r="AG27" s="1"/>
      <c r="AH27" s="1"/>
      <c r="AI27" s="1"/>
      <c r="AJ27" s="1"/>
      <c r="AK27" s="1"/>
      <c r="AL27" s="1"/>
      <c r="AM27" s="1" t="str">
        <f t="shared" si="1"/>
        <v>P</v>
      </c>
      <c r="AN27" s="1">
        <v>8.2799999999999994</v>
      </c>
      <c r="AQ27" s="45"/>
      <c r="AR27" s="208" t="str">
        <f>C8</f>
        <v>Design of Mechanical Systems</v>
      </c>
      <c r="AS27" s="208"/>
      <c r="AT27" s="208"/>
      <c r="AU27" s="208" t="str">
        <f>I8</f>
        <v>Industrial Engineering &amp; Management</v>
      </c>
      <c r="AV27" s="208"/>
      <c r="AW27" s="208"/>
      <c r="AX27" s="208" t="str">
        <f>O8</f>
        <v>Refrigeration &amp; Air Conditioning</v>
      </c>
      <c r="AY27" s="208"/>
      <c r="AZ27" s="208"/>
      <c r="BA27" s="208" t="str">
        <f>U8</f>
        <v>Renewable Energy Sources</v>
      </c>
      <c r="BB27" s="208"/>
      <c r="BC27" s="208"/>
      <c r="BD27" s="208" t="str">
        <f>AA8</f>
        <v>Project Management</v>
      </c>
      <c r="BE27" s="208"/>
      <c r="BF27" s="208"/>
      <c r="BG27" s="208" t="str">
        <f>AG8</f>
        <v>Automobile Engineering</v>
      </c>
      <c r="BH27" s="208"/>
      <c r="BI27" s="208"/>
      <c r="BJ27" s="208" t="str">
        <f>AM8</f>
        <v>TOTAL</v>
      </c>
      <c r="BK27" s="208"/>
      <c r="BL27" s="208"/>
    </row>
    <row r="28" spans="1:64" ht="15.75" x14ac:dyDescent="0.25">
      <c r="A28" s="101">
        <v>2082</v>
      </c>
      <c r="B28" s="121" t="s">
        <v>138</v>
      </c>
      <c r="C28" s="105">
        <v>50</v>
      </c>
      <c r="D28" s="5" t="str">
        <f t="shared" si="2"/>
        <v>C</v>
      </c>
      <c r="E28" s="105">
        <v>14</v>
      </c>
      <c r="F28" s="5" t="str">
        <f t="shared" si="3"/>
        <v>B</v>
      </c>
      <c r="G28" s="1">
        <f t="shared" si="4"/>
        <v>64</v>
      </c>
      <c r="H28" s="1" t="str">
        <f t="shared" si="5"/>
        <v>C</v>
      </c>
      <c r="I28" s="105">
        <v>61</v>
      </c>
      <c r="J28" s="5" t="str">
        <f t="shared" si="6"/>
        <v>A</v>
      </c>
      <c r="K28" s="105">
        <v>14</v>
      </c>
      <c r="L28" s="5" t="str">
        <f t="shared" si="7"/>
        <v>B</v>
      </c>
      <c r="M28" s="1">
        <f t="shared" si="8"/>
        <v>75</v>
      </c>
      <c r="N28" s="1" t="str">
        <f t="shared" si="9"/>
        <v>A</v>
      </c>
      <c r="O28" s="105">
        <v>45</v>
      </c>
      <c r="P28" s="5" t="str">
        <f t="shared" si="10"/>
        <v>D</v>
      </c>
      <c r="Q28" s="105">
        <v>15</v>
      </c>
      <c r="R28" s="5" t="str">
        <f t="shared" si="11"/>
        <v>A</v>
      </c>
      <c r="S28" s="1">
        <f t="shared" si="12"/>
        <v>60</v>
      </c>
      <c r="T28" s="1" t="str">
        <f t="shared" si="19"/>
        <v>C</v>
      </c>
      <c r="U28" s="105">
        <v>52</v>
      </c>
      <c r="V28" s="5" t="str">
        <f t="shared" si="14"/>
        <v>C</v>
      </c>
      <c r="W28" s="105">
        <v>14</v>
      </c>
      <c r="X28" s="5" t="str">
        <f t="shared" si="15"/>
        <v>B</v>
      </c>
      <c r="Y28" s="1">
        <f t="shared" si="16"/>
        <v>66</v>
      </c>
      <c r="Z28" s="1" t="str">
        <f t="shared" si="17"/>
        <v>C</v>
      </c>
      <c r="AA28" s="5"/>
      <c r="AB28" s="5"/>
      <c r="AC28" s="5"/>
      <c r="AD28" s="5"/>
      <c r="AE28" s="5"/>
      <c r="AF28" s="5"/>
      <c r="AG28" s="1"/>
      <c r="AH28" s="1"/>
      <c r="AI28" s="1"/>
      <c r="AJ28" s="1"/>
      <c r="AK28" s="1"/>
      <c r="AL28" s="1"/>
      <c r="AM28" s="1" t="str">
        <f t="shared" si="1"/>
        <v>P</v>
      </c>
      <c r="AN28" s="145">
        <v>8.2799999999999994</v>
      </c>
      <c r="AQ28" s="46" t="s">
        <v>24</v>
      </c>
      <c r="AR28" s="47">
        <f>LARGE(G11:G81,1)</f>
        <v>82</v>
      </c>
      <c r="AS28" s="48" t="str">
        <f t="array" ref="AS28">INDEX(B11:B81,SMALL(IF(G11:G81=AR28,ROW(B11:B81)-ROW(B11)+1),COUNTIF(AR28:AR28,AR28)))</f>
        <v>WAGHELA PRATIK HASMUKH</v>
      </c>
      <c r="AT28" s="49"/>
      <c r="AU28" s="47">
        <f>LARGE(M11:M81,1)</f>
        <v>83</v>
      </c>
      <c r="AV28" s="48" t="str">
        <f t="array" ref="AV28">INDEX(B11:B81,SMALL(IF(M11:M81=AU28,ROW(B11:B81)-ROW(B11)+1),COUNTIF(AU28:AU28,AU28)))</f>
        <v>MISHRA AKASHKUMAR DEVESH</v>
      </c>
      <c r="AW28" s="49"/>
      <c r="AX28" s="47">
        <f>LARGE(S11:S81,1)</f>
        <v>83</v>
      </c>
      <c r="AY28" s="48" t="str">
        <f t="array" ref="AY28">INDEX(B11:B81,SMALL(IF(S11:S81=AX28,ROW(B11:B81)-ROW(B11)+1),COUNTIF(AX28:AX28,AX28)))</f>
        <v>HODAWDEKAR VIPUL SHYAM</v>
      </c>
      <c r="AZ28" s="49"/>
      <c r="BA28" s="47">
        <f>LARGE(Y11:Y81,1)</f>
        <v>88</v>
      </c>
      <c r="BB28" s="48" t="str">
        <f t="array" ref="BB28">INDEX(B11:B81,SMALL(IF(Y11:Y81=BA28,ROW(B11:B81)-ROW(B11)+1),COUNTIF(BA28:BA28,BA28)))</f>
        <v>WAGHELA PRATIK HASMUKH</v>
      </c>
      <c r="BC28" s="49"/>
      <c r="BD28" s="47">
        <f>LARGE(AE11:AE81,1)</f>
        <v>77</v>
      </c>
      <c r="BE28" s="48" t="str">
        <f t="array" ref="BE28">INDEX(B11:B81,SMALL(IF(AE11:AE81=BD28,ROW(B11:B81)-ROW(B11)+1),COUNTIF(BD28:BD28,BD28)))</f>
        <v>MUTHA RUSHABH MAHAVIR</v>
      </c>
      <c r="BF28" s="49"/>
      <c r="BG28" s="47">
        <f>LARGE(AK11:AK81,1)</f>
        <v>73</v>
      </c>
      <c r="BH28" s="48" t="str">
        <f t="array" ref="BH28">INDEX(B11:B81,SMALL(IF(AK11:AK81=BG28,ROW(B11:B81)-ROW(B11)+1),COUNTIF(BG28:BG28,BG28)))</f>
        <v>DALVI NINAD SANTOSH</v>
      </c>
      <c r="BI28" s="49"/>
      <c r="BJ28" s="47">
        <f>LARGE(AN11:AN81,1)</f>
        <v>10</v>
      </c>
      <c r="BK28" s="48" t="str">
        <f t="array" ref="BK28">INDEX(B11:B81,SMALL(IF(AN11:AN81=BJ28,ROW(B11:B81)-ROW(B11)+1),COUNTIF(BJ28:BJ28,BJ28)))</f>
        <v>WAGHELA PRATIK HASMUKH</v>
      </c>
      <c r="BL28" s="49"/>
    </row>
    <row r="29" spans="1:64" ht="15.75" x14ac:dyDescent="0.25">
      <c r="A29" s="101">
        <v>2083</v>
      </c>
      <c r="B29" s="121" t="s">
        <v>142</v>
      </c>
      <c r="C29" s="105">
        <v>32</v>
      </c>
      <c r="D29" s="5" t="str">
        <f t="shared" si="2"/>
        <v>P</v>
      </c>
      <c r="E29" s="105">
        <v>9</v>
      </c>
      <c r="F29" s="5" t="str">
        <f t="shared" si="3"/>
        <v>E</v>
      </c>
      <c r="G29" s="1">
        <f t="shared" si="4"/>
        <v>41</v>
      </c>
      <c r="H29" s="1" t="str">
        <f t="shared" si="5"/>
        <v>P</v>
      </c>
      <c r="I29" s="105">
        <v>40</v>
      </c>
      <c r="J29" s="5" t="str">
        <f t="shared" si="6"/>
        <v>D</v>
      </c>
      <c r="K29" s="105">
        <v>12</v>
      </c>
      <c r="L29" s="5" t="str">
        <f t="shared" si="7"/>
        <v>C</v>
      </c>
      <c r="M29" s="1">
        <f t="shared" si="8"/>
        <v>52</v>
      </c>
      <c r="N29" s="1" t="str">
        <f t="shared" si="9"/>
        <v>D</v>
      </c>
      <c r="O29" s="105">
        <v>42</v>
      </c>
      <c r="P29" s="5" t="str">
        <f t="shared" si="10"/>
        <v>D</v>
      </c>
      <c r="Q29" s="105">
        <v>12</v>
      </c>
      <c r="R29" s="5" t="str">
        <f t="shared" si="11"/>
        <v>C</v>
      </c>
      <c r="S29" s="1">
        <f t="shared" si="12"/>
        <v>54</v>
      </c>
      <c r="T29" s="1" t="str">
        <f t="shared" si="19"/>
        <v>D</v>
      </c>
      <c r="U29" s="105">
        <v>33</v>
      </c>
      <c r="V29" s="5" t="str">
        <f t="shared" si="14"/>
        <v>P</v>
      </c>
      <c r="W29" s="105">
        <v>13</v>
      </c>
      <c r="X29" s="5" t="str">
        <f t="shared" si="15"/>
        <v>C</v>
      </c>
      <c r="Y29" s="1">
        <f t="shared" si="16"/>
        <v>46</v>
      </c>
      <c r="Z29" s="1" t="str">
        <f t="shared" si="17"/>
        <v>E</v>
      </c>
      <c r="AA29" s="5"/>
      <c r="AB29" s="5"/>
      <c r="AC29" s="5"/>
      <c r="AD29" s="5"/>
      <c r="AE29" s="5"/>
      <c r="AF29" s="5"/>
      <c r="AG29" s="1"/>
      <c r="AH29" s="1"/>
      <c r="AI29" s="1"/>
      <c r="AJ29" s="1"/>
      <c r="AK29" s="1"/>
      <c r="AL29" s="1"/>
      <c r="AM29" s="1" t="str">
        <f t="shared" si="1"/>
        <v>P</v>
      </c>
      <c r="AN29" s="1">
        <v>6.68</v>
      </c>
      <c r="AQ29" s="46" t="s">
        <v>25</v>
      </c>
      <c r="AR29" s="47">
        <f>LARGE(G11:G81,2)</f>
        <v>77</v>
      </c>
      <c r="AS29" s="48" t="str">
        <f t="array" ref="AS29">INDEX(B11:B81,SMALL(IF(G11:G81=AR29,ROW(B11:B81)-ROW(B11)+1),COUNTIF(AR28:AR29,AR29)))</f>
        <v>SAVE BANDHAN MILIND</v>
      </c>
      <c r="AT29" s="49"/>
      <c r="AU29" s="47">
        <f>LARGE(M11:M81,2)</f>
        <v>81</v>
      </c>
      <c r="AV29" s="48" t="str">
        <f t="array" ref="AV29">INDEX(B11:B81,SMALL(IF(M11:M81=AU29,ROW(B11:B81)-ROW(B11)+1),COUNTIF(AU28:AU29,AU29)))</f>
        <v>GURAV ROHIT DILIP</v>
      </c>
      <c r="AW29" s="49"/>
      <c r="AX29" s="47">
        <f>LARGE(S11:S81,2)</f>
        <v>80</v>
      </c>
      <c r="AY29" s="48" t="str">
        <f t="array" ref="AY29">INDEX(B11:B81,SMALL(IF(S11:S81=AX29,ROW(B11:B81)-ROW(B11)+1),COUNTIF(AX28:AX29,AX29)))</f>
        <v>WAGHELA PRATIK HASMUKH</v>
      </c>
      <c r="AZ29" s="49"/>
      <c r="BA29" s="47">
        <f>LARGE(Y11:Y81,2)</f>
        <v>82</v>
      </c>
      <c r="BB29" s="48" t="str">
        <f t="array" ref="BB29">INDEX(B11:B81,SMALL(IF(Y11:Y81=BA29,ROW(B11:B81)-ROW(B11)+1),COUNTIF(BA28:BA29,BA29)))</f>
        <v>CHATURVEDI RAHUL UMASHANKAR</v>
      </c>
      <c r="BC29" s="49"/>
      <c r="BD29" s="47">
        <f>LARGE(AE11:AE81,2)</f>
        <v>76</v>
      </c>
      <c r="BE29" s="48" t="str">
        <f t="array" ref="BE29">INDEX(B11:B81,SMALL(IF(AE11:AE81=BD29,ROW(B11:B81)-ROW(B11)+1),COUNTIF(BD28:BD29,BD29)))</f>
        <v>MUVVALA KARAN</v>
      </c>
      <c r="BF29" s="49"/>
      <c r="BG29" s="47">
        <f>LARGE(AK11:AK81,2)</f>
        <v>71</v>
      </c>
      <c r="BH29" s="48" t="str">
        <f t="array" ref="BH29">INDEX(B11:B81,SMALL(IF(AK11:AK81=BG29,ROW(B11:B81)-ROW(B11)+1),COUNTIF(BG28:BG29,BG29)))</f>
        <v>BALANKAR SUYOG SAMBHAJI</v>
      </c>
      <c r="BI29" s="49"/>
      <c r="BJ29" s="47">
        <f>LARGE(AN11:AN81,2)</f>
        <v>9.2799999999999994</v>
      </c>
      <c r="BK29" s="48" t="str">
        <f t="array" ref="BK29">INDEX(B11:B81,SMALL(IF(AN11:AN81=BJ29,ROW(B11:B81)-ROW(B11)+1),COUNTIF(BJ28:BJ29,BJ29)))</f>
        <v>CHATURVEDI RAHUL UMASHANKAR</v>
      </c>
      <c r="BL29" s="49"/>
    </row>
    <row r="30" spans="1:64" ht="15.75" x14ac:dyDescent="0.25">
      <c r="A30" s="101">
        <v>2084</v>
      </c>
      <c r="B30" s="121" t="s">
        <v>146</v>
      </c>
      <c r="C30" s="105">
        <v>41</v>
      </c>
      <c r="D30" s="5" t="str">
        <f t="shared" si="2"/>
        <v>D</v>
      </c>
      <c r="E30" s="105">
        <v>13</v>
      </c>
      <c r="F30" s="5" t="str">
        <f t="shared" si="3"/>
        <v>C</v>
      </c>
      <c r="G30" s="1">
        <f t="shared" si="4"/>
        <v>54</v>
      </c>
      <c r="H30" s="1" t="str">
        <f t="shared" si="5"/>
        <v>D</v>
      </c>
      <c r="I30" s="105">
        <v>41</v>
      </c>
      <c r="J30" s="5" t="str">
        <f t="shared" si="6"/>
        <v>D</v>
      </c>
      <c r="K30" s="105">
        <v>16</v>
      </c>
      <c r="L30" s="5" t="str">
        <f t="shared" si="7"/>
        <v>O</v>
      </c>
      <c r="M30" s="1">
        <f t="shared" si="8"/>
        <v>57</v>
      </c>
      <c r="N30" s="1" t="str">
        <f t="shared" si="9"/>
        <v>D</v>
      </c>
      <c r="O30" s="105">
        <v>42</v>
      </c>
      <c r="P30" s="5" t="str">
        <f t="shared" si="10"/>
        <v>D</v>
      </c>
      <c r="Q30" s="105">
        <v>12</v>
      </c>
      <c r="R30" s="5" t="str">
        <f t="shared" si="11"/>
        <v>C</v>
      </c>
      <c r="S30" s="1">
        <f t="shared" si="12"/>
        <v>54</v>
      </c>
      <c r="T30" s="1" t="str">
        <f t="shared" si="19"/>
        <v>D</v>
      </c>
      <c r="U30" s="105">
        <v>38</v>
      </c>
      <c r="V30" s="5" t="str">
        <f t="shared" si="14"/>
        <v>E</v>
      </c>
      <c r="W30" s="105">
        <v>12</v>
      </c>
      <c r="X30" s="5" t="str">
        <f t="shared" si="15"/>
        <v>C</v>
      </c>
      <c r="Y30" s="1">
        <f t="shared" si="16"/>
        <v>50</v>
      </c>
      <c r="Z30" s="1" t="str">
        <f t="shared" si="17"/>
        <v>D</v>
      </c>
      <c r="AA30" s="5"/>
      <c r="AB30" s="5"/>
      <c r="AC30" s="5"/>
      <c r="AD30" s="5"/>
      <c r="AE30" s="5"/>
      <c r="AF30" s="5"/>
      <c r="AG30" s="1"/>
      <c r="AH30" s="1"/>
      <c r="AI30" s="1"/>
      <c r="AJ30" s="1"/>
      <c r="AK30" s="1"/>
      <c r="AL30" s="1"/>
      <c r="AM30" s="1" t="str">
        <f t="shared" si="1"/>
        <v>P</v>
      </c>
      <c r="AN30" s="1">
        <v>7.08</v>
      </c>
      <c r="AQ30" s="46" t="s">
        <v>26</v>
      </c>
      <c r="AR30" s="47">
        <f>LARGE(G11:G81,3)</f>
        <v>76</v>
      </c>
      <c r="AS30" s="48" t="str">
        <f t="array" ref="AS30">INDEX(B11:B81,SMALL(IF(G11:G81=AR30,ROW(B11:B81)-ROW(B11)+1),COUNTIF(AR28:AR30,AR30)))</f>
        <v>LAHIGUDE SAURABH SUNIL</v>
      </c>
      <c r="AT30" s="49"/>
      <c r="AU30" s="47">
        <f>LARGE(M11:M81,3)</f>
        <v>80</v>
      </c>
      <c r="AV30" s="48" t="str">
        <f t="array" ref="AV30">INDEX(B11:B81,SMALL(IF(M11:M81=AU30,ROW(B11:B81)-ROW(B11)+1),COUNTIF(AU28:AU30,AU30)))</f>
        <v>BORADE AKASH GANESH</v>
      </c>
      <c r="AW30" s="49"/>
      <c r="AX30" s="47">
        <f>LARGE(S11:S81,3)</f>
        <v>78</v>
      </c>
      <c r="AY30" s="48" t="str">
        <f t="array" ref="AY30">INDEX(B11:B81,SMALL(IF(S11:S81=AX30,ROW(B11:B81)-ROW(B11)+1),COUNTIF(AX28:AX30,AX30)))</f>
        <v>VEDAK PRITESH SHARAD</v>
      </c>
      <c r="AZ30" s="49"/>
      <c r="BA30" s="47">
        <f>LARGE(Y11:Y81,3)</f>
        <v>82</v>
      </c>
      <c r="BB30" s="48" t="str">
        <f t="array" ref="BB30">INDEX(B11:B81,SMALL(IF(Y11:Y81=BA30,ROW(B11:B81)-ROW(B11)+1),COUNTIF(BA28:BA30,BA30)))</f>
        <v>HODAWDEKAR VIPUL SHYAM</v>
      </c>
      <c r="BC30" s="49"/>
      <c r="BD30" s="47">
        <f>LARGE(AE11:AE81,3)</f>
        <v>74</v>
      </c>
      <c r="BE30" s="48" t="str">
        <f t="array" ref="BE30">INDEX(B11:B81,SMALL(IF(AE11:AE81=BD30,ROW(B11:B81)-ROW(B11)+1),COUNTIF(BD28:BD30,BD30)))</f>
        <v>MUKADAM SANAUL SULTAN</v>
      </c>
      <c r="BF30" s="49"/>
      <c r="BG30" s="47">
        <f>LARGE(AK11:AK81,3)</f>
        <v>71</v>
      </c>
      <c r="BH30" s="48" t="str">
        <f t="array" ref="BH30">INDEX(B11:B81,SMALL(IF(AK11:AK81=BG30,ROW(B11:B81)-ROW(B11)+1),COUNTIF(BG28:BG30,BG30)))</f>
        <v>CHAVAN SIDDHESH PRAKASH</v>
      </c>
      <c r="BI30" s="49"/>
      <c r="BJ30" s="47">
        <f>LARGE(AN11:AN81,3)</f>
        <v>9.16</v>
      </c>
      <c r="BK30" s="48" t="str">
        <f t="array" ref="BK30">INDEX(B11:B81,SMALL(IF(AN11:AN81=BJ30,ROW(B11:B81)-ROW(B11)+1),COUNTIF(BJ28:BJ30,BJ30)))</f>
        <v>HODAWDEKAR VIPUL SHYAM</v>
      </c>
      <c r="BL30" s="49"/>
    </row>
    <row r="31" spans="1:64" ht="15.75" x14ac:dyDescent="0.25">
      <c r="A31" s="101">
        <v>2085</v>
      </c>
      <c r="B31" s="122" t="s">
        <v>150</v>
      </c>
      <c r="C31" s="105">
        <v>59</v>
      </c>
      <c r="D31" s="5" t="str">
        <f t="shared" si="2"/>
        <v>B</v>
      </c>
      <c r="E31" s="105">
        <v>15</v>
      </c>
      <c r="F31" s="5" t="str">
        <f t="shared" si="3"/>
        <v>A</v>
      </c>
      <c r="G31" s="1">
        <f t="shared" si="4"/>
        <v>74</v>
      </c>
      <c r="H31" s="1" t="str">
        <f t="shared" si="5"/>
        <v>B</v>
      </c>
      <c r="I31" s="105">
        <v>46</v>
      </c>
      <c r="J31" s="5" t="str">
        <f t="shared" si="6"/>
        <v>D</v>
      </c>
      <c r="K31" s="105">
        <v>12</v>
      </c>
      <c r="L31" s="5" t="str">
        <f t="shared" si="7"/>
        <v>C</v>
      </c>
      <c r="M31" s="1">
        <f t="shared" si="8"/>
        <v>58</v>
      </c>
      <c r="N31" s="1" t="str">
        <f t="shared" si="9"/>
        <v>D</v>
      </c>
      <c r="O31" s="105">
        <v>47</v>
      </c>
      <c r="P31" s="5" t="str">
        <f t="shared" si="10"/>
        <v>D</v>
      </c>
      <c r="Q31" s="105">
        <v>11</v>
      </c>
      <c r="R31" s="5" t="str">
        <f t="shared" si="11"/>
        <v>D</v>
      </c>
      <c r="S31" s="1">
        <f t="shared" si="12"/>
        <v>58</v>
      </c>
      <c r="T31" s="1" t="str">
        <f t="shared" si="19"/>
        <v>D</v>
      </c>
      <c r="U31" s="105">
        <v>45</v>
      </c>
      <c r="V31" s="5" t="str">
        <f t="shared" si="14"/>
        <v>D</v>
      </c>
      <c r="W31" s="105">
        <v>15</v>
      </c>
      <c r="X31" s="5" t="str">
        <f t="shared" si="15"/>
        <v>A</v>
      </c>
      <c r="Y31" s="1">
        <f t="shared" si="16"/>
        <v>60</v>
      </c>
      <c r="Z31" s="1" t="str">
        <f t="shared" si="17"/>
        <v>C</v>
      </c>
      <c r="AA31" s="5"/>
      <c r="AB31" s="5"/>
      <c r="AC31" s="5"/>
      <c r="AD31" s="5"/>
      <c r="AE31" s="5"/>
      <c r="AF31" s="5"/>
      <c r="AG31" s="1"/>
      <c r="AH31" s="1"/>
      <c r="AI31" s="1"/>
      <c r="AJ31" s="1"/>
      <c r="AK31" s="1"/>
      <c r="AL31" s="1"/>
      <c r="AM31" s="1" t="str">
        <f t="shared" si="1"/>
        <v>P</v>
      </c>
      <c r="AN31" s="1">
        <v>7.64</v>
      </c>
      <c r="AQ31" s="46" t="s">
        <v>27</v>
      </c>
      <c r="AR31" s="47">
        <f>LARGE(G11:G81,4)</f>
        <v>75</v>
      </c>
      <c r="AS31" s="48" t="str">
        <f t="array" ref="AS31">INDEX(B11:B81,SMALL(IF(G11:G81=AR31,ROW(B11:B81)-ROW(B11)+1),COUNTIF(AR28:AR31,AR31)))</f>
        <v>BANSODE RUSHABH NANA</v>
      </c>
      <c r="AT31" s="49"/>
      <c r="AU31" s="47">
        <f>LARGE(M11:M81,4)</f>
        <v>80</v>
      </c>
      <c r="AV31" s="48" t="str">
        <f t="array" ref="AV31">INDEX(B11:B81,SMALL(IF(M11:M81=AU31,ROW(B11:B81)-ROW(B11)+1),COUNTIF(AU28:AU31,AU31)))</f>
        <v>WAGHELA PRATIK HASMUKH</v>
      </c>
      <c r="AW31" s="49"/>
      <c r="AX31" s="47">
        <f>LARGE(S11:S81,4)</f>
        <v>77</v>
      </c>
      <c r="AY31" s="48" t="str">
        <f t="array" ref="AY31">INDEX(B11:B81,SMALL(IF(S11:S81=AX31,ROW(B11:B81)-ROW(B11)+1),COUNTIF(AX28:AX31,AX31)))</f>
        <v>CHATURVEDI RAHUL UMASHANKAR</v>
      </c>
      <c r="AZ31" s="49"/>
      <c r="BA31" s="50">
        <f>LARGE(Y11:Y81,4)</f>
        <v>80</v>
      </c>
      <c r="BB31" s="51" t="str">
        <f t="array" ref="BB31">INDEX(B11:B81,SMALL(IF(Y11:Y81=BA31,ROW(B11:B81)-ROW(B11)+1),COUNTIF(BA28:BA31,BA31)))</f>
        <v>BORADE AKASH GANESH</v>
      </c>
      <c r="BC31" s="52"/>
      <c r="BD31" s="50">
        <f>LARGE(AE11:AE81,4)</f>
        <v>73</v>
      </c>
      <c r="BE31" s="51" t="str">
        <f t="array" ref="BE31">INDEX(B11:B81,SMALL(IF(AE11:AE81=BD31,ROW(B11:B81)-ROW(B11)+1),COUNTIF(BD28:BD31,BD31)))</f>
        <v>NAIR ASHWIN JAYKUMAR</v>
      </c>
      <c r="BF31" s="52"/>
      <c r="BG31" s="50">
        <f>LARGE(AK11:AK81,4)</f>
        <v>67</v>
      </c>
      <c r="BH31" s="51" t="str">
        <f t="array" ref="BH31">INDEX(B11:B81,SMALL(IF(AK11:AK81=BG31,ROW(B11:B81)-ROW(B11)+1),COUNTIF(BG28:BG31,BG31)))</f>
        <v>AUTI AKSHAY DEEPAK</v>
      </c>
      <c r="BI31" s="52"/>
      <c r="BJ31" s="47">
        <f>LARGE(AN11:AN81,4)</f>
        <v>8.92</v>
      </c>
      <c r="BK31" s="48" t="str">
        <f t="array" ref="BK31">INDEX(B11:B81,SMALL(IF(AN11:AN81=BJ31,ROW(B11:B81)-ROW(B11)+1),COUNTIF(BJ28:BJ31,BJ31)))</f>
        <v>BUDHWANT GANESH DATTA</v>
      </c>
      <c r="BL31" s="49"/>
    </row>
    <row r="32" spans="1:64" ht="15.75" x14ac:dyDescent="0.25">
      <c r="A32" s="101">
        <v>2086</v>
      </c>
      <c r="B32" s="122" t="s">
        <v>154</v>
      </c>
      <c r="C32" s="105">
        <v>36</v>
      </c>
      <c r="D32" s="5" t="str">
        <f t="shared" si="2"/>
        <v>E</v>
      </c>
      <c r="E32" s="105">
        <v>15</v>
      </c>
      <c r="F32" s="5" t="str">
        <f t="shared" si="3"/>
        <v>A</v>
      </c>
      <c r="G32" s="1">
        <f t="shared" si="4"/>
        <v>51</v>
      </c>
      <c r="H32" s="1" t="str">
        <f t="shared" si="5"/>
        <v>D</v>
      </c>
      <c r="I32" s="105">
        <v>50</v>
      </c>
      <c r="J32" s="5" t="str">
        <f t="shared" si="6"/>
        <v>C</v>
      </c>
      <c r="K32" s="105">
        <v>11</v>
      </c>
      <c r="L32" s="5" t="str">
        <f t="shared" si="7"/>
        <v>D</v>
      </c>
      <c r="M32" s="1">
        <f t="shared" si="8"/>
        <v>61</v>
      </c>
      <c r="N32" s="1" t="str">
        <f t="shared" si="9"/>
        <v>C</v>
      </c>
      <c r="O32" s="105">
        <v>41</v>
      </c>
      <c r="P32" s="5" t="str">
        <f t="shared" si="10"/>
        <v>D</v>
      </c>
      <c r="Q32" s="105">
        <v>11</v>
      </c>
      <c r="R32" s="5" t="str">
        <f t="shared" si="11"/>
        <v>D</v>
      </c>
      <c r="S32" s="1">
        <f t="shared" si="12"/>
        <v>52</v>
      </c>
      <c r="T32" s="1" t="str">
        <f t="shared" si="19"/>
        <v>D</v>
      </c>
      <c r="U32" s="105">
        <v>39</v>
      </c>
      <c r="V32" s="5" t="str">
        <f t="shared" si="14"/>
        <v>E</v>
      </c>
      <c r="W32" s="105">
        <v>9</v>
      </c>
      <c r="X32" s="5" t="str">
        <f t="shared" si="15"/>
        <v>E</v>
      </c>
      <c r="Y32" s="1">
        <f t="shared" si="16"/>
        <v>48</v>
      </c>
      <c r="Z32" s="1" t="str">
        <f t="shared" si="17"/>
        <v>E</v>
      </c>
      <c r="AA32" s="5"/>
      <c r="AB32" s="5"/>
      <c r="AC32" s="5"/>
      <c r="AD32" s="5"/>
      <c r="AE32" s="5"/>
      <c r="AF32" s="5"/>
      <c r="AG32" s="1"/>
      <c r="AH32" s="1"/>
      <c r="AI32" s="1"/>
      <c r="AJ32" s="1"/>
      <c r="AK32" s="1"/>
      <c r="AL32" s="1"/>
      <c r="AM32" s="1" t="str">
        <f t="shared" si="1"/>
        <v>P</v>
      </c>
      <c r="AN32" s="1">
        <v>7.16</v>
      </c>
      <c r="AQ32" s="46" t="s">
        <v>28</v>
      </c>
      <c r="AR32" s="47">
        <f>LARGE(G11:G81,5)</f>
        <v>74</v>
      </c>
      <c r="AS32" s="48" t="str">
        <f t="array" ref="AS32">INDEX(B11:B81,SMALL(IF(G11:G81=AR32,ROW(B11:B81)-ROW(B11)+1),COUNTIF(AR28:AR32,AR32)))</f>
        <v>KUMAR NITIN</v>
      </c>
      <c r="AT32" s="49"/>
      <c r="AU32" s="50">
        <f>LARGE(M11:M81,5)</f>
        <v>79</v>
      </c>
      <c r="AV32" s="51" t="str">
        <f t="array" ref="AV32">INDEX(B11:B81,SMALL(IF(M11:M81=AU32,ROW(B11:B81)-ROW(B11)+1),COUNTIF(AU28:AU32,AU32)))</f>
        <v>PEVEKAR MITALI SUNIL</v>
      </c>
      <c r="AW32" s="52"/>
      <c r="AX32" s="50">
        <f>LARGE(S11:S81,5)</f>
        <v>75</v>
      </c>
      <c r="AY32" s="51" t="str">
        <f t="array" ref="AY32">INDEX(B11:B81,SMALL(IF(S11:S81=AX32,ROW(B11:B81)-ROW(B11)+1),COUNTIF(AX28:AX32,AX32)))</f>
        <v>SABLE MITESH PRABHAKAR</v>
      </c>
      <c r="AZ32" s="52"/>
      <c r="BA32" s="50">
        <f>LARGE(Y11:Y81,5)</f>
        <v>79</v>
      </c>
      <c r="BB32" s="51" t="str">
        <f t="array" ref="BB32">INDEX(B11:B81,SMALL(IF(Y11:Y81=BA32,ROW(B11:B81)-ROW(B11)+1),COUNTIF(BA28:BA32,BA32)))</f>
        <v>KAMBLI HRISHIKESH VILAS</v>
      </c>
      <c r="BC32" s="52"/>
      <c r="BD32" s="50">
        <f>LARGE(AE11:AE81,5)</f>
        <v>72</v>
      </c>
      <c r="BE32" s="51" t="str">
        <f t="array" ref="BE32">INDEX(B11:B81,SMALL(IF(AE11:AE81=BD32,ROW(B11:B81)-ROW(B11)+1),COUNTIF(BD28:BD32,BD32)))</f>
        <v>ATTAR ARMAN SHAGIR</v>
      </c>
      <c r="BF32" s="52"/>
      <c r="BG32" s="50">
        <f>LARGE(AK11:AK81,5)</f>
        <v>65</v>
      </c>
      <c r="BH32" s="51" t="str">
        <f t="array" ref="BH32">INDEX(B11:B81,SMALL(IF(AK11:AK81=BG32,ROW(B11:B81)-ROW(B11)+1),COUNTIF(BG28:BG32,BG32)))</f>
        <v>CHAUBEY DEEPAK RAMANAND</v>
      </c>
      <c r="BI32" s="52"/>
      <c r="BJ32" s="47">
        <f>LARGE(AN11:AN81,5)</f>
        <v>8.92</v>
      </c>
      <c r="BK32" s="48" t="str">
        <f t="array" ref="BK32">INDEX(B11:B81,SMALL(IF(AN11:AN81=BJ32,ROW(B11:B81)-ROW(B11)+1),COUNTIF(BJ28:BJ32,BJ32)))</f>
        <v>LAHIGUDE SAURABH SUNIL</v>
      </c>
      <c r="BL32" s="49"/>
    </row>
    <row r="33" spans="1:64" ht="16.5" thickBot="1" x14ac:dyDescent="0.3">
      <c r="A33" s="101">
        <v>2087</v>
      </c>
      <c r="B33" s="125" t="s">
        <v>158</v>
      </c>
      <c r="C33" s="105">
        <v>56</v>
      </c>
      <c r="D33" s="5" t="str">
        <f t="shared" si="2"/>
        <v>B</v>
      </c>
      <c r="E33" s="105">
        <v>17</v>
      </c>
      <c r="F33" s="5" t="str">
        <f t="shared" si="3"/>
        <v>O</v>
      </c>
      <c r="G33" s="1">
        <f t="shared" si="4"/>
        <v>73</v>
      </c>
      <c r="H33" s="1" t="str">
        <f t="shared" si="5"/>
        <v>B</v>
      </c>
      <c r="I33" s="105">
        <v>53</v>
      </c>
      <c r="J33" s="5" t="str">
        <f t="shared" si="6"/>
        <v>C</v>
      </c>
      <c r="K33" s="105">
        <v>16</v>
      </c>
      <c r="L33" s="5" t="str">
        <f t="shared" si="7"/>
        <v>O</v>
      </c>
      <c r="M33" s="1">
        <f t="shared" si="8"/>
        <v>69</v>
      </c>
      <c r="N33" s="1" t="str">
        <f t="shared" si="9"/>
        <v>C</v>
      </c>
      <c r="O33" s="105">
        <v>40</v>
      </c>
      <c r="P33" s="5" t="str">
        <f t="shared" si="10"/>
        <v>D</v>
      </c>
      <c r="Q33" s="105">
        <v>17</v>
      </c>
      <c r="R33" s="5" t="str">
        <f t="shared" si="11"/>
        <v>O</v>
      </c>
      <c r="S33" s="1">
        <f t="shared" si="12"/>
        <v>57</v>
      </c>
      <c r="T33" s="1" t="str">
        <f t="shared" si="19"/>
        <v>D</v>
      </c>
      <c r="U33" s="105">
        <v>58</v>
      </c>
      <c r="V33" s="5" t="str">
        <f t="shared" si="14"/>
        <v>B</v>
      </c>
      <c r="W33" s="105">
        <v>17</v>
      </c>
      <c r="X33" s="5" t="str">
        <f t="shared" si="15"/>
        <v>O</v>
      </c>
      <c r="Y33" s="1">
        <f t="shared" si="16"/>
        <v>75</v>
      </c>
      <c r="Z33" s="1" t="str">
        <f t="shared" si="17"/>
        <v>A</v>
      </c>
      <c r="AA33" s="5"/>
      <c r="AB33" s="5"/>
      <c r="AC33" s="5"/>
      <c r="AD33" s="5"/>
      <c r="AE33" s="5"/>
      <c r="AF33" s="5"/>
      <c r="AG33" s="1"/>
      <c r="AH33" s="1"/>
      <c r="AI33" s="1"/>
      <c r="AJ33" s="1"/>
      <c r="AK33" s="1"/>
      <c r="AL33" s="1"/>
      <c r="AM33" s="1" t="str">
        <f t="shared" si="1"/>
        <v>P</v>
      </c>
      <c r="AN33" s="1">
        <v>8.44</v>
      </c>
      <c r="AQ33" s="46" t="s">
        <v>29</v>
      </c>
      <c r="AR33" s="47">
        <f t="shared" ref="AR33:AR37" si="20">LARGE(G12:G82,5)</f>
        <v>74</v>
      </c>
      <c r="AS33" s="51" t="e">
        <f t="array" ref="AS33">INDEX(B11:B81,SMALL(IF(G11:G81=AR33,ROW(B11:B81)-ROW(B11)+1),COUNTIF(AR28:AR33,AR33)))</f>
        <v>#NUM!</v>
      </c>
      <c r="AT33" s="52"/>
      <c r="AU33" s="50">
        <f>LARGE(M11:M81,6)</f>
        <v>79</v>
      </c>
      <c r="AV33" s="51" t="str">
        <f t="array" ref="AV33">INDEX(B11:B81,SMALL(IF(M11:M81=AU33,ROW(B11:B81)-ROW(B11)+1),COUNTIF(AU28:AU33,AU33)))</f>
        <v>BALANKAR SUYOG SAMBHAJI</v>
      </c>
      <c r="AW33" s="52"/>
      <c r="AX33" s="50">
        <f>LARGE(S11:S81,6)</f>
        <v>74</v>
      </c>
      <c r="AY33" s="51" t="str">
        <f t="array" ref="AY33">INDEX(B11:B81,SMALL(IF(S11:S81=AX33,ROW(B11:B81)-ROW(B11)+1),COUNTIF(AX28:AX33,AX33)))</f>
        <v>MUVVALA KARAN</v>
      </c>
      <c r="AZ33" s="52"/>
      <c r="BA33" s="50">
        <f>LARGE(Y11:Y81,6)</f>
        <v>78</v>
      </c>
      <c r="BB33" s="51" t="str">
        <f t="array" ref="BB33">INDEX(B11:B81,SMALL(IF(Y11:Y81=BA33,ROW(B11:B81)-ROW(B11)+1),COUNTIF(BA28:BA33,BA33)))</f>
        <v>SAWANT RASHMI YASHWANT</v>
      </c>
      <c r="BC33" s="52"/>
      <c r="BD33" s="50">
        <f>LARGE(AE11:AE81,6)</f>
        <v>71</v>
      </c>
      <c r="BE33" s="51" t="str">
        <f t="array" ref="BE33">INDEX(B11:B81,SMALL(IF(AE11:AE81=BD33,ROW(B11:B81)-ROW(B11)+1),COUNTIF(BD28:BD33,BD33)))</f>
        <v>GHARAT JATIN KRISHNA</v>
      </c>
      <c r="BF33" s="52"/>
      <c r="BG33" s="50">
        <f>LARGE(AK11:AK81,6)</f>
        <v>61</v>
      </c>
      <c r="BH33" s="51" t="str">
        <f t="array" ref="BH33">INDEX(B11:B81,SMALL(IF(AK11:AK81=BG33,ROW(B11:B81)-ROW(B11)+1),COUNTIF(BG28:BG33,BG33)))</f>
        <v>CHOGALE SUJAY RAJAN</v>
      </c>
      <c r="BI33" s="52"/>
      <c r="BJ33" s="50">
        <f>LARGE(AN11:AN81,6)</f>
        <v>8.84</v>
      </c>
      <c r="BK33" s="51" t="str">
        <f t="array" ref="BK33">INDEX(B11:B81,SMALL(IF(AN11:AN81=BJ33,ROW(B11:B81)-ROW(B11)+1),COUNTIF(BJ28:BJ33,BJ33)))</f>
        <v>BORADE AKASH GANESH</v>
      </c>
      <c r="BL33" s="52"/>
    </row>
    <row r="34" spans="1:64" ht="15.75" x14ac:dyDescent="0.25">
      <c r="A34" s="101">
        <v>2088</v>
      </c>
      <c r="B34" s="119" t="s">
        <v>162</v>
      </c>
      <c r="C34" s="105">
        <v>57</v>
      </c>
      <c r="D34" s="5" t="str">
        <f t="shared" si="2"/>
        <v>B</v>
      </c>
      <c r="E34" s="105">
        <v>19</v>
      </c>
      <c r="F34" s="5" t="str">
        <f t="shared" si="3"/>
        <v>O</v>
      </c>
      <c r="G34" s="1">
        <f t="shared" si="4"/>
        <v>76</v>
      </c>
      <c r="H34" s="1" t="str">
        <f t="shared" si="5"/>
        <v>A</v>
      </c>
      <c r="I34" s="105">
        <v>55</v>
      </c>
      <c r="J34" s="5" t="str">
        <f t="shared" si="6"/>
        <v>C</v>
      </c>
      <c r="K34" s="105">
        <v>19</v>
      </c>
      <c r="L34" s="5" t="str">
        <f t="shared" si="7"/>
        <v>O</v>
      </c>
      <c r="M34" s="1">
        <f t="shared" si="8"/>
        <v>74</v>
      </c>
      <c r="N34" s="1" t="str">
        <f t="shared" si="9"/>
        <v>B</v>
      </c>
      <c r="O34" s="105">
        <v>50</v>
      </c>
      <c r="P34" s="5" t="str">
        <f t="shared" si="10"/>
        <v>C</v>
      </c>
      <c r="Q34" s="105">
        <v>14</v>
      </c>
      <c r="R34" s="5" t="str">
        <f t="shared" si="11"/>
        <v>B</v>
      </c>
      <c r="S34" s="1">
        <f t="shared" si="12"/>
        <v>64</v>
      </c>
      <c r="T34" s="1" t="str">
        <f t="shared" si="19"/>
        <v>C</v>
      </c>
      <c r="U34" s="105">
        <v>59</v>
      </c>
      <c r="V34" s="5" t="str">
        <f t="shared" si="14"/>
        <v>B</v>
      </c>
      <c r="W34" s="105">
        <v>16</v>
      </c>
      <c r="X34" s="5" t="str">
        <f t="shared" si="15"/>
        <v>O</v>
      </c>
      <c r="Y34" s="1">
        <f t="shared" si="16"/>
        <v>75</v>
      </c>
      <c r="Z34" s="1" t="str">
        <f t="shared" si="17"/>
        <v>A</v>
      </c>
      <c r="AA34" s="5"/>
      <c r="AB34" s="5"/>
      <c r="AC34" s="5"/>
      <c r="AD34" s="5"/>
      <c r="AE34" s="5"/>
      <c r="AF34" s="5"/>
      <c r="AG34" s="1"/>
      <c r="AH34" s="1"/>
      <c r="AI34" s="1"/>
      <c r="AJ34" s="1"/>
      <c r="AK34" s="1"/>
      <c r="AL34" s="1"/>
      <c r="AM34" s="1" t="str">
        <f t="shared" si="1"/>
        <v>P</v>
      </c>
      <c r="AN34" s="1">
        <v>8.92</v>
      </c>
      <c r="AQ34" s="46" t="s">
        <v>30</v>
      </c>
      <c r="AR34" s="47">
        <f t="shared" si="20"/>
        <v>74</v>
      </c>
      <c r="AS34" s="51" t="e">
        <f t="array" ref="AS34">INDEX(B11:B81,SMALL(IF(G11:G81=AR34,ROW(B11:B81)-ROW(B11)+1),COUNTIF(AR28:AR34,AR34)))</f>
        <v>#NUM!</v>
      </c>
      <c r="AT34" s="52"/>
      <c r="AU34" s="50">
        <f>LARGE(M11:M81,7)</f>
        <v>78</v>
      </c>
      <c r="AV34" s="51" t="str">
        <f t="array" ref="AV34">INDEX(B11:B81,SMALL(IF(M11:M81=AU34,ROW(B11:B81)-ROW(B11)+1),COUNTIF(AU28:AU34,AU34)))</f>
        <v>BUDHWANT GANESH DATTA</v>
      </c>
      <c r="AW34" s="52"/>
      <c r="AX34" s="50">
        <f>LARGE(S11:S81,7)</f>
        <v>74</v>
      </c>
      <c r="AY34" s="51" t="str">
        <f t="array" ref="AY34">INDEX(B11:B81,SMALL(IF(S11:S81=AX34,ROW(B11:B81)-ROW(B11)+1),COUNTIF(AX28:AX34,AX34)))</f>
        <v>AUTI AKSHAY DEEPAK</v>
      </c>
      <c r="AZ34" s="52"/>
      <c r="BA34" s="50">
        <f>LARGE(Y11:Y81,7)</f>
        <v>77</v>
      </c>
      <c r="BB34" s="51" t="str">
        <f t="array" ref="BB34">INDEX(B11:B81,SMALL(IF(Y11:Y81=BA34,ROW(B11:B81)-ROW(B11)+1),COUNTIF(BA28:BA34,BA34)))</f>
        <v>WAGH SHUBHAM SHIVAJI</v>
      </c>
      <c r="BC34" s="52"/>
      <c r="BD34" s="50">
        <f>LARGE(AE11:AE81,7)</f>
        <v>70</v>
      </c>
      <c r="BE34" s="51" t="str">
        <f t="array" ref="BE34">INDEX(B11:B81,SMALL(IF(AE11:AE81=BD34,ROW(B11:B81)-ROW(B11)+1),COUNTIF(BD28:BD34,BD34)))</f>
        <v>MAAKE SAGAR LAXMAN</v>
      </c>
      <c r="BF34" s="52"/>
      <c r="BG34" s="50">
        <f>LARGE(AK11:AK81,7)</f>
        <v>60</v>
      </c>
      <c r="BH34" s="51" t="str">
        <f t="array" ref="BH34">INDEX(B11:B81,SMALL(IF(AK11:AK81=BG34,ROW(B11:B81)-ROW(B11)+1),COUNTIF(BG28:BG34,BG34)))</f>
        <v>BELEKAR SAYALI SURESH</v>
      </c>
      <c r="BI34" s="52"/>
      <c r="BJ34" s="50">
        <f>LARGE(AN11:AN81,7)</f>
        <v>8.76</v>
      </c>
      <c r="BK34" s="51" t="str">
        <f t="array" ref="BK34">INDEX(B11:B81,SMALL(IF(AN11:AN81=BJ34,ROW(B11:B81)-ROW(B11)+1),COUNTIF(BJ28:BJ34,BJ34)))</f>
        <v>SAWANT RASHMI YASHWANT</v>
      </c>
      <c r="BL34" s="52"/>
    </row>
    <row r="35" spans="1:64" ht="15.75" x14ac:dyDescent="0.25">
      <c r="A35" s="101">
        <v>2089</v>
      </c>
      <c r="B35" s="122" t="s">
        <v>166</v>
      </c>
      <c r="C35" s="105">
        <v>37</v>
      </c>
      <c r="D35" s="5" t="str">
        <f t="shared" si="2"/>
        <v>E</v>
      </c>
      <c r="E35" s="105">
        <v>14</v>
      </c>
      <c r="F35" s="5" t="str">
        <f t="shared" si="3"/>
        <v>B</v>
      </c>
      <c r="G35" s="1">
        <f t="shared" si="4"/>
        <v>51</v>
      </c>
      <c r="H35" s="1" t="str">
        <f t="shared" si="5"/>
        <v>D</v>
      </c>
      <c r="I35" s="105">
        <v>44</v>
      </c>
      <c r="J35" s="5" t="str">
        <f t="shared" si="6"/>
        <v>D</v>
      </c>
      <c r="K35" s="105">
        <v>20</v>
      </c>
      <c r="L35" s="5" t="str">
        <f t="shared" si="7"/>
        <v>O</v>
      </c>
      <c r="M35" s="1">
        <f t="shared" si="8"/>
        <v>64</v>
      </c>
      <c r="N35" s="1" t="str">
        <f t="shared" si="9"/>
        <v>C</v>
      </c>
      <c r="O35" s="105">
        <v>48</v>
      </c>
      <c r="P35" s="5" t="str">
        <f t="shared" si="10"/>
        <v>C</v>
      </c>
      <c r="Q35" s="105">
        <v>11</v>
      </c>
      <c r="R35" s="5" t="str">
        <f t="shared" si="11"/>
        <v>D</v>
      </c>
      <c r="S35" s="1">
        <f t="shared" si="12"/>
        <v>59</v>
      </c>
      <c r="T35" s="1" t="str">
        <f t="shared" si="19"/>
        <v>D</v>
      </c>
      <c r="U35" s="105">
        <v>56</v>
      </c>
      <c r="V35" s="5" t="str">
        <f t="shared" si="14"/>
        <v>B</v>
      </c>
      <c r="W35" s="105">
        <v>12</v>
      </c>
      <c r="X35" s="5" t="str">
        <f t="shared" si="15"/>
        <v>C</v>
      </c>
      <c r="Y35" s="1">
        <f t="shared" si="16"/>
        <v>68</v>
      </c>
      <c r="Z35" s="1" t="str">
        <f t="shared" si="17"/>
        <v>C</v>
      </c>
      <c r="AA35" s="5"/>
      <c r="AB35" s="5"/>
      <c r="AC35" s="5"/>
      <c r="AD35" s="5"/>
      <c r="AE35" s="5"/>
      <c r="AF35" s="5"/>
      <c r="AG35" s="1"/>
      <c r="AH35" s="1"/>
      <c r="AI35" s="1"/>
      <c r="AJ35" s="1"/>
      <c r="AK35" s="1"/>
      <c r="AL35" s="1"/>
      <c r="AM35" s="1" t="str">
        <f t="shared" si="1"/>
        <v>P</v>
      </c>
      <c r="AN35" s="1">
        <v>7.88</v>
      </c>
      <c r="AQ35" s="46" t="s">
        <v>31</v>
      </c>
      <c r="AR35" s="47">
        <f t="shared" si="20"/>
        <v>74</v>
      </c>
      <c r="AS35" s="51" t="e">
        <f t="array" ref="AS35">INDEX(B11:B81,SMALL(IF(G11:G81=AR35,ROW(B11:B81)-ROW(B11)+1),COUNTIF(AR28:AR35,AR35)))</f>
        <v>#NUM!</v>
      </c>
      <c r="AT35" s="52"/>
      <c r="AU35" s="50">
        <f>LARGE(M11:M81,8)</f>
        <v>77</v>
      </c>
      <c r="AV35" s="51" t="str">
        <f t="array" ref="AV35">INDEX(B11:B81,SMALL(IF(M11:M81=AU35,ROW(B11:B81)-ROW(B11)+1),COUNTIF(AU28:AU35,AU35)))</f>
        <v>VISHWAKARMA CHARUN ANAND</v>
      </c>
      <c r="AW35" s="52"/>
      <c r="AX35" s="50">
        <f>LARGE(S11:S81,8)</f>
        <v>74</v>
      </c>
      <c r="AY35" s="51" t="str">
        <f t="array" ref="AY35">INDEX(B11:B81,SMALL(IF(S11:S81=AX35,ROW(B11:B81)-ROW(B11)+1),COUNTIF(AX28:AX35,AX35)))</f>
        <v>CHAVAN SIDDHESH PRAKASH</v>
      </c>
      <c r="AZ35" s="52"/>
      <c r="BA35" s="50">
        <f>LARGE(Y11:Y81,8)</f>
        <v>75</v>
      </c>
      <c r="BB35" s="51" t="str">
        <f t="array" ref="BB35">INDEX(B11:B81,SMALL(IF(Y11:Y81=BA35,ROW(B11:B81)-ROW(B11)+1),COUNTIF(BA28:BA35,BA35)))</f>
        <v>LAGARE BHUSHAN LAXMAN</v>
      </c>
      <c r="BC35" s="52"/>
      <c r="BD35" s="50">
        <f>LARGE(AE11:AE81,8)</f>
        <v>66</v>
      </c>
      <c r="BE35" s="51" t="str">
        <f t="array" ref="BE35">INDEX(B11:B81,SMALL(IF(AE11:AE81=BD35,ROW(B11:B81)-ROW(B11)+1),COUNTIF(BD28:BD35,BD35)))</f>
        <v>LAD SARVADNYA DEVIDAS</v>
      </c>
      <c r="BF35" s="52"/>
      <c r="BG35" s="50">
        <f>LARGE(AK11:AK81,8)</f>
        <v>59</v>
      </c>
      <c r="BH35" s="51" t="str">
        <f t="array" ref="BH35">INDEX(B11:B81,SMALL(IF(AK11:AK81=BG35,ROW(B11:B81)-ROW(B11)+1),COUNTIF(BG28:BG35,BG35)))</f>
        <v>CHAVAN HEMANT SANTOSH</v>
      </c>
      <c r="BI35" s="52"/>
      <c r="BJ35" s="50">
        <f>LARGE(AN11:AN81,8)</f>
        <v>8.76</v>
      </c>
      <c r="BK35" s="51" t="str">
        <f t="array" ref="BK35">INDEX(B11:B81,SMALL(IF(AN11:AN81=BJ35,ROW(B11:B81)-ROW(B11)+1),COUNTIF(BJ28:BJ35,BJ35)))</f>
        <v>BALANKAR SUYOG SAMBHAJI</v>
      </c>
      <c r="BL35" s="52"/>
    </row>
    <row r="36" spans="1:64" ht="15.75" x14ac:dyDescent="0.25">
      <c r="A36" s="101">
        <v>2090</v>
      </c>
      <c r="B36" s="121" t="s">
        <v>170</v>
      </c>
      <c r="C36" s="105">
        <v>32</v>
      </c>
      <c r="D36" s="5" t="str">
        <f t="shared" si="2"/>
        <v>P</v>
      </c>
      <c r="E36" s="105">
        <v>13</v>
      </c>
      <c r="F36" s="5" t="str">
        <f t="shared" si="3"/>
        <v>C</v>
      </c>
      <c r="G36" s="1">
        <f t="shared" si="4"/>
        <v>45</v>
      </c>
      <c r="H36" s="1" t="str">
        <f t="shared" si="5"/>
        <v>E</v>
      </c>
      <c r="I36" s="105">
        <v>69</v>
      </c>
      <c r="J36" s="5" t="str">
        <f t="shared" si="6"/>
        <v>O</v>
      </c>
      <c r="K36" s="105">
        <v>14</v>
      </c>
      <c r="L36" s="5" t="str">
        <f t="shared" si="7"/>
        <v>B</v>
      </c>
      <c r="M36" s="1">
        <f t="shared" si="8"/>
        <v>83</v>
      </c>
      <c r="N36" s="1" t="str">
        <f t="shared" si="9"/>
        <v>O</v>
      </c>
      <c r="O36" s="105">
        <v>52</v>
      </c>
      <c r="P36" s="5" t="str">
        <f t="shared" si="10"/>
        <v>C</v>
      </c>
      <c r="Q36" s="105">
        <v>13</v>
      </c>
      <c r="R36" s="5" t="str">
        <f t="shared" si="11"/>
        <v>C</v>
      </c>
      <c r="S36" s="1">
        <f t="shared" si="12"/>
        <v>65</v>
      </c>
      <c r="T36" s="1" t="str">
        <f t="shared" si="19"/>
        <v>C</v>
      </c>
      <c r="U36" s="105">
        <v>49</v>
      </c>
      <c r="V36" s="5" t="str">
        <f t="shared" si="14"/>
        <v>C</v>
      </c>
      <c r="W36" s="105">
        <v>10</v>
      </c>
      <c r="X36" s="5" t="str">
        <f t="shared" si="15"/>
        <v>D</v>
      </c>
      <c r="Y36" s="1">
        <f t="shared" si="16"/>
        <v>59</v>
      </c>
      <c r="Z36" s="1" t="str">
        <f t="shared" si="17"/>
        <v>D</v>
      </c>
      <c r="AA36" s="5"/>
      <c r="AB36" s="5"/>
      <c r="AC36" s="5"/>
      <c r="AD36" s="5"/>
      <c r="AE36" s="5"/>
      <c r="AF36" s="5"/>
      <c r="AG36" s="1"/>
      <c r="AH36" s="1"/>
      <c r="AI36" s="1"/>
      <c r="AJ36" s="1"/>
      <c r="AK36" s="1"/>
      <c r="AL36" s="1"/>
      <c r="AM36" s="1" t="str">
        <f t="shared" si="1"/>
        <v>P</v>
      </c>
      <c r="AN36" s="1">
        <v>7.8</v>
      </c>
      <c r="AQ36" s="46" t="s">
        <v>32</v>
      </c>
      <c r="AR36" s="47">
        <f t="shared" si="20"/>
        <v>73</v>
      </c>
      <c r="AS36" s="51" t="str">
        <f t="array" ref="AS36">INDEX(B11:B81,SMALL(IF(G11:G81=AR36,ROW(B11:B81)-ROW(B11)+1),COUNTIF(AR28:AR36,AR36)))</f>
        <v>LAGARE BHUSHAN LAXMAN</v>
      </c>
      <c r="AT36" s="52"/>
      <c r="AU36" s="50">
        <f>LARGE(M11:M81,9)</f>
        <v>76</v>
      </c>
      <c r="AV36" s="51" t="str">
        <f t="array" ref="AV36">INDEX(B11:B81,SMALL(IF(M11:M81=AU36,ROW(B11:B81)-ROW(B11)+1),COUNTIF(AU28:AU36,AU36)))</f>
        <v>CHATURVEDI RAHUL UMASHANKAR</v>
      </c>
      <c r="AW36" s="52"/>
      <c r="AX36" s="50">
        <f>LARGE(S11:S81,9)</f>
        <v>73</v>
      </c>
      <c r="AY36" s="51" t="str">
        <f t="array" ref="AY36">INDEX(B11:B81,SMALL(IF(S11:S81=AX36,ROW(B11:B81)-ROW(B11)+1),COUNTIF(AX28:AX36,AX36)))</f>
        <v>ACHARYA PRANAV VIJAY</v>
      </c>
      <c r="AZ36" s="52"/>
      <c r="BA36" s="50">
        <f>LARGE(Y11:Y81,9)</f>
        <v>75</v>
      </c>
      <c r="BB36" s="51" t="str">
        <f t="array" ref="BB36">INDEX(B11:B81,SMALL(IF(Y11:Y81=BA36,ROW(B11:B81)-ROW(B11)+1),COUNTIF(BA28:BA36,BA36)))</f>
        <v>LAHIGUDE SAURABH SUNIL</v>
      </c>
      <c r="BC36" s="52"/>
      <c r="BD36" s="50">
        <f>LARGE(AE11:AE81,9)</f>
        <v>66</v>
      </c>
      <c r="BE36" s="51" t="str">
        <f t="array" ref="BE36">INDEX(B11:B81,SMALL(IF(AE11:AE81=BD36,ROW(B11:B81)-ROW(B11)+1),COUNTIF(BD28:BD36,BD36)))</f>
        <v>SARFARE AKSHAY DILIP</v>
      </c>
      <c r="BF36" s="52"/>
      <c r="BG36" s="50">
        <f>LARGE(AK11:AK81,9)</f>
        <v>54</v>
      </c>
      <c r="BH36" s="51" t="str">
        <f t="array" ref="BH36">INDEX(B11:B81,SMALL(IF(AK11:AK81=BG36,ROW(B11:B81)-ROW(B11)+1),COUNTIF(BG28:BG36,BG36)))</f>
        <v>BRID TANMAY MAHESH</v>
      </c>
      <c r="BI36" s="52"/>
      <c r="BJ36" s="50">
        <f>LARGE(AN11:AN81,9)</f>
        <v>8.64</v>
      </c>
      <c r="BK36" s="51" t="str">
        <f t="array" ref="BK36">INDEX(B11:B81,SMALL(IF(AN11:AN81=BJ36,ROW(B11:B81)-ROW(B11)+1),COUNTIF(BJ28:BJ36,BJ36)))</f>
        <v>SAVE BANDHAN MILIND</v>
      </c>
      <c r="BL36" s="52"/>
    </row>
    <row r="37" spans="1:64" ht="15.75" x14ac:dyDescent="0.25">
      <c r="A37" s="101">
        <v>2091</v>
      </c>
      <c r="B37" s="122" t="s">
        <v>174</v>
      </c>
      <c r="C37" s="105">
        <v>39</v>
      </c>
      <c r="D37" s="5" t="str">
        <f t="shared" si="2"/>
        <v>E</v>
      </c>
      <c r="E37" s="105">
        <v>13</v>
      </c>
      <c r="F37" s="5" t="str">
        <f t="shared" si="3"/>
        <v>C</v>
      </c>
      <c r="G37" s="1">
        <f t="shared" si="4"/>
        <v>52</v>
      </c>
      <c r="H37" s="1" t="str">
        <f t="shared" si="5"/>
        <v>D</v>
      </c>
      <c r="I37" s="105">
        <v>51</v>
      </c>
      <c r="J37" s="5" t="str">
        <f t="shared" si="6"/>
        <v>C</v>
      </c>
      <c r="K37" s="105">
        <v>19</v>
      </c>
      <c r="L37" s="5" t="str">
        <f t="shared" si="7"/>
        <v>O</v>
      </c>
      <c r="M37" s="1">
        <f t="shared" si="8"/>
        <v>70</v>
      </c>
      <c r="N37" s="1" t="str">
        <f t="shared" si="9"/>
        <v>B</v>
      </c>
      <c r="O37" s="105">
        <v>38</v>
      </c>
      <c r="P37" s="5" t="str">
        <f t="shared" si="10"/>
        <v>E</v>
      </c>
      <c r="Q37" s="105">
        <v>15</v>
      </c>
      <c r="R37" s="5" t="str">
        <f t="shared" si="11"/>
        <v>A</v>
      </c>
      <c r="S37" s="1">
        <f t="shared" si="12"/>
        <v>53</v>
      </c>
      <c r="T37" s="1" t="str">
        <f t="shared" si="19"/>
        <v>D</v>
      </c>
      <c r="U37" s="105">
        <v>43</v>
      </c>
      <c r="V37" s="5" t="str">
        <f t="shared" si="14"/>
        <v>D</v>
      </c>
      <c r="W37" s="105">
        <v>16</v>
      </c>
      <c r="X37" s="5" t="str">
        <f t="shared" si="15"/>
        <v>O</v>
      </c>
      <c r="Y37" s="1">
        <f t="shared" si="16"/>
        <v>59</v>
      </c>
      <c r="Z37" s="1" t="str">
        <f t="shared" si="17"/>
        <v>D</v>
      </c>
      <c r="AA37" s="5"/>
      <c r="AB37" s="5"/>
      <c r="AC37" s="5"/>
      <c r="AD37" s="5"/>
      <c r="AE37" s="5"/>
      <c r="AF37" s="5"/>
      <c r="AG37" s="1"/>
      <c r="AH37" s="1"/>
      <c r="AI37" s="1"/>
      <c r="AJ37" s="1"/>
      <c r="AK37" s="1"/>
      <c r="AL37" s="1"/>
      <c r="AM37" s="1" t="str">
        <f t="shared" si="1"/>
        <v>P</v>
      </c>
      <c r="AN37" s="1">
        <v>7.92</v>
      </c>
      <c r="AQ37" s="46" t="s">
        <v>33</v>
      </c>
      <c r="AR37" s="47">
        <f t="shared" si="20"/>
        <v>73</v>
      </c>
      <c r="AS37" s="51" t="e">
        <f t="array" ref="AS37">INDEX(B11:B81,SMALL(IF(G11:G81=AR37,ROW(B11:B81)-ROW(B11)+1),COUNTIF(AR28:AR37,AR37)))</f>
        <v>#NUM!</v>
      </c>
      <c r="AT37" s="52"/>
      <c r="AU37" s="50">
        <f>LARGE(M11:M81,10)</f>
        <v>75</v>
      </c>
      <c r="AV37" s="51" t="str">
        <f t="array" ref="AV37">INDEX(B11:B81,SMALL(IF(M11:M81=AU37,ROW(B11:B81)-ROW(B11)+1),COUNTIF(AU28:AU37,AU37)))</f>
        <v>DAGA NITIN LIMBADRI</v>
      </c>
      <c r="AW37" s="52"/>
      <c r="AX37" s="50">
        <f>LARGE(S11:S81,10)</f>
        <v>73</v>
      </c>
      <c r="AY37" s="51" t="str">
        <f t="array" ref="AY37">INDEX(B11:B81,SMALL(IF(S11:S81=AX37,ROW(B11:B81)-ROW(B11)+1),COUNTIF(AX28:AX37,AX37)))</f>
        <v>WAGH SHUBHAM SHIVAJI</v>
      </c>
      <c r="AZ37" s="52"/>
      <c r="BA37" s="50">
        <f>LARGE(Y11:Y81,10)</f>
        <v>73</v>
      </c>
      <c r="BB37" s="51" t="str">
        <f t="array" ref="BB37">INDEX(B11:B81,SMALL(IF(Y11:Y81=BA37,ROW(B11:B81)-ROW(B11)+1),COUNTIF(BA28:BA37,BA37)))</f>
        <v>VIDHATE AKSHAY RAMU</v>
      </c>
      <c r="BC37" s="52"/>
      <c r="BD37" s="50">
        <f>LARGE(AE11:AE81,10)</f>
        <v>65</v>
      </c>
      <c r="BE37" s="51" t="str">
        <f t="array" ref="BE37">INDEX(B11:B81,SMALL(IF(AE11:AE81=BD37,ROW(B11:B81)-ROW(B11)+1),COUNTIF(BD28:BD37,BD37)))</f>
        <v>CHAUDHARI SUSHMIT SUNIL</v>
      </c>
      <c r="BF37" s="52"/>
      <c r="BG37" s="50">
        <f>LARGE(AK11:AK81,10)</f>
        <v>53</v>
      </c>
      <c r="BH37" s="51" t="str">
        <f t="array" ref="BH37">INDEX(B11:B81,SMALL(IF(AK11:AK81=BG37,ROW(B11:B81)-ROW(B11)+1),COUNTIF(BG28:BG37,BG37)))</f>
        <v>AJAYKUMAR RAMADHAR</v>
      </c>
      <c r="BI37" s="52"/>
      <c r="BJ37" s="50">
        <f>LARGE(AN11:AN81,10)</f>
        <v>8.6</v>
      </c>
      <c r="BK37" s="51" t="str">
        <f t="array" ref="BK37">INDEX(B11:B81,SMALL(IF(AN11:AN81=BJ37,ROW(B11:B81)-ROW(B11)+1),COUNTIF(BJ28:BJ37,BJ37)))</f>
        <v>VEDAK PRITESH SHARAD</v>
      </c>
      <c r="BL37" s="52"/>
    </row>
    <row r="38" spans="1:64" ht="15.75" x14ac:dyDescent="0.25">
      <c r="A38" s="101">
        <v>2092</v>
      </c>
      <c r="B38" s="122" t="s">
        <v>248</v>
      </c>
      <c r="C38" s="105">
        <v>43</v>
      </c>
      <c r="D38" s="5" t="str">
        <f t="shared" si="2"/>
        <v>D</v>
      </c>
      <c r="E38" s="105">
        <v>15</v>
      </c>
      <c r="F38" s="5" t="str">
        <f t="shared" si="3"/>
        <v>A</v>
      </c>
      <c r="G38" s="1">
        <f t="shared" si="4"/>
        <v>58</v>
      </c>
      <c r="H38" s="1" t="str">
        <f t="shared" si="5"/>
        <v>D</v>
      </c>
      <c r="I38" s="105">
        <v>47</v>
      </c>
      <c r="J38" s="5" t="str">
        <f t="shared" si="6"/>
        <v>D</v>
      </c>
      <c r="K38" s="105">
        <v>17</v>
      </c>
      <c r="L38" s="5" t="str">
        <f t="shared" si="7"/>
        <v>O</v>
      </c>
      <c r="M38" s="1">
        <f t="shared" si="8"/>
        <v>64</v>
      </c>
      <c r="N38" s="1" t="str">
        <f t="shared" si="9"/>
        <v>C</v>
      </c>
      <c r="O38" s="105">
        <v>58</v>
      </c>
      <c r="P38" s="5" t="str">
        <f t="shared" si="10"/>
        <v>B</v>
      </c>
      <c r="Q38" s="105">
        <v>13</v>
      </c>
      <c r="R38" s="5" t="str">
        <f t="shared" si="11"/>
        <v>C</v>
      </c>
      <c r="S38" s="1">
        <f t="shared" si="12"/>
        <v>71</v>
      </c>
      <c r="T38" s="1" t="str">
        <f t="shared" si="19"/>
        <v>B</v>
      </c>
      <c r="U38" s="105">
        <v>60</v>
      </c>
      <c r="V38" s="5" t="str">
        <f t="shared" si="14"/>
        <v>A</v>
      </c>
      <c r="W38" s="105">
        <v>11</v>
      </c>
      <c r="X38" s="5" t="str">
        <f t="shared" si="15"/>
        <v>D</v>
      </c>
      <c r="Y38" s="1">
        <f t="shared" si="16"/>
        <v>71</v>
      </c>
      <c r="Z38" s="1" t="str">
        <f t="shared" si="17"/>
        <v>B</v>
      </c>
      <c r="AA38" s="5"/>
      <c r="AB38" s="5"/>
      <c r="AC38" s="5"/>
      <c r="AD38" s="5"/>
      <c r="AE38" s="5"/>
      <c r="AF38" s="5"/>
      <c r="AG38" s="1"/>
      <c r="AH38" s="1"/>
      <c r="AI38" s="1"/>
      <c r="AJ38" s="1"/>
      <c r="AK38" s="1"/>
      <c r="AL38" s="1"/>
      <c r="AM38" s="1" t="str">
        <f t="shared" si="1"/>
        <v>P</v>
      </c>
      <c r="AN38" s="1">
        <v>8.32</v>
      </c>
    </row>
    <row r="39" spans="1:64" ht="15.75" x14ac:dyDescent="0.25">
      <c r="A39" s="101">
        <v>2093</v>
      </c>
      <c r="B39" s="122" t="s">
        <v>252</v>
      </c>
      <c r="C39" s="105">
        <v>41</v>
      </c>
      <c r="D39" s="5" t="str">
        <f t="shared" si="2"/>
        <v>D</v>
      </c>
      <c r="E39" s="105">
        <v>14</v>
      </c>
      <c r="F39" s="5" t="str">
        <f t="shared" si="3"/>
        <v>B</v>
      </c>
      <c r="G39" s="1">
        <f t="shared" si="4"/>
        <v>55</v>
      </c>
      <c r="H39" s="1" t="str">
        <f t="shared" si="5"/>
        <v>D</v>
      </c>
      <c r="I39" s="105">
        <v>61</v>
      </c>
      <c r="J39" s="5" t="str">
        <f t="shared" si="6"/>
        <v>A</v>
      </c>
      <c r="K39" s="105">
        <v>18</v>
      </c>
      <c r="L39" s="5" t="str">
        <f t="shared" si="7"/>
        <v>O</v>
      </c>
      <c r="M39" s="1">
        <f t="shared" si="8"/>
        <v>79</v>
      </c>
      <c r="N39" s="1" t="str">
        <f t="shared" si="9"/>
        <v>A</v>
      </c>
      <c r="O39" s="105">
        <v>45</v>
      </c>
      <c r="P39" s="5" t="str">
        <f t="shared" si="10"/>
        <v>D</v>
      </c>
      <c r="Q39" s="105">
        <v>14</v>
      </c>
      <c r="R39" s="5" t="str">
        <f t="shared" si="11"/>
        <v>B</v>
      </c>
      <c r="S39" s="1">
        <f t="shared" si="12"/>
        <v>59</v>
      </c>
      <c r="T39" s="1" t="str">
        <f t="shared" si="19"/>
        <v>D</v>
      </c>
      <c r="U39" s="105">
        <v>46</v>
      </c>
      <c r="V39" s="5" t="str">
        <f t="shared" si="14"/>
        <v>D</v>
      </c>
      <c r="W39" s="105">
        <v>14</v>
      </c>
      <c r="X39" s="5" t="str">
        <f t="shared" si="15"/>
        <v>B</v>
      </c>
      <c r="Y39" s="1">
        <f t="shared" si="16"/>
        <v>60</v>
      </c>
      <c r="Z39" s="1" t="str">
        <f t="shared" si="17"/>
        <v>C</v>
      </c>
      <c r="AA39" s="5"/>
      <c r="AB39" s="5"/>
      <c r="AC39" s="5"/>
      <c r="AD39" s="5"/>
      <c r="AE39" s="5"/>
      <c r="AF39" s="5"/>
      <c r="AG39" s="1"/>
      <c r="AH39" s="1"/>
      <c r="AI39" s="1"/>
      <c r="AJ39" s="1"/>
      <c r="AK39" s="1"/>
      <c r="AL39" s="1"/>
      <c r="AM39" s="1" t="str">
        <f t="shared" si="1"/>
        <v>P</v>
      </c>
      <c r="AN39" s="1">
        <v>8.08</v>
      </c>
    </row>
    <row r="40" spans="1:64" ht="25.5" x14ac:dyDescent="0.25">
      <c r="A40" s="101">
        <v>2094</v>
      </c>
      <c r="B40" s="121" t="s">
        <v>178</v>
      </c>
      <c r="C40" s="105">
        <v>32</v>
      </c>
      <c r="D40" s="5" t="str">
        <f t="shared" si="2"/>
        <v>P</v>
      </c>
      <c r="E40" s="105">
        <v>10</v>
      </c>
      <c r="F40" s="5" t="str">
        <f t="shared" si="3"/>
        <v>D</v>
      </c>
      <c r="G40" s="1">
        <f t="shared" si="4"/>
        <v>42</v>
      </c>
      <c r="H40" s="1" t="str">
        <f t="shared" si="5"/>
        <v>P</v>
      </c>
      <c r="I40" s="105">
        <v>35</v>
      </c>
      <c r="J40" s="5" t="str">
        <f t="shared" si="6"/>
        <v>P</v>
      </c>
      <c r="K40" s="105">
        <v>13</v>
      </c>
      <c r="L40" s="5" t="str">
        <f t="shared" si="7"/>
        <v>C</v>
      </c>
      <c r="M40" s="1">
        <f t="shared" si="8"/>
        <v>48</v>
      </c>
      <c r="N40" s="1" t="str">
        <f t="shared" si="9"/>
        <v>E</v>
      </c>
      <c r="O40" s="105">
        <v>36</v>
      </c>
      <c r="P40" s="5" t="str">
        <f t="shared" si="10"/>
        <v>E</v>
      </c>
      <c r="Q40" s="105">
        <v>11</v>
      </c>
      <c r="R40" s="5" t="str">
        <f t="shared" si="11"/>
        <v>D</v>
      </c>
      <c r="S40" s="1">
        <f t="shared" si="12"/>
        <v>47</v>
      </c>
      <c r="T40" s="1" t="str">
        <f t="shared" si="19"/>
        <v>E</v>
      </c>
      <c r="U40" s="105">
        <v>51</v>
      </c>
      <c r="V40" s="5" t="str">
        <f t="shared" si="14"/>
        <v>C</v>
      </c>
      <c r="W40" s="105">
        <v>11</v>
      </c>
      <c r="X40" s="5" t="str">
        <f t="shared" si="15"/>
        <v>D</v>
      </c>
      <c r="Y40" s="1">
        <f t="shared" si="16"/>
        <v>62</v>
      </c>
      <c r="Z40" s="1" t="str">
        <f t="shared" si="17"/>
        <v>C</v>
      </c>
      <c r="AA40" s="5"/>
      <c r="AB40" s="5"/>
      <c r="AC40" s="5"/>
      <c r="AD40" s="5"/>
      <c r="AE40" s="5"/>
      <c r="AF40" s="5"/>
      <c r="AG40" s="1"/>
      <c r="AH40" s="1"/>
      <c r="AI40" s="1"/>
      <c r="AJ40" s="1"/>
      <c r="AK40" s="1"/>
      <c r="AL40" s="1"/>
      <c r="AM40" s="1" t="str">
        <f t="shared" si="1"/>
        <v>P</v>
      </c>
      <c r="AN40" s="1">
        <v>6.92</v>
      </c>
      <c r="AR40" s="228" t="s">
        <v>34</v>
      </c>
      <c r="AS40" s="228"/>
      <c r="AT40" s="228"/>
      <c r="AU40" s="228"/>
      <c r="AV40" s="228"/>
    </row>
    <row r="41" spans="1:64" ht="15.75" x14ac:dyDescent="0.25">
      <c r="A41" s="101">
        <v>2095</v>
      </c>
      <c r="B41" s="121" t="s">
        <v>184</v>
      </c>
      <c r="C41" s="105">
        <v>32</v>
      </c>
      <c r="D41" s="5" t="str">
        <f t="shared" si="2"/>
        <v>P</v>
      </c>
      <c r="E41" s="105">
        <v>10</v>
      </c>
      <c r="F41" s="5" t="str">
        <f t="shared" si="3"/>
        <v>D</v>
      </c>
      <c r="G41" s="1">
        <f t="shared" si="4"/>
        <v>42</v>
      </c>
      <c r="H41" s="1" t="str">
        <f t="shared" si="5"/>
        <v>P</v>
      </c>
      <c r="I41" s="105">
        <v>44</v>
      </c>
      <c r="J41" s="5" t="str">
        <f t="shared" si="6"/>
        <v>D</v>
      </c>
      <c r="K41" s="105">
        <v>15</v>
      </c>
      <c r="L41" s="5" t="str">
        <f t="shared" si="7"/>
        <v>A</v>
      </c>
      <c r="M41" s="1">
        <f t="shared" si="8"/>
        <v>59</v>
      </c>
      <c r="N41" s="1" t="str">
        <f t="shared" si="9"/>
        <v>D</v>
      </c>
      <c r="O41" s="105">
        <v>34</v>
      </c>
      <c r="P41" s="5" t="str">
        <f t="shared" si="10"/>
        <v>P</v>
      </c>
      <c r="Q41" s="105">
        <v>11</v>
      </c>
      <c r="R41" s="5" t="str">
        <f t="shared" si="11"/>
        <v>D</v>
      </c>
      <c r="S41" s="1">
        <f t="shared" si="12"/>
        <v>45</v>
      </c>
      <c r="T41" s="1" t="str">
        <f t="shared" si="19"/>
        <v>E</v>
      </c>
      <c r="U41" s="105">
        <v>42</v>
      </c>
      <c r="V41" s="5" t="str">
        <f t="shared" si="14"/>
        <v>D</v>
      </c>
      <c r="W41" s="105">
        <v>10</v>
      </c>
      <c r="X41" s="5" t="str">
        <f t="shared" si="15"/>
        <v>D</v>
      </c>
      <c r="Y41" s="1">
        <f t="shared" si="16"/>
        <v>52</v>
      </c>
      <c r="Z41" s="1" t="str">
        <f t="shared" si="17"/>
        <v>D</v>
      </c>
      <c r="AA41" s="5"/>
      <c r="AB41" s="5"/>
      <c r="AC41" s="5"/>
      <c r="AD41" s="5"/>
      <c r="AE41" s="5"/>
      <c r="AF41" s="5"/>
      <c r="AG41" s="1"/>
      <c r="AH41" s="1"/>
      <c r="AI41" s="1"/>
      <c r="AJ41" s="1"/>
      <c r="AK41" s="1"/>
      <c r="AL41" s="1"/>
      <c r="AM41" s="1" t="str">
        <f t="shared" si="1"/>
        <v>P</v>
      </c>
      <c r="AN41" s="1">
        <v>6.96</v>
      </c>
    </row>
    <row r="42" spans="1:64" ht="25.5" x14ac:dyDescent="0.25">
      <c r="A42" s="101">
        <v>2096</v>
      </c>
      <c r="B42" s="122" t="s">
        <v>188</v>
      </c>
      <c r="C42" s="105">
        <v>52</v>
      </c>
      <c r="D42" s="5" t="str">
        <f t="shared" si="2"/>
        <v>C</v>
      </c>
      <c r="E42" s="105">
        <v>14</v>
      </c>
      <c r="F42" s="5" t="str">
        <f t="shared" si="3"/>
        <v>B</v>
      </c>
      <c r="G42" s="1">
        <f t="shared" si="4"/>
        <v>66</v>
      </c>
      <c r="H42" s="1" t="str">
        <f t="shared" si="5"/>
        <v>C</v>
      </c>
      <c r="I42" s="105">
        <v>52</v>
      </c>
      <c r="J42" s="5" t="str">
        <f t="shared" si="6"/>
        <v>C</v>
      </c>
      <c r="K42" s="105">
        <v>18</v>
      </c>
      <c r="L42" s="5" t="str">
        <f t="shared" si="7"/>
        <v>O</v>
      </c>
      <c r="M42" s="1">
        <f t="shared" si="8"/>
        <v>70</v>
      </c>
      <c r="N42" s="1" t="str">
        <f t="shared" si="9"/>
        <v>B</v>
      </c>
      <c r="O42" s="105">
        <v>47</v>
      </c>
      <c r="P42" s="5" t="str">
        <f t="shared" si="10"/>
        <v>D</v>
      </c>
      <c r="Q42" s="105">
        <v>12</v>
      </c>
      <c r="R42" s="5" t="str">
        <f t="shared" si="11"/>
        <v>C</v>
      </c>
      <c r="S42" s="1">
        <f t="shared" si="12"/>
        <v>59</v>
      </c>
      <c r="T42" s="1" t="str">
        <f t="shared" si="19"/>
        <v>D</v>
      </c>
      <c r="U42" s="105">
        <v>55</v>
      </c>
      <c r="V42" s="5" t="str">
        <f t="shared" si="14"/>
        <v>C</v>
      </c>
      <c r="W42" s="105">
        <v>12</v>
      </c>
      <c r="X42" s="5" t="str">
        <f t="shared" si="15"/>
        <v>C</v>
      </c>
      <c r="Y42" s="1">
        <f t="shared" si="16"/>
        <v>67</v>
      </c>
      <c r="Z42" s="1" t="str">
        <f t="shared" si="17"/>
        <v>C</v>
      </c>
      <c r="AA42" s="5"/>
      <c r="AB42" s="5"/>
      <c r="AC42" s="5"/>
      <c r="AD42" s="5"/>
      <c r="AE42" s="5"/>
      <c r="AF42" s="5"/>
      <c r="AG42" s="1"/>
      <c r="AH42" s="1"/>
      <c r="AI42" s="1"/>
      <c r="AJ42" s="1"/>
      <c r="AK42" s="1"/>
      <c r="AL42" s="1"/>
      <c r="AM42" s="1" t="str">
        <f t="shared" si="1"/>
        <v>P</v>
      </c>
      <c r="AN42" s="1">
        <v>8.1999999999999993</v>
      </c>
      <c r="AR42" s="228" t="s">
        <v>82</v>
      </c>
      <c r="AS42" s="228"/>
      <c r="AT42" s="228"/>
      <c r="AU42" s="228"/>
      <c r="AV42" s="228"/>
    </row>
    <row r="43" spans="1:64" ht="15.75" x14ac:dyDescent="0.25">
      <c r="A43" s="101">
        <v>2097</v>
      </c>
      <c r="B43" s="122" t="s">
        <v>242</v>
      </c>
      <c r="C43" s="105">
        <v>32</v>
      </c>
      <c r="D43" s="5" t="str">
        <f t="shared" si="2"/>
        <v>P</v>
      </c>
      <c r="E43" s="105">
        <v>10</v>
      </c>
      <c r="F43" s="5" t="str">
        <f t="shared" si="3"/>
        <v>D</v>
      </c>
      <c r="G43" s="1">
        <f t="shared" si="4"/>
        <v>42</v>
      </c>
      <c r="H43" s="1" t="str">
        <f t="shared" si="5"/>
        <v>P</v>
      </c>
      <c r="I43" s="105">
        <v>39</v>
      </c>
      <c r="J43" s="5" t="str">
        <f t="shared" si="6"/>
        <v>E</v>
      </c>
      <c r="K43" s="105">
        <v>15</v>
      </c>
      <c r="L43" s="5" t="str">
        <f t="shared" si="7"/>
        <v>A</v>
      </c>
      <c r="M43" s="1">
        <f t="shared" si="8"/>
        <v>54</v>
      </c>
      <c r="N43" s="1" t="str">
        <f t="shared" si="9"/>
        <v>D</v>
      </c>
      <c r="O43" s="105">
        <v>36</v>
      </c>
      <c r="P43" s="5" t="str">
        <f t="shared" si="10"/>
        <v>E</v>
      </c>
      <c r="Q43" s="105">
        <v>10</v>
      </c>
      <c r="R43" s="5" t="str">
        <f t="shared" si="11"/>
        <v>D</v>
      </c>
      <c r="S43" s="1">
        <f t="shared" si="12"/>
        <v>46</v>
      </c>
      <c r="T43" s="1" t="str">
        <f t="shared" si="19"/>
        <v>E</v>
      </c>
      <c r="U43" s="105">
        <v>40</v>
      </c>
      <c r="V43" s="5" t="str">
        <f t="shared" si="14"/>
        <v>D</v>
      </c>
      <c r="W43" s="105">
        <v>10</v>
      </c>
      <c r="X43" s="5" t="str">
        <f t="shared" si="15"/>
        <v>D</v>
      </c>
      <c r="Y43" s="1">
        <f t="shared" si="16"/>
        <v>50</v>
      </c>
      <c r="Z43" s="1" t="str">
        <f t="shared" si="17"/>
        <v>D</v>
      </c>
      <c r="AA43" s="5"/>
      <c r="AB43" s="5"/>
      <c r="AC43" s="5"/>
      <c r="AD43" s="5"/>
      <c r="AE43" s="5"/>
      <c r="AF43" s="5"/>
      <c r="AG43" s="1"/>
      <c r="AH43" s="1"/>
      <c r="AI43" s="1"/>
      <c r="AJ43" s="1"/>
      <c r="AK43" s="1"/>
      <c r="AL43" s="1"/>
      <c r="AM43" s="1" t="str">
        <f t="shared" ref="AM43:AM74" si="21">IF(OR(D43="F",F43="F",H43="F",J43="F",L43="F",N43="F",P43="F",R43="F",T43="F",V43="F",X43="F",Z43="F",AH43="F",AJ43="F",AL43="F"),"F","P")</f>
        <v>P</v>
      </c>
      <c r="AN43" s="1">
        <v>6.6</v>
      </c>
    </row>
    <row r="44" spans="1:64" ht="15.75" x14ac:dyDescent="0.25">
      <c r="A44" s="101">
        <v>2098</v>
      </c>
      <c r="B44" s="122" t="s">
        <v>192</v>
      </c>
      <c r="C44" s="105">
        <v>45</v>
      </c>
      <c r="D44" s="5" t="str">
        <f t="shared" si="2"/>
        <v>D</v>
      </c>
      <c r="E44" s="105">
        <v>14</v>
      </c>
      <c r="F44" s="5" t="str">
        <f t="shared" si="3"/>
        <v>B</v>
      </c>
      <c r="G44" s="1">
        <f t="shared" si="4"/>
        <v>59</v>
      </c>
      <c r="H44" s="1" t="str">
        <f t="shared" si="5"/>
        <v>D</v>
      </c>
      <c r="I44" s="105">
        <v>46</v>
      </c>
      <c r="J44" s="5" t="str">
        <f t="shared" si="6"/>
        <v>D</v>
      </c>
      <c r="K44" s="105">
        <v>16</v>
      </c>
      <c r="L44" s="5" t="str">
        <f t="shared" si="7"/>
        <v>O</v>
      </c>
      <c r="M44" s="1">
        <f t="shared" si="8"/>
        <v>62</v>
      </c>
      <c r="N44" s="1" t="str">
        <f t="shared" si="9"/>
        <v>C</v>
      </c>
      <c r="O44" s="105">
        <v>57</v>
      </c>
      <c r="P44" s="5" t="str">
        <f t="shared" si="10"/>
        <v>B</v>
      </c>
      <c r="Q44" s="105">
        <v>18</v>
      </c>
      <c r="R44" s="5" t="str">
        <f t="shared" si="11"/>
        <v>O</v>
      </c>
      <c r="S44" s="1">
        <f t="shared" si="12"/>
        <v>75</v>
      </c>
      <c r="T44" s="1" t="str">
        <f t="shared" si="19"/>
        <v>A</v>
      </c>
      <c r="U44" s="105">
        <v>59</v>
      </c>
      <c r="V44" s="5" t="str">
        <f t="shared" si="14"/>
        <v>B</v>
      </c>
      <c r="W44" s="105">
        <v>12</v>
      </c>
      <c r="X44" s="5" t="str">
        <f t="shared" si="15"/>
        <v>C</v>
      </c>
      <c r="Y44" s="1">
        <f t="shared" si="16"/>
        <v>71</v>
      </c>
      <c r="Z44" s="1" t="str">
        <f t="shared" si="17"/>
        <v>B</v>
      </c>
      <c r="AA44" s="5"/>
      <c r="AB44" s="5"/>
      <c r="AC44" s="5"/>
      <c r="AD44" s="5"/>
      <c r="AE44" s="5"/>
      <c r="AF44" s="5"/>
      <c r="AG44" s="1"/>
      <c r="AH44" s="1"/>
      <c r="AI44" s="1"/>
      <c r="AJ44" s="1"/>
      <c r="AK44" s="1"/>
      <c r="AL44" s="1"/>
      <c r="AM44" s="1" t="str">
        <f t="shared" si="21"/>
        <v>P</v>
      </c>
      <c r="AN44" s="1">
        <v>8.44</v>
      </c>
    </row>
    <row r="45" spans="1:64" ht="15.75" x14ac:dyDescent="0.25">
      <c r="A45" s="101">
        <v>2099</v>
      </c>
      <c r="B45" s="122" t="s">
        <v>196</v>
      </c>
      <c r="C45" s="105">
        <v>43</v>
      </c>
      <c r="D45" s="5" t="str">
        <f t="shared" si="2"/>
        <v>D</v>
      </c>
      <c r="E45" s="105">
        <v>14</v>
      </c>
      <c r="F45" s="5" t="str">
        <f t="shared" si="3"/>
        <v>B</v>
      </c>
      <c r="G45" s="1">
        <f t="shared" si="4"/>
        <v>57</v>
      </c>
      <c r="H45" s="1" t="str">
        <f t="shared" si="5"/>
        <v>D</v>
      </c>
      <c r="I45" s="105">
        <v>44</v>
      </c>
      <c r="J45" s="5" t="str">
        <f t="shared" si="6"/>
        <v>D</v>
      </c>
      <c r="K45" s="105">
        <v>16</v>
      </c>
      <c r="L45" s="5" t="str">
        <f t="shared" si="7"/>
        <v>O</v>
      </c>
      <c r="M45" s="1">
        <f t="shared" si="8"/>
        <v>60</v>
      </c>
      <c r="N45" s="1" t="str">
        <f t="shared" si="9"/>
        <v>C</v>
      </c>
      <c r="O45" s="105">
        <v>38</v>
      </c>
      <c r="P45" s="5" t="str">
        <f t="shared" si="10"/>
        <v>E</v>
      </c>
      <c r="Q45" s="105">
        <v>15</v>
      </c>
      <c r="R45" s="5" t="str">
        <f t="shared" si="11"/>
        <v>A</v>
      </c>
      <c r="S45" s="1">
        <f t="shared" si="12"/>
        <v>53</v>
      </c>
      <c r="T45" s="1" t="str">
        <f t="shared" si="19"/>
        <v>D</v>
      </c>
      <c r="U45" s="105">
        <v>48</v>
      </c>
      <c r="V45" s="5" t="str">
        <f t="shared" si="14"/>
        <v>C</v>
      </c>
      <c r="W45" s="105">
        <v>13</v>
      </c>
      <c r="X45" s="5" t="str">
        <f t="shared" si="15"/>
        <v>C</v>
      </c>
      <c r="Y45" s="1">
        <f t="shared" si="16"/>
        <v>61</v>
      </c>
      <c r="Z45" s="1" t="str">
        <f t="shared" si="17"/>
        <v>C</v>
      </c>
      <c r="AA45" s="5"/>
      <c r="AB45" s="5"/>
      <c r="AC45" s="5"/>
      <c r="AD45" s="5"/>
      <c r="AE45" s="5"/>
      <c r="AF45" s="5"/>
      <c r="AG45" s="1"/>
      <c r="AH45" s="1"/>
      <c r="AI45" s="1"/>
      <c r="AJ45" s="1"/>
      <c r="AK45" s="1"/>
      <c r="AL45" s="1"/>
      <c r="AM45" s="1" t="str">
        <f t="shared" si="21"/>
        <v>P</v>
      </c>
      <c r="AN45" s="1">
        <v>7.76</v>
      </c>
    </row>
    <row r="46" spans="1:64" ht="15.75" x14ac:dyDescent="0.25">
      <c r="A46" s="101">
        <v>2100</v>
      </c>
      <c r="B46" s="122" t="s">
        <v>200</v>
      </c>
      <c r="C46" s="105">
        <v>61</v>
      </c>
      <c r="D46" s="5" t="str">
        <f t="shared" si="2"/>
        <v>A</v>
      </c>
      <c r="E46" s="105">
        <v>16</v>
      </c>
      <c r="F46" s="5" t="str">
        <f t="shared" si="3"/>
        <v>O</v>
      </c>
      <c r="G46" s="1">
        <f t="shared" si="4"/>
        <v>77</v>
      </c>
      <c r="H46" s="1" t="str">
        <f t="shared" si="5"/>
        <v>A</v>
      </c>
      <c r="I46" s="105">
        <v>54</v>
      </c>
      <c r="J46" s="5" t="str">
        <f t="shared" si="6"/>
        <v>C</v>
      </c>
      <c r="K46" s="105">
        <v>17</v>
      </c>
      <c r="L46" s="5" t="str">
        <f t="shared" si="7"/>
        <v>O</v>
      </c>
      <c r="M46" s="1">
        <f t="shared" si="8"/>
        <v>71</v>
      </c>
      <c r="N46" s="1" t="str">
        <f t="shared" si="9"/>
        <v>B</v>
      </c>
      <c r="O46" s="105">
        <v>42</v>
      </c>
      <c r="P46" s="5" t="str">
        <f t="shared" si="10"/>
        <v>D</v>
      </c>
      <c r="Q46" s="105">
        <v>15</v>
      </c>
      <c r="R46" s="5" t="str">
        <f t="shared" si="11"/>
        <v>A</v>
      </c>
      <c r="S46" s="1">
        <f t="shared" si="12"/>
        <v>57</v>
      </c>
      <c r="T46" s="1" t="str">
        <f t="shared" si="19"/>
        <v>D</v>
      </c>
      <c r="U46" s="105">
        <v>56</v>
      </c>
      <c r="V46" s="5" t="str">
        <f t="shared" si="14"/>
        <v>B</v>
      </c>
      <c r="W46" s="105">
        <v>14</v>
      </c>
      <c r="X46" s="5" t="str">
        <f t="shared" si="15"/>
        <v>B</v>
      </c>
      <c r="Y46" s="1">
        <f t="shared" si="16"/>
        <v>70</v>
      </c>
      <c r="Z46" s="1" t="str">
        <f t="shared" si="17"/>
        <v>B</v>
      </c>
      <c r="AA46" s="5"/>
      <c r="AB46" s="5"/>
      <c r="AC46" s="5"/>
      <c r="AD46" s="5"/>
      <c r="AE46" s="5"/>
      <c r="AF46" s="5"/>
      <c r="AG46" s="1"/>
      <c r="AH46" s="1"/>
      <c r="AI46" s="1"/>
      <c r="AJ46" s="1"/>
      <c r="AK46" s="1"/>
      <c r="AL46" s="1"/>
      <c r="AM46" s="1" t="str">
        <f t="shared" si="21"/>
        <v>P</v>
      </c>
      <c r="AN46" s="1">
        <v>8.64</v>
      </c>
    </row>
    <row r="47" spans="1:64" ht="15.75" x14ac:dyDescent="0.25">
      <c r="A47" s="101">
        <v>2101</v>
      </c>
      <c r="B47" s="122" t="s">
        <v>256</v>
      </c>
      <c r="C47" s="105">
        <v>43</v>
      </c>
      <c r="D47" s="5" t="str">
        <f t="shared" si="2"/>
        <v>D</v>
      </c>
      <c r="E47" s="105">
        <v>18</v>
      </c>
      <c r="F47" s="5" t="str">
        <f t="shared" si="3"/>
        <v>O</v>
      </c>
      <c r="G47" s="1">
        <f t="shared" si="4"/>
        <v>61</v>
      </c>
      <c r="H47" s="1" t="str">
        <f t="shared" si="5"/>
        <v>C</v>
      </c>
      <c r="I47" s="105">
        <v>58</v>
      </c>
      <c r="J47" s="5" t="str">
        <f t="shared" si="6"/>
        <v>B</v>
      </c>
      <c r="K47" s="105">
        <v>17</v>
      </c>
      <c r="L47" s="5" t="str">
        <f t="shared" si="7"/>
        <v>O</v>
      </c>
      <c r="M47" s="1">
        <f t="shared" si="8"/>
        <v>75</v>
      </c>
      <c r="N47" s="1" t="str">
        <f t="shared" si="9"/>
        <v>A</v>
      </c>
      <c r="O47" s="105">
        <v>52</v>
      </c>
      <c r="P47" s="5" t="str">
        <f t="shared" si="10"/>
        <v>C</v>
      </c>
      <c r="Q47" s="105">
        <v>17</v>
      </c>
      <c r="R47" s="5" t="str">
        <f t="shared" si="11"/>
        <v>O</v>
      </c>
      <c r="S47" s="1">
        <f t="shared" si="12"/>
        <v>69</v>
      </c>
      <c r="T47" s="1" t="str">
        <f t="shared" si="19"/>
        <v>C</v>
      </c>
      <c r="U47" s="105">
        <v>61</v>
      </c>
      <c r="V47" s="5" t="str">
        <f t="shared" si="14"/>
        <v>A</v>
      </c>
      <c r="W47" s="105">
        <v>17</v>
      </c>
      <c r="X47" s="5" t="str">
        <f t="shared" si="15"/>
        <v>O</v>
      </c>
      <c r="Y47" s="1">
        <f t="shared" si="16"/>
        <v>78</v>
      </c>
      <c r="Z47" s="1" t="str">
        <f t="shared" si="17"/>
        <v>A</v>
      </c>
      <c r="AA47" s="5"/>
      <c r="AB47" s="63"/>
      <c r="AC47" s="63"/>
      <c r="AD47" s="63"/>
      <c r="AE47" s="63"/>
      <c r="AF47" s="63"/>
      <c r="AG47" s="1"/>
      <c r="AH47" s="5"/>
      <c r="AI47" s="1"/>
      <c r="AJ47" s="5"/>
      <c r="AK47" s="1"/>
      <c r="AL47" s="1"/>
      <c r="AM47" s="1" t="str">
        <f t="shared" si="21"/>
        <v>P</v>
      </c>
      <c r="AN47" s="1">
        <v>8.76</v>
      </c>
    </row>
    <row r="48" spans="1:64" ht="15.75" x14ac:dyDescent="0.25">
      <c r="A48" s="101">
        <v>2102</v>
      </c>
      <c r="B48" s="121" t="s">
        <v>204</v>
      </c>
      <c r="C48" s="105">
        <v>54</v>
      </c>
      <c r="D48" s="5" t="str">
        <f t="shared" si="2"/>
        <v>C</v>
      </c>
      <c r="E48" s="105">
        <v>15</v>
      </c>
      <c r="F48" s="5" t="str">
        <f t="shared" si="3"/>
        <v>A</v>
      </c>
      <c r="G48" s="1">
        <f t="shared" si="4"/>
        <v>69</v>
      </c>
      <c r="H48" s="1" t="str">
        <f t="shared" si="5"/>
        <v>C</v>
      </c>
      <c r="I48" s="105">
        <v>49</v>
      </c>
      <c r="J48" s="5" t="str">
        <f t="shared" si="6"/>
        <v>C</v>
      </c>
      <c r="K48" s="105">
        <v>20</v>
      </c>
      <c r="L48" s="5" t="str">
        <f t="shared" si="7"/>
        <v>O</v>
      </c>
      <c r="M48" s="1">
        <f t="shared" si="8"/>
        <v>69</v>
      </c>
      <c r="N48" s="1" t="str">
        <f t="shared" si="9"/>
        <v>C</v>
      </c>
      <c r="O48" s="105">
        <v>62</v>
      </c>
      <c r="P48" s="5" t="str">
        <f t="shared" si="10"/>
        <v>A</v>
      </c>
      <c r="Q48" s="105">
        <v>16</v>
      </c>
      <c r="R48" s="5" t="str">
        <f t="shared" si="11"/>
        <v>O</v>
      </c>
      <c r="S48" s="1">
        <f t="shared" si="12"/>
        <v>78</v>
      </c>
      <c r="T48" s="1" t="str">
        <f t="shared" si="19"/>
        <v>A</v>
      </c>
      <c r="U48" s="105">
        <v>57</v>
      </c>
      <c r="V48" s="5" t="str">
        <f t="shared" si="14"/>
        <v>B</v>
      </c>
      <c r="W48" s="105">
        <v>14</v>
      </c>
      <c r="X48" s="5" t="str">
        <f t="shared" si="15"/>
        <v>B</v>
      </c>
      <c r="Y48" s="1">
        <f t="shared" si="16"/>
        <v>71</v>
      </c>
      <c r="Z48" s="1" t="str">
        <f t="shared" si="17"/>
        <v>B</v>
      </c>
      <c r="AA48" s="5"/>
      <c r="AB48" s="63"/>
      <c r="AC48" s="5"/>
      <c r="AD48" s="63"/>
      <c r="AE48" s="63"/>
      <c r="AF48" s="63"/>
      <c r="AG48" s="1"/>
      <c r="AH48" s="5"/>
      <c r="AI48" s="1"/>
      <c r="AJ48" s="5"/>
      <c r="AK48" s="1"/>
      <c r="AL48" s="1"/>
      <c r="AM48" s="1" t="str">
        <f t="shared" si="21"/>
        <v>P</v>
      </c>
      <c r="AN48" s="1">
        <v>8.6</v>
      </c>
    </row>
    <row r="49" spans="1:40" ht="15.75" x14ac:dyDescent="0.25">
      <c r="A49" s="101">
        <v>2103</v>
      </c>
      <c r="B49" s="122" t="s">
        <v>208</v>
      </c>
      <c r="C49" s="105">
        <v>45</v>
      </c>
      <c r="D49" s="5" t="str">
        <f t="shared" si="2"/>
        <v>D</v>
      </c>
      <c r="E49" s="105">
        <v>14</v>
      </c>
      <c r="F49" s="5" t="str">
        <f t="shared" si="3"/>
        <v>B</v>
      </c>
      <c r="G49" s="1">
        <f t="shared" si="4"/>
        <v>59</v>
      </c>
      <c r="H49" s="1" t="str">
        <f t="shared" si="5"/>
        <v>D</v>
      </c>
      <c r="I49" s="105">
        <v>48</v>
      </c>
      <c r="J49" s="5" t="str">
        <f t="shared" si="6"/>
        <v>C</v>
      </c>
      <c r="K49" s="105">
        <v>17</v>
      </c>
      <c r="L49" s="5" t="str">
        <f t="shared" si="7"/>
        <v>O</v>
      </c>
      <c r="M49" s="1">
        <f t="shared" si="8"/>
        <v>65</v>
      </c>
      <c r="N49" s="1" t="str">
        <f t="shared" si="9"/>
        <v>C</v>
      </c>
      <c r="O49" s="105">
        <v>48</v>
      </c>
      <c r="P49" s="5" t="str">
        <f t="shared" si="10"/>
        <v>C</v>
      </c>
      <c r="Q49" s="105">
        <v>12</v>
      </c>
      <c r="R49" s="5" t="str">
        <f t="shared" si="11"/>
        <v>C</v>
      </c>
      <c r="S49" s="1">
        <f t="shared" si="12"/>
        <v>60</v>
      </c>
      <c r="T49" s="1" t="str">
        <f t="shared" si="19"/>
        <v>C</v>
      </c>
      <c r="U49" s="105">
        <v>59</v>
      </c>
      <c r="V49" s="5" t="str">
        <f t="shared" si="14"/>
        <v>B</v>
      </c>
      <c r="W49" s="105">
        <v>14</v>
      </c>
      <c r="X49" s="5" t="str">
        <f t="shared" si="15"/>
        <v>B</v>
      </c>
      <c r="Y49" s="1">
        <f t="shared" si="16"/>
        <v>73</v>
      </c>
      <c r="Z49" s="1" t="str">
        <f t="shared" si="17"/>
        <v>B</v>
      </c>
      <c r="AA49" s="5"/>
      <c r="AB49" s="63"/>
      <c r="AC49" s="5"/>
      <c r="AD49" s="63"/>
      <c r="AE49" s="63"/>
      <c r="AF49" s="63"/>
      <c r="AG49" s="1"/>
      <c r="AH49" s="5"/>
      <c r="AI49" s="1"/>
      <c r="AJ49" s="5"/>
      <c r="AK49" s="1"/>
      <c r="AL49" s="1"/>
      <c r="AM49" s="1" t="str">
        <f t="shared" si="21"/>
        <v>P</v>
      </c>
      <c r="AN49" s="1">
        <v>8.08</v>
      </c>
    </row>
    <row r="50" spans="1:40" ht="15.75" x14ac:dyDescent="0.25">
      <c r="A50" s="101">
        <v>2104</v>
      </c>
      <c r="B50" s="121" t="s">
        <v>212</v>
      </c>
      <c r="C50" s="105">
        <v>46</v>
      </c>
      <c r="D50" s="5" t="str">
        <f t="shared" si="2"/>
        <v>D</v>
      </c>
      <c r="E50" s="105">
        <v>10</v>
      </c>
      <c r="F50" s="5" t="str">
        <f t="shared" si="3"/>
        <v>D</v>
      </c>
      <c r="G50" s="1">
        <f t="shared" si="4"/>
        <v>56</v>
      </c>
      <c r="H50" s="1" t="str">
        <f t="shared" si="5"/>
        <v>D</v>
      </c>
      <c r="I50" s="105">
        <v>58</v>
      </c>
      <c r="J50" s="5" t="str">
        <f t="shared" si="6"/>
        <v>B</v>
      </c>
      <c r="K50" s="105">
        <v>19</v>
      </c>
      <c r="L50" s="5" t="str">
        <f t="shared" si="7"/>
        <v>O</v>
      </c>
      <c r="M50" s="1">
        <f t="shared" si="8"/>
        <v>77</v>
      </c>
      <c r="N50" s="1" t="str">
        <f t="shared" si="9"/>
        <v>A</v>
      </c>
      <c r="O50" s="105">
        <v>47</v>
      </c>
      <c r="P50" s="5" t="str">
        <f t="shared" si="10"/>
        <v>D</v>
      </c>
      <c r="Q50" s="105">
        <v>14</v>
      </c>
      <c r="R50" s="5" t="str">
        <f t="shared" si="11"/>
        <v>B</v>
      </c>
      <c r="S50" s="1">
        <f t="shared" si="12"/>
        <v>61</v>
      </c>
      <c r="T50" s="1" t="str">
        <f t="shared" si="19"/>
        <v>C</v>
      </c>
      <c r="U50" s="105">
        <v>45</v>
      </c>
      <c r="V50" s="5" t="str">
        <f t="shared" si="14"/>
        <v>D</v>
      </c>
      <c r="W50" s="105">
        <v>13</v>
      </c>
      <c r="X50" s="5" t="str">
        <f t="shared" si="15"/>
        <v>C</v>
      </c>
      <c r="Y50" s="1">
        <f t="shared" si="16"/>
        <v>58</v>
      </c>
      <c r="Z50" s="1" t="str">
        <f t="shared" si="17"/>
        <v>D</v>
      </c>
      <c r="AA50" s="5"/>
      <c r="AB50" s="63"/>
      <c r="AC50" s="5"/>
      <c r="AD50" s="63"/>
      <c r="AE50" s="63"/>
      <c r="AF50" s="63"/>
      <c r="AG50" s="1"/>
      <c r="AH50" s="5"/>
      <c r="AI50" s="1"/>
      <c r="AJ50" s="5"/>
      <c r="AK50" s="1"/>
      <c r="AL50" s="1"/>
      <c r="AM50" s="1" t="str">
        <f t="shared" si="21"/>
        <v>P</v>
      </c>
      <c r="AN50" s="1">
        <v>7.8</v>
      </c>
    </row>
    <row r="51" spans="1:40" ht="15.75" x14ac:dyDescent="0.25">
      <c r="A51" s="101">
        <v>2105</v>
      </c>
      <c r="B51" s="122" t="s">
        <v>216</v>
      </c>
      <c r="C51" s="105">
        <v>48</v>
      </c>
      <c r="D51" s="5" t="str">
        <f t="shared" si="2"/>
        <v>C</v>
      </c>
      <c r="E51" s="105">
        <v>15</v>
      </c>
      <c r="F51" s="5" t="str">
        <f t="shared" si="3"/>
        <v>A</v>
      </c>
      <c r="G51" s="1">
        <f t="shared" si="4"/>
        <v>63</v>
      </c>
      <c r="H51" s="1" t="str">
        <f t="shared" si="5"/>
        <v>C</v>
      </c>
      <c r="I51" s="105">
        <v>58</v>
      </c>
      <c r="J51" s="5" t="str">
        <f t="shared" si="6"/>
        <v>B</v>
      </c>
      <c r="K51" s="105">
        <v>17</v>
      </c>
      <c r="L51" s="5" t="str">
        <f t="shared" si="7"/>
        <v>O</v>
      </c>
      <c r="M51" s="1">
        <f t="shared" si="8"/>
        <v>75</v>
      </c>
      <c r="N51" s="1" t="str">
        <f t="shared" si="9"/>
        <v>A</v>
      </c>
      <c r="O51" s="105">
        <v>51</v>
      </c>
      <c r="P51" s="5" t="str">
        <f t="shared" si="10"/>
        <v>C</v>
      </c>
      <c r="Q51" s="105">
        <v>12</v>
      </c>
      <c r="R51" s="5" t="str">
        <f t="shared" si="11"/>
        <v>C</v>
      </c>
      <c r="S51" s="1">
        <f t="shared" si="12"/>
        <v>63</v>
      </c>
      <c r="T51" s="1" t="str">
        <f t="shared" si="19"/>
        <v>C</v>
      </c>
      <c r="U51" s="105">
        <v>49</v>
      </c>
      <c r="V51" s="5" t="str">
        <f t="shared" si="14"/>
        <v>C</v>
      </c>
      <c r="W51" s="105">
        <v>17</v>
      </c>
      <c r="X51" s="5" t="str">
        <f t="shared" si="15"/>
        <v>O</v>
      </c>
      <c r="Y51" s="1">
        <f t="shared" si="16"/>
        <v>66</v>
      </c>
      <c r="Z51" s="1" t="str">
        <f t="shared" si="17"/>
        <v>C</v>
      </c>
      <c r="AA51" s="5"/>
      <c r="AB51" s="63"/>
      <c r="AC51" s="5"/>
      <c r="AD51" s="63"/>
      <c r="AE51" s="63"/>
      <c r="AF51" s="63"/>
      <c r="AG51" s="1"/>
      <c r="AH51" s="5"/>
      <c r="AI51" s="1"/>
      <c r="AJ51" s="5"/>
      <c r="AK51" s="1"/>
      <c r="AL51" s="1"/>
      <c r="AM51" s="1" t="str">
        <f t="shared" si="21"/>
        <v>P</v>
      </c>
      <c r="AN51" s="1">
        <v>8.4</v>
      </c>
    </row>
    <row r="52" spans="1:40" ht="16.5" thickBot="1" x14ac:dyDescent="0.3">
      <c r="A52" s="101">
        <v>2106</v>
      </c>
      <c r="B52" s="126" t="s">
        <v>140</v>
      </c>
      <c r="C52" s="105">
        <v>55</v>
      </c>
      <c r="D52" s="5" t="str">
        <f t="shared" si="2"/>
        <v>C</v>
      </c>
      <c r="E52" s="105">
        <v>14</v>
      </c>
      <c r="F52" s="5" t="str">
        <f t="shared" si="3"/>
        <v>B</v>
      </c>
      <c r="G52" s="1">
        <f t="shared" si="4"/>
        <v>69</v>
      </c>
      <c r="H52" s="1" t="str">
        <f t="shared" si="5"/>
        <v>C</v>
      </c>
      <c r="I52" s="105">
        <v>48</v>
      </c>
      <c r="J52" s="5" t="str">
        <f t="shared" si="6"/>
        <v>C</v>
      </c>
      <c r="K52" s="105">
        <v>18</v>
      </c>
      <c r="L52" s="5" t="str">
        <f t="shared" si="7"/>
        <v>O</v>
      </c>
      <c r="M52" s="1">
        <f t="shared" si="8"/>
        <v>66</v>
      </c>
      <c r="N52" s="1" t="str">
        <f t="shared" si="9"/>
        <v>C</v>
      </c>
      <c r="O52" s="105">
        <v>60</v>
      </c>
      <c r="P52" s="5" t="str">
        <f t="shared" si="10"/>
        <v>A</v>
      </c>
      <c r="Q52" s="105">
        <v>13</v>
      </c>
      <c r="R52" s="5" t="str">
        <f t="shared" si="11"/>
        <v>C</v>
      </c>
      <c r="S52" s="1">
        <f t="shared" si="12"/>
        <v>73</v>
      </c>
      <c r="T52" s="1" t="str">
        <f t="shared" si="19"/>
        <v>B</v>
      </c>
      <c r="U52" s="105">
        <v>62</v>
      </c>
      <c r="V52" s="5" t="str">
        <f t="shared" si="14"/>
        <v>A</v>
      </c>
      <c r="W52" s="105">
        <v>15</v>
      </c>
      <c r="X52" s="5" t="str">
        <f t="shared" si="15"/>
        <v>A</v>
      </c>
      <c r="Y52" s="1">
        <f t="shared" si="16"/>
        <v>77</v>
      </c>
      <c r="Z52" s="1" t="str">
        <f t="shared" si="17"/>
        <v>A</v>
      </c>
      <c r="AA52" s="5"/>
      <c r="AB52" s="63"/>
      <c r="AC52" s="5"/>
      <c r="AD52" s="63"/>
      <c r="AE52" s="63"/>
      <c r="AF52" s="63"/>
      <c r="AG52" s="1"/>
      <c r="AH52" s="5"/>
      <c r="AI52" s="1"/>
      <c r="AJ52" s="5"/>
      <c r="AK52" s="1"/>
      <c r="AL52" s="1"/>
      <c r="AM52" s="1" t="str">
        <f t="shared" si="21"/>
        <v>P</v>
      </c>
      <c r="AN52" s="1">
        <v>8.4</v>
      </c>
    </row>
    <row r="53" spans="1:40" ht="15.75" x14ac:dyDescent="0.25">
      <c r="A53" s="101">
        <v>2107</v>
      </c>
      <c r="B53" s="122" t="s">
        <v>220</v>
      </c>
      <c r="C53" s="105">
        <v>63</v>
      </c>
      <c r="D53" s="5" t="str">
        <f t="shared" si="2"/>
        <v>A</v>
      </c>
      <c r="E53" s="105">
        <v>19</v>
      </c>
      <c r="F53" s="5" t="str">
        <f t="shared" si="3"/>
        <v>O</v>
      </c>
      <c r="G53" s="1">
        <f t="shared" si="4"/>
        <v>82</v>
      </c>
      <c r="H53" s="1" t="str">
        <f t="shared" si="5"/>
        <v>O</v>
      </c>
      <c r="I53" s="105">
        <v>62</v>
      </c>
      <c r="J53" s="5" t="str">
        <f t="shared" si="6"/>
        <v>A</v>
      </c>
      <c r="K53" s="105">
        <v>18</v>
      </c>
      <c r="L53" s="5" t="str">
        <f t="shared" si="7"/>
        <v>O</v>
      </c>
      <c r="M53" s="1">
        <f t="shared" si="8"/>
        <v>80</v>
      </c>
      <c r="N53" s="1" t="str">
        <f t="shared" si="9"/>
        <v>O</v>
      </c>
      <c r="O53" s="105">
        <v>60</v>
      </c>
      <c r="P53" s="5" t="str">
        <f t="shared" si="10"/>
        <v>A</v>
      </c>
      <c r="Q53" s="105">
        <v>20</v>
      </c>
      <c r="R53" s="5" t="str">
        <f t="shared" si="11"/>
        <v>O</v>
      </c>
      <c r="S53" s="1">
        <f t="shared" si="12"/>
        <v>80</v>
      </c>
      <c r="T53" s="1" t="str">
        <f t="shared" si="19"/>
        <v>O</v>
      </c>
      <c r="U53" s="105">
        <v>68</v>
      </c>
      <c r="V53" s="5" t="str">
        <f t="shared" si="14"/>
        <v>O</v>
      </c>
      <c r="W53" s="105">
        <v>20</v>
      </c>
      <c r="X53" s="5" t="str">
        <f t="shared" si="15"/>
        <v>O</v>
      </c>
      <c r="Y53" s="1">
        <f t="shared" si="16"/>
        <v>88</v>
      </c>
      <c r="Z53" s="1" t="str">
        <f t="shared" si="17"/>
        <v>O</v>
      </c>
      <c r="AA53" s="5"/>
      <c r="AB53" s="63"/>
      <c r="AC53" s="5"/>
      <c r="AD53" s="63"/>
      <c r="AE53" s="63"/>
      <c r="AF53" s="63"/>
      <c r="AG53" s="1"/>
      <c r="AH53" s="5"/>
      <c r="AI53" s="1"/>
      <c r="AJ53" s="5"/>
      <c r="AK53" s="1"/>
      <c r="AL53" s="1"/>
      <c r="AM53" s="1" t="str">
        <f t="shared" si="21"/>
        <v>P</v>
      </c>
      <c r="AN53" s="1">
        <v>10</v>
      </c>
    </row>
    <row r="54" spans="1:40" ht="15.75" x14ac:dyDescent="0.25">
      <c r="A54" s="102">
        <v>2108</v>
      </c>
      <c r="B54" s="121" t="s">
        <v>168</v>
      </c>
      <c r="C54" s="105">
        <v>42</v>
      </c>
      <c r="D54" s="5" t="str">
        <f t="shared" si="2"/>
        <v>D</v>
      </c>
      <c r="E54" s="105">
        <v>14</v>
      </c>
      <c r="F54" s="5" t="str">
        <f t="shared" si="3"/>
        <v>B</v>
      </c>
      <c r="G54" s="1">
        <f t="shared" si="4"/>
        <v>56</v>
      </c>
      <c r="H54" s="1" t="str">
        <f t="shared" si="5"/>
        <v>D</v>
      </c>
      <c r="I54" s="105">
        <v>55</v>
      </c>
      <c r="J54" s="5" t="str">
        <f t="shared" si="6"/>
        <v>C</v>
      </c>
      <c r="K54" s="105">
        <v>19</v>
      </c>
      <c r="L54" s="5" t="str">
        <f t="shared" si="7"/>
        <v>O</v>
      </c>
      <c r="M54" s="1">
        <f t="shared" si="8"/>
        <v>74</v>
      </c>
      <c r="N54" s="1" t="str">
        <f t="shared" si="9"/>
        <v>B</v>
      </c>
      <c r="O54" s="105">
        <v>49</v>
      </c>
      <c r="P54" s="5" t="str">
        <f t="shared" si="10"/>
        <v>C</v>
      </c>
      <c r="Q54" s="105">
        <v>12</v>
      </c>
      <c r="R54" s="5" t="str">
        <f t="shared" si="11"/>
        <v>C</v>
      </c>
      <c r="S54" s="1">
        <f t="shared" si="12"/>
        <v>61</v>
      </c>
      <c r="T54" s="1" t="str">
        <f t="shared" si="19"/>
        <v>C</v>
      </c>
      <c r="U54" s="1"/>
      <c r="V54" s="5"/>
      <c r="W54" s="1"/>
      <c r="X54" s="5"/>
      <c r="Y54" s="1"/>
      <c r="Z54" s="1"/>
      <c r="AA54" s="105">
        <v>55</v>
      </c>
      <c r="AB54" s="63" t="str">
        <f t="shared" ref="AB54:AB68" si="22">IF(AA54="A","F",IF(AA54&lt;32,"F", IF(AA54&lt;36,"P", IF(AA54&lt;40,"E", IF(AA54&lt;48,"D", IF(AA54&lt;56,"C", IF(AA54&lt;60,"B", IF(AA54&lt;64,"A", "O"))))))))</f>
        <v>C</v>
      </c>
      <c r="AC54" s="105">
        <v>17</v>
      </c>
      <c r="AD54" s="63" t="str">
        <f t="shared" ref="AD54:AD68" si="23">IF(AC54="A","F",IF(AC54&lt;8,"F", IF(AC54&lt;9,"P", IF(AC54&lt;10,"E", IF(AC54&lt;12,"D", IF(AC54&lt;14,"C", IF(AC54&lt;15,"B", IF(AC54&lt;16,"A", "O"))))))))</f>
        <v>O</v>
      </c>
      <c r="AE54" s="63">
        <f t="shared" ref="AE54:AE68" si="24">IF(OR(AA54="A",AC54="A"),0,AA54+AC54)</f>
        <v>72</v>
      </c>
      <c r="AF54" s="63" t="str">
        <f t="shared" ref="AF54:AF68" si="25">IF(AE54&lt;40,"F", IF(AE54&lt;45,"P", IF(AE54&lt;50,"E", IF(AE54&lt;60,"D", IF(AE54&lt;70,"C", IF(AE54&lt;75,"B", IF(AE54&lt;80,"A", "O")))))))</f>
        <v>B</v>
      </c>
      <c r="AG54" s="1"/>
      <c r="AH54" s="5"/>
      <c r="AI54" s="1"/>
      <c r="AJ54" s="5"/>
      <c r="AK54" s="1"/>
      <c r="AL54" s="1"/>
      <c r="AM54" s="1" t="str">
        <f t="shared" si="21"/>
        <v>P</v>
      </c>
      <c r="AN54" s="1">
        <v>8.24</v>
      </c>
    </row>
    <row r="55" spans="1:40" ht="15.75" x14ac:dyDescent="0.25">
      <c r="A55" s="102">
        <v>2109</v>
      </c>
      <c r="B55" s="121" t="s">
        <v>172</v>
      </c>
      <c r="C55" s="105">
        <v>32</v>
      </c>
      <c r="D55" s="5" t="str">
        <f t="shared" si="2"/>
        <v>P</v>
      </c>
      <c r="E55" s="105">
        <v>13</v>
      </c>
      <c r="F55" s="5" t="str">
        <f t="shared" si="3"/>
        <v>C</v>
      </c>
      <c r="G55" s="1">
        <f t="shared" si="4"/>
        <v>45</v>
      </c>
      <c r="H55" s="1" t="str">
        <f t="shared" si="5"/>
        <v>E</v>
      </c>
      <c r="I55" s="105">
        <v>49</v>
      </c>
      <c r="J55" s="5" t="str">
        <f t="shared" si="6"/>
        <v>C</v>
      </c>
      <c r="K55" s="105">
        <v>20</v>
      </c>
      <c r="L55" s="5" t="str">
        <f t="shared" si="7"/>
        <v>O</v>
      </c>
      <c r="M55" s="1">
        <f t="shared" si="8"/>
        <v>69</v>
      </c>
      <c r="N55" s="1" t="str">
        <f t="shared" si="9"/>
        <v>C</v>
      </c>
      <c r="O55" s="105">
        <v>32</v>
      </c>
      <c r="P55" s="5" t="str">
        <f t="shared" si="10"/>
        <v>P</v>
      </c>
      <c r="Q55" s="105">
        <v>10</v>
      </c>
      <c r="R55" s="5" t="str">
        <f t="shared" si="11"/>
        <v>D</v>
      </c>
      <c r="S55" s="1">
        <f t="shared" si="12"/>
        <v>42</v>
      </c>
      <c r="T55" s="1" t="str">
        <f t="shared" si="19"/>
        <v>P</v>
      </c>
      <c r="U55" s="1"/>
      <c r="V55" s="5"/>
      <c r="W55" s="1"/>
      <c r="X55" s="5"/>
      <c r="Y55" s="1"/>
      <c r="Z55" s="1"/>
      <c r="AA55" s="105">
        <v>47</v>
      </c>
      <c r="AB55" s="63" t="str">
        <f t="shared" si="22"/>
        <v>D</v>
      </c>
      <c r="AC55" s="105">
        <v>18</v>
      </c>
      <c r="AD55" s="63" t="str">
        <f t="shared" si="23"/>
        <v>O</v>
      </c>
      <c r="AE55" s="63">
        <f t="shared" si="24"/>
        <v>65</v>
      </c>
      <c r="AF55" s="63" t="str">
        <f t="shared" si="25"/>
        <v>C</v>
      </c>
      <c r="AG55" s="1"/>
      <c r="AH55" s="5"/>
      <c r="AI55" s="1"/>
      <c r="AJ55" s="5"/>
      <c r="AK55" s="1"/>
      <c r="AL55" s="1"/>
      <c r="AM55" s="1" t="str">
        <f t="shared" si="21"/>
        <v>P</v>
      </c>
      <c r="AN55" s="1">
        <v>7.32</v>
      </c>
    </row>
    <row r="56" spans="1:40" ht="15.75" x14ac:dyDescent="0.25">
      <c r="A56" s="102">
        <v>2110</v>
      </c>
      <c r="B56" s="122" t="s">
        <v>176</v>
      </c>
      <c r="C56" s="105">
        <v>42</v>
      </c>
      <c r="D56" s="5" t="str">
        <f t="shared" si="2"/>
        <v>D</v>
      </c>
      <c r="E56" s="105">
        <v>19</v>
      </c>
      <c r="F56" s="5" t="str">
        <f t="shared" si="3"/>
        <v>O</v>
      </c>
      <c r="G56" s="1">
        <f t="shared" si="4"/>
        <v>61</v>
      </c>
      <c r="H56" s="1" t="str">
        <f t="shared" si="5"/>
        <v>C</v>
      </c>
      <c r="I56" s="105">
        <v>49</v>
      </c>
      <c r="J56" s="5" t="str">
        <f t="shared" si="6"/>
        <v>C</v>
      </c>
      <c r="K56" s="105">
        <v>19</v>
      </c>
      <c r="L56" s="5" t="str">
        <f t="shared" si="7"/>
        <v>O</v>
      </c>
      <c r="M56" s="1">
        <f t="shared" si="8"/>
        <v>68</v>
      </c>
      <c r="N56" s="1" t="str">
        <f t="shared" si="9"/>
        <v>C</v>
      </c>
      <c r="O56" s="105">
        <v>50</v>
      </c>
      <c r="P56" s="5" t="str">
        <f t="shared" si="10"/>
        <v>C</v>
      </c>
      <c r="Q56" s="105">
        <v>14</v>
      </c>
      <c r="R56" s="5" t="str">
        <f t="shared" si="11"/>
        <v>B</v>
      </c>
      <c r="S56" s="1">
        <f t="shared" si="12"/>
        <v>64</v>
      </c>
      <c r="T56" s="1" t="str">
        <f t="shared" si="19"/>
        <v>C</v>
      </c>
      <c r="U56" s="1"/>
      <c r="V56" s="5"/>
      <c r="W56" s="1"/>
      <c r="X56" s="5"/>
      <c r="Y56" s="1"/>
      <c r="Z56" s="1"/>
      <c r="AA56" s="105">
        <v>53</v>
      </c>
      <c r="AB56" s="63" t="str">
        <f t="shared" si="22"/>
        <v>C</v>
      </c>
      <c r="AC56" s="105">
        <v>18</v>
      </c>
      <c r="AD56" s="63" t="str">
        <f t="shared" si="23"/>
        <v>O</v>
      </c>
      <c r="AE56" s="63">
        <f t="shared" si="24"/>
        <v>71</v>
      </c>
      <c r="AF56" s="63" t="str">
        <f t="shared" si="25"/>
        <v>B</v>
      </c>
      <c r="AG56" s="1"/>
      <c r="AH56" s="5"/>
      <c r="AI56" s="1"/>
      <c r="AJ56" s="5"/>
      <c r="AK56" s="1"/>
      <c r="AL56" s="1"/>
      <c r="AM56" s="1" t="str">
        <f t="shared" si="21"/>
        <v>P</v>
      </c>
      <c r="AN56" s="1">
        <v>8.24</v>
      </c>
    </row>
    <row r="57" spans="1:40" ht="16.5" thickBot="1" x14ac:dyDescent="0.3">
      <c r="A57" s="102">
        <v>2111</v>
      </c>
      <c r="B57" s="142" t="s">
        <v>182</v>
      </c>
      <c r="C57" s="105">
        <v>52</v>
      </c>
      <c r="D57" s="5" t="str">
        <f t="shared" si="2"/>
        <v>C</v>
      </c>
      <c r="E57" s="105">
        <v>17</v>
      </c>
      <c r="F57" s="5" t="str">
        <f t="shared" si="3"/>
        <v>O</v>
      </c>
      <c r="G57" s="1">
        <f t="shared" si="4"/>
        <v>69</v>
      </c>
      <c r="H57" s="1" t="str">
        <f t="shared" si="5"/>
        <v>C</v>
      </c>
      <c r="I57" s="105">
        <v>64</v>
      </c>
      <c r="J57" s="5" t="str">
        <f t="shared" si="6"/>
        <v>O</v>
      </c>
      <c r="K57" s="105">
        <v>17</v>
      </c>
      <c r="L57" s="5" t="str">
        <f t="shared" si="7"/>
        <v>O</v>
      </c>
      <c r="M57" s="1">
        <f t="shared" si="8"/>
        <v>81</v>
      </c>
      <c r="N57" s="1" t="str">
        <f t="shared" si="9"/>
        <v>O</v>
      </c>
      <c r="O57" s="105">
        <v>47</v>
      </c>
      <c r="P57" s="5" t="str">
        <f t="shared" si="10"/>
        <v>D</v>
      </c>
      <c r="Q57" s="105">
        <v>12</v>
      </c>
      <c r="R57" s="5" t="str">
        <f t="shared" si="11"/>
        <v>C</v>
      </c>
      <c r="S57" s="1">
        <f t="shared" si="12"/>
        <v>59</v>
      </c>
      <c r="T57" s="1" t="str">
        <f t="shared" si="19"/>
        <v>D</v>
      </c>
      <c r="U57" s="1"/>
      <c r="V57" s="5"/>
      <c r="W57" s="1"/>
      <c r="X57" s="5"/>
      <c r="Y57" s="1"/>
      <c r="Z57" s="1"/>
      <c r="AA57" s="105">
        <v>43</v>
      </c>
      <c r="AB57" s="63" t="str">
        <f t="shared" si="22"/>
        <v>D</v>
      </c>
      <c r="AC57" s="105">
        <v>17</v>
      </c>
      <c r="AD57" s="63" t="str">
        <f t="shared" si="23"/>
        <v>O</v>
      </c>
      <c r="AE57" s="63">
        <f t="shared" si="24"/>
        <v>60</v>
      </c>
      <c r="AF57" s="63" t="str">
        <f t="shared" si="25"/>
        <v>C</v>
      </c>
      <c r="AG57" s="1"/>
      <c r="AH57" s="5"/>
      <c r="AI57" s="1"/>
      <c r="AJ57" s="5"/>
      <c r="AK57" s="1"/>
      <c r="AL57" s="1"/>
      <c r="AM57" s="1" t="str">
        <f t="shared" si="21"/>
        <v>P</v>
      </c>
      <c r="AN57" s="1">
        <v>8.4</v>
      </c>
    </row>
    <row r="58" spans="1:40" ht="15.75" x14ac:dyDescent="0.25">
      <c r="A58" s="102">
        <v>2112</v>
      </c>
      <c r="B58" s="119" t="s">
        <v>186</v>
      </c>
      <c r="C58" s="105">
        <v>40</v>
      </c>
      <c r="D58" s="5" t="str">
        <f t="shared" si="2"/>
        <v>D</v>
      </c>
      <c r="E58" s="105">
        <v>16</v>
      </c>
      <c r="F58" s="5" t="str">
        <f t="shared" si="3"/>
        <v>O</v>
      </c>
      <c r="G58" s="1">
        <f t="shared" si="4"/>
        <v>56</v>
      </c>
      <c r="H58" s="1" t="str">
        <f t="shared" si="5"/>
        <v>D</v>
      </c>
      <c r="I58" s="105">
        <v>53</v>
      </c>
      <c r="J58" s="5" t="str">
        <f t="shared" si="6"/>
        <v>C</v>
      </c>
      <c r="K58" s="105">
        <v>16</v>
      </c>
      <c r="L58" s="5" t="str">
        <f t="shared" si="7"/>
        <v>O</v>
      </c>
      <c r="M58" s="1">
        <f t="shared" si="8"/>
        <v>69</v>
      </c>
      <c r="N58" s="1" t="str">
        <f t="shared" si="9"/>
        <v>C</v>
      </c>
      <c r="O58" s="105">
        <v>39</v>
      </c>
      <c r="P58" s="5" t="str">
        <f t="shared" si="10"/>
        <v>E</v>
      </c>
      <c r="Q58" s="105">
        <v>17</v>
      </c>
      <c r="R58" s="5" t="str">
        <f t="shared" si="11"/>
        <v>O</v>
      </c>
      <c r="S58" s="1">
        <f t="shared" si="12"/>
        <v>56</v>
      </c>
      <c r="T58" s="1" t="str">
        <f t="shared" si="19"/>
        <v>D</v>
      </c>
      <c r="U58" s="1"/>
      <c r="V58" s="5"/>
      <c r="W58" s="1"/>
      <c r="X58" s="5"/>
      <c r="Y58" s="1"/>
      <c r="Z58" s="1"/>
      <c r="AA58" s="105">
        <v>45</v>
      </c>
      <c r="AB58" s="63" t="str">
        <f t="shared" si="22"/>
        <v>D</v>
      </c>
      <c r="AC58" s="105">
        <v>17</v>
      </c>
      <c r="AD58" s="63" t="str">
        <f t="shared" si="23"/>
        <v>O</v>
      </c>
      <c r="AE58" s="63">
        <f t="shared" si="24"/>
        <v>62</v>
      </c>
      <c r="AF58" s="63" t="str">
        <f t="shared" si="25"/>
        <v>C</v>
      </c>
      <c r="AG58" s="1"/>
      <c r="AH58" s="5"/>
      <c r="AI58" s="1"/>
      <c r="AJ58" s="5"/>
      <c r="AK58" s="1"/>
      <c r="AL58" s="1"/>
      <c r="AM58" s="1" t="str">
        <f t="shared" si="21"/>
        <v>P</v>
      </c>
      <c r="AN58" s="63">
        <v>7.84</v>
      </c>
    </row>
    <row r="59" spans="1:40" ht="15.75" x14ac:dyDescent="0.25">
      <c r="A59" s="102">
        <v>2113</v>
      </c>
      <c r="B59" s="122" t="s">
        <v>190</v>
      </c>
      <c r="C59" s="105">
        <v>46</v>
      </c>
      <c r="D59" s="5" t="str">
        <f t="shared" si="2"/>
        <v>D</v>
      </c>
      <c r="E59" s="105">
        <v>14</v>
      </c>
      <c r="F59" s="5" t="str">
        <f t="shared" si="3"/>
        <v>B</v>
      </c>
      <c r="G59" s="1">
        <f t="shared" si="4"/>
        <v>60</v>
      </c>
      <c r="H59" s="1" t="str">
        <f t="shared" si="5"/>
        <v>C</v>
      </c>
      <c r="I59" s="105">
        <v>43</v>
      </c>
      <c r="J59" s="5" t="str">
        <f t="shared" si="6"/>
        <v>D</v>
      </c>
      <c r="K59" s="105">
        <v>18</v>
      </c>
      <c r="L59" s="5" t="str">
        <f t="shared" si="7"/>
        <v>O</v>
      </c>
      <c r="M59" s="1">
        <f t="shared" si="8"/>
        <v>61</v>
      </c>
      <c r="N59" s="1" t="str">
        <f t="shared" si="9"/>
        <v>C</v>
      </c>
      <c r="O59" s="105">
        <v>47</v>
      </c>
      <c r="P59" s="5" t="str">
        <f t="shared" si="10"/>
        <v>D</v>
      </c>
      <c r="Q59" s="105">
        <v>16</v>
      </c>
      <c r="R59" s="5" t="str">
        <f t="shared" si="11"/>
        <v>O</v>
      </c>
      <c r="S59" s="1">
        <f t="shared" si="12"/>
        <v>63</v>
      </c>
      <c r="T59" s="1" t="str">
        <f t="shared" si="19"/>
        <v>C</v>
      </c>
      <c r="U59" s="1"/>
      <c r="V59" s="5"/>
      <c r="W59" s="1"/>
      <c r="X59" s="5"/>
      <c r="Y59" s="1"/>
      <c r="Z59" s="1"/>
      <c r="AA59" s="105">
        <v>41</v>
      </c>
      <c r="AB59" s="63" t="str">
        <f t="shared" si="22"/>
        <v>D</v>
      </c>
      <c r="AC59" s="105">
        <v>17</v>
      </c>
      <c r="AD59" s="63" t="str">
        <f t="shared" si="23"/>
        <v>O</v>
      </c>
      <c r="AE59" s="63">
        <f t="shared" si="24"/>
        <v>58</v>
      </c>
      <c r="AF59" s="63" t="str">
        <f t="shared" si="25"/>
        <v>D</v>
      </c>
      <c r="AG59" s="1"/>
      <c r="AH59" s="5"/>
      <c r="AI59" s="1"/>
      <c r="AJ59" s="5"/>
      <c r="AK59" s="1"/>
      <c r="AL59" s="1"/>
      <c r="AM59" s="1" t="str">
        <f t="shared" si="21"/>
        <v>P</v>
      </c>
      <c r="AN59" s="1">
        <v>8</v>
      </c>
    </row>
    <row r="60" spans="1:40" ht="15.75" x14ac:dyDescent="0.25">
      <c r="A60" s="102">
        <v>2114</v>
      </c>
      <c r="B60" s="121" t="s">
        <v>236</v>
      </c>
      <c r="C60" s="105">
        <v>32</v>
      </c>
      <c r="D60" s="5" t="str">
        <f t="shared" si="2"/>
        <v>P</v>
      </c>
      <c r="E60" s="105">
        <v>16</v>
      </c>
      <c r="F60" s="5" t="str">
        <f t="shared" si="3"/>
        <v>O</v>
      </c>
      <c r="G60" s="1">
        <f t="shared" si="4"/>
        <v>48</v>
      </c>
      <c r="H60" s="1" t="str">
        <f t="shared" si="5"/>
        <v>E</v>
      </c>
      <c r="I60" s="105">
        <v>42</v>
      </c>
      <c r="J60" s="5" t="str">
        <f t="shared" si="6"/>
        <v>D</v>
      </c>
      <c r="K60" s="105">
        <v>20</v>
      </c>
      <c r="L60" s="5" t="str">
        <f t="shared" si="7"/>
        <v>O</v>
      </c>
      <c r="M60" s="1">
        <f t="shared" si="8"/>
        <v>62</v>
      </c>
      <c r="N60" s="1" t="str">
        <f t="shared" si="9"/>
        <v>C</v>
      </c>
      <c r="O60" s="105">
        <v>49</v>
      </c>
      <c r="P60" s="5" t="str">
        <f t="shared" si="10"/>
        <v>C</v>
      </c>
      <c r="Q60" s="105">
        <v>17</v>
      </c>
      <c r="R60" s="5" t="str">
        <f t="shared" si="11"/>
        <v>O</v>
      </c>
      <c r="S60" s="1">
        <f t="shared" si="12"/>
        <v>66</v>
      </c>
      <c r="T60" s="1" t="str">
        <f t="shared" si="19"/>
        <v>C</v>
      </c>
      <c r="U60" s="1"/>
      <c r="V60" s="5"/>
      <c r="W60" s="1"/>
      <c r="X60" s="5"/>
      <c r="Y60" s="1"/>
      <c r="Z60" s="1"/>
      <c r="AA60" s="105">
        <v>48</v>
      </c>
      <c r="AB60" s="63" t="str">
        <f t="shared" si="22"/>
        <v>C</v>
      </c>
      <c r="AC60" s="105">
        <v>18</v>
      </c>
      <c r="AD60" s="63" t="str">
        <f t="shared" si="23"/>
        <v>O</v>
      </c>
      <c r="AE60" s="63">
        <f t="shared" si="24"/>
        <v>66</v>
      </c>
      <c r="AF60" s="63" t="str">
        <f t="shared" si="25"/>
        <v>C</v>
      </c>
      <c r="AG60" s="1"/>
      <c r="AH60" s="5"/>
      <c r="AI60" s="1"/>
      <c r="AJ60" s="5"/>
      <c r="AK60" s="1"/>
      <c r="AL60" s="1"/>
      <c r="AM60" s="1" t="str">
        <f t="shared" si="21"/>
        <v>P</v>
      </c>
      <c r="AN60" s="1">
        <v>7.76</v>
      </c>
    </row>
    <row r="61" spans="1:40" ht="15.75" x14ac:dyDescent="0.25">
      <c r="A61" s="102">
        <v>2115</v>
      </c>
      <c r="B61" s="121" t="s">
        <v>194</v>
      </c>
      <c r="C61" s="105">
        <v>44</v>
      </c>
      <c r="D61" s="5" t="str">
        <f t="shared" si="2"/>
        <v>D</v>
      </c>
      <c r="E61" s="105">
        <v>17</v>
      </c>
      <c r="F61" s="5" t="str">
        <f t="shared" si="3"/>
        <v>O</v>
      </c>
      <c r="G61" s="1">
        <f t="shared" si="4"/>
        <v>61</v>
      </c>
      <c r="H61" s="1" t="str">
        <f t="shared" si="5"/>
        <v>C</v>
      </c>
      <c r="I61" s="105">
        <v>54</v>
      </c>
      <c r="J61" s="5" t="str">
        <f t="shared" si="6"/>
        <v>C</v>
      </c>
      <c r="K61" s="105">
        <v>19</v>
      </c>
      <c r="L61" s="5" t="str">
        <f t="shared" si="7"/>
        <v>O</v>
      </c>
      <c r="M61" s="1">
        <f t="shared" si="8"/>
        <v>73</v>
      </c>
      <c r="N61" s="1" t="str">
        <f t="shared" si="9"/>
        <v>B</v>
      </c>
      <c r="O61" s="105">
        <v>43</v>
      </c>
      <c r="P61" s="5" t="str">
        <f t="shared" si="10"/>
        <v>D</v>
      </c>
      <c r="Q61" s="105">
        <v>14</v>
      </c>
      <c r="R61" s="5" t="str">
        <f t="shared" si="11"/>
        <v>B</v>
      </c>
      <c r="S61" s="1">
        <f t="shared" si="12"/>
        <v>57</v>
      </c>
      <c r="T61" s="1" t="str">
        <f t="shared" si="19"/>
        <v>D</v>
      </c>
      <c r="U61" s="1"/>
      <c r="V61" s="5"/>
      <c r="W61" s="1"/>
      <c r="X61" s="5"/>
      <c r="Y61" s="1"/>
      <c r="Z61" s="1"/>
      <c r="AA61" s="105">
        <v>52</v>
      </c>
      <c r="AB61" s="63" t="str">
        <f t="shared" si="22"/>
        <v>C</v>
      </c>
      <c r="AC61" s="105">
        <v>18</v>
      </c>
      <c r="AD61" s="63" t="str">
        <f t="shared" si="23"/>
        <v>O</v>
      </c>
      <c r="AE61" s="63">
        <f t="shared" si="24"/>
        <v>70</v>
      </c>
      <c r="AF61" s="63" t="str">
        <f t="shared" si="25"/>
        <v>B</v>
      </c>
      <c r="AG61" s="1"/>
      <c r="AH61" s="5"/>
      <c r="AI61" s="1"/>
      <c r="AJ61" s="5"/>
      <c r="AK61" s="1"/>
      <c r="AL61" s="1"/>
      <c r="AM61" s="1" t="str">
        <f t="shared" si="21"/>
        <v>P</v>
      </c>
      <c r="AN61" s="1">
        <v>8.32</v>
      </c>
    </row>
    <row r="62" spans="1:40" ht="15.75" x14ac:dyDescent="0.25">
      <c r="A62" s="102">
        <v>2116</v>
      </c>
      <c r="B62" s="122" t="s">
        <v>198</v>
      </c>
      <c r="C62" s="105">
        <v>46</v>
      </c>
      <c r="D62" s="5" t="str">
        <f t="shared" si="2"/>
        <v>D</v>
      </c>
      <c r="E62" s="105">
        <v>16</v>
      </c>
      <c r="F62" s="5" t="str">
        <f t="shared" si="3"/>
        <v>O</v>
      </c>
      <c r="G62" s="1">
        <f t="shared" si="4"/>
        <v>62</v>
      </c>
      <c r="H62" s="1" t="str">
        <f t="shared" si="5"/>
        <v>C</v>
      </c>
      <c r="I62" s="105">
        <v>43</v>
      </c>
      <c r="J62" s="5" t="str">
        <f t="shared" si="6"/>
        <v>D</v>
      </c>
      <c r="K62" s="105">
        <v>16</v>
      </c>
      <c r="L62" s="5" t="str">
        <f t="shared" si="7"/>
        <v>O</v>
      </c>
      <c r="M62" s="1">
        <f t="shared" si="8"/>
        <v>59</v>
      </c>
      <c r="N62" s="1" t="str">
        <f t="shared" si="9"/>
        <v>D</v>
      </c>
      <c r="O62" s="105">
        <v>35</v>
      </c>
      <c r="P62" s="5" t="str">
        <f t="shared" si="10"/>
        <v>P</v>
      </c>
      <c r="Q62" s="105">
        <v>10</v>
      </c>
      <c r="R62" s="5" t="str">
        <f t="shared" si="11"/>
        <v>D</v>
      </c>
      <c r="S62" s="1">
        <f t="shared" si="12"/>
        <v>45</v>
      </c>
      <c r="T62" s="1" t="str">
        <f t="shared" si="19"/>
        <v>E</v>
      </c>
      <c r="U62" s="1"/>
      <c r="V62" s="5"/>
      <c r="W62" s="1"/>
      <c r="X62" s="5"/>
      <c r="Y62" s="1"/>
      <c r="Z62" s="1"/>
      <c r="AA62" s="105">
        <v>33</v>
      </c>
      <c r="AB62" s="63" t="str">
        <f t="shared" si="22"/>
        <v>P</v>
      </c>
      <c r="AC62" s="105">
        <v>15</v>
      </c>
      <c r="AD62" s="63" t="str">
        <f t="shared" si="23"/>
        <v>A</v>
      </c>
      <c r="AE62" s="63">
        <f t="shared" si="24"/>
        <v>48</v>
      </c>
      <c r="AF62" s="63" t="str">
        <f t="shared" si="25"/>
        <v>E</v>
      </c>
      <c r="AG62" s="1"/>
      <c r="AH62" s="5"/>
      <c r="AI62" s="1"/>
      <c r="AJ62" s="5"/>
      <c r="AK62" s="1"/>
      <c r="AL62" s="1"/>
      <c r="AM62" s="1" t="str">
        <f t="shared" si="21"/>
        <v>P</v>
      </c>
      <c r="AN62" s="1">
        <v>7.4</v>
      </c>
    </row>
    <row r="63" spans="1:40" ht="15.75" x14ac:dyDescent="0.25">
      <c r="A63" s="102">
        <v>2117</v>
      </c>
      <c r="B63" s="121" t="s">
        <v>202</v>
      </c>
      <c r="C63" s="105">
        <v>23</v>
      </c>
      <c r="D63" s="5" t="str">
        <f t="shared" si="2"/>
        <v>F</v>
      </c>
      <c r="E63" s="105">
        <v>11</v>
      </c>
      <c r="F63" s="5" t="str">
        <f t="shared" si="3"/>
        <v>D</v>
      </c>
      <c r="G63" s="1">
        <f t="shared" si="4"/>
        <v>34</v>
      </c>
      <c r="H63" s="1" t="str">
        <f t="shared" si="5"/>
        <v>F</v>
      </c>
      <c r="I63" s="105">
        <v>40</v>
      </c>
      <c r="J63" s="5" t="str">
        <f t="shared" si="6"/>
        <v>D</v>
      </c>
      <c r="K63" s="105">
        <v>17</v>
      </c>
      <c r="L63" s="5" t="str">
        <f t="shared" si="7"/>
        <v>O</v>
      </c>
      <c r="M63" s="1">
        <f t="shared" si="8"/>
        <v>57</v>
      </c>
      <c r="N63" s="1" t="str">
        <f t="shared" si="9"/>
        <v>D</v>
      </c>
      <c r="O63" s="105">
        <v>38</v>
      </c>
      <c r="P63" s="5" t="str">
        <f t="shared" si="10"/>
        <v>E</v>
      </c>
      <c r="Q63" s="105">
        <v>12</v>
      </c>
      <c r="R63" s="5" t="str">
        <f t="shared" si="11"/>
        <v>C</v>
      </c>
      <c r="S63" s="1">
        <f t="shared" si="12"/>
        <v>50</v>
      </c>
      <c r="T63" s="1" t="str">
        <f t="shared" si="19"/>
        <v>D</v>
      </c>
      <c r="U63" s="1"/>
      <c r="V63" s="5"/>
      <c r="W63" s="1"/>
      <c r="X63" s="5"/>
      <c r="Y63" s="1"/>
      <c r="Z63" s="1"/>
      <c r="AA63" s="105">
        <v>48</v>
      </c>
      <c r="AB63" s="63" t="str">
        <f t="shared" si="22"/>
        <v>C</v>
      </c>
      <c r="AC63" s="105">
        <v>17</v>
      </c>
      <c r="AD63" s="63" t="str">
        <f t="shared" si="23"/>
        <v>O</v>
      </c>
      <c r="AE63" s="63">
        <f t="shared" si="24"/>
        <v>65</v>
      </c>
      <c r="AF63" s="63" t="str">
        <f t="shared" si="25"/>
        <v>C</v>
      </c>
      <c r="AG63" s="1"/>
      <c r="AH63" s="5"/>
      <c r="AI63" s="1"/>
      <c r="AJ63" s="5"/>
      <c r="AK63" s="1"/>
      <c r="AL63" s="1"/>
      <c r="AM63" s="1" t="str">
        <f t="shared" si="21"/>
        <v>F</v>
      </c>
      <c r="AN63" s="1"/>
    </row>
    <row r="64" spans="1:40" ht="15.75" x14ac:dyDescent="0.25">
      <c r="A64" s="102">
        <v>2118</v>
      </c>
      <c r="B64" s="122" t="s">
        <v>206</v>
      </c>
      <c r="C64" s="105">
        <v>59</v>
      </c>
      <c r="D64" s="5" t="str">
        <f t="shared" si="2"/>
        <v>B</v>
      </c>
      <c r="E64" s="105">
        <v>13</v>
      </c>
      <c r="F64" s="5" t="str">
        <f t="shared" si="3"/>
        <v>C</v>
      </c>
      <c r="G64" s="1">
        <f t="shared" si="4"/>
        <v>72</v>
      </c>
      <c r="H64" s="1" t="str">
        <f t="shared" si="5"/>
        <v>B</v>
      </c>
      <c r="I64" s="105">
        <v>47</v>
      </c>
      <c r="J64" s="5" t="str">
        <f t="shared" si="6"/>
        <v>D</v>
      </c>
      <c r="K64" s="105">
        <v>20</v>
      </c>
      <c r="L64" s="5" t="str">
        <f t="shared" si="7"/>
        <v>O</v>
      </c>
      <c r="M64" s="1">
        <f t="shared" si="8"/>
        <v>67</v>
      </c>
      <c r="N64" s="1" t="str">
        <f t="shared" si="9"/>
        <v>C</v>
      </c>
      <c r="O64" s="105">
        <v>50</v>
      </c>
      <c r="P64" s="5" t="str">
        <f t="shared" si="10"/>
        <v>C</v>
      </c>
      <c r="Q64" s="105">
        <v>13</v>
      </c>
      <c r="R64" s="5" t="str">
        <f t="shared" si="11"/>
        <v>C</v>
      </c>
      <c r="S64" s="1">
        <f t="shared" si="12"/>
        <v>63</v>
      </c>
      <c r="T64" s="1" t="str">
        <f t="shared" si="19"/>
        <v>C</v>
      </c>
      <c r="U64" s="1"/>
      <c r="V64" s="5"/>
      <c r="W64" s="1"/>
      <c r="X64" s="5"/>
      <c r="Y64" s="1"/>
      <c r="Z64" s="1"/>
      <c r="AA64" s="105">
        <v>55</v>
      </c>
      <c r="AB64" s="63" t="str">
        <f t="shared" si="22"/>
        <v>C</v>
      </c>
      <c r="AC64" s="105">
        <v>19</v>
      </c>
      <c r="AD64" s="63" t="str">
        <f t="shared" si="23"/>
        <v>O</v>
      </c>
      <c r="AE64" s="63">
        <f t="shared" si="24"/>
        <v>74</v>
      </c>
      <c r="AF64" s="63" t="str">
        <f t="shared" si="25"/>
        <v>B</v>
      </c>
      <c r="AG64" s="1"/>
      <c r="AH64" s="5"/>
      <c r="AI64" s="1"/>
      <c r="AJ64" s="5"/>
      <c r="AK64" s="1"/>
      <c r="AL64" s="1"/>
      <c r="AM64" s="1" t="str">
        <f t="shared" si="21"/>
        <v>P</v>
      </c>
      <c r="AN64" s="1">
        <v>8.4</v>
      </c>
    </row>
    <row r="65" spans="1:40" ht="15.75" x14ac:dyDescent="0.25">
      <c r="A65" s="102">
        <v>2119</v>
      </c>
      <c r="B65" s="121" t="s">
        <v>210</v>
      </c>
      <c r="C65" s="105">
        <v>41</v>
      </c>
      <c r="D65" s="5" t="str">
        <f t="shared" si="2"/>
        <v>D</v>
      </c>
      <c r="E65" s="105">
        <v>8</v>
      </c>
      <c r="F65" s="5" t="str">
        <f t="shared" si="3"/>
        <v>P</v>
      </c>
      <c r="G65" s="1">
        <f t="shared" si="4"/>
        <v>49</v>
      </c>
      <c r="H65" s="1" t="str">
        <f t="shared" si="5"/>
        <v>E</v>
      </c>
      <c r="I65" s="105">
        <v>51</v>
      </c>
      <c r="J65" s="5" t="str">
        <f t="shared" si="6"/>
        <v>C</v>
      </c>
      <c r="K65" s="105">
        <v>14</v>
      </c>
      <c r="L65" s="5" t="str">
        <f t="shared" si="7"/>
        <v>B</v>
      </c>
      <c r="M65" s="1">
        <f t="shared" si="8"/>
        <v>65</v>
      </c>
      <c r="N65" s="1" t="str">
        <f t="shared" si="9"/>
        <v>C</v>
      </c>
      <c r="O65" s="105">
        <v>43</v>
      </c>
      <c r="P65" s="5" t="str">
        <f t="shared" si="10"/>
        <v>D</v>
      </c>
      <c r="Q65" s="105">
        <v>11</v>
      </c>
      <c r="R65" s="5" t="str">
        <f t="shared" si="11"/>
        <v>D</v>
      </c>
      <c r="S65" s="1">
        <f t="shared" si="12"/>
        <v>54</v>
      </c>
      <c r="T65" s="1" t="str">
        <f t="shared" si="19"/>
        <v>D</v>
      </c>
      <c r="U65" s="1"/>
      <c r="V65" s="5"/>
      <c r="W65" s="1"/>
      <c r="X65" s="5"/>
      <c r="Y65" s="1"/>
      <c r="Z65" s="1"/>
      <c r="AA65" s="105">
        <v>60</v>
      </c>
      <c r="AB65" s="63" t="str">
        <f t="shared" si="22"/>
        <v>A</v>
      </c>
      <c r="AC65" s="105">
        <v>17</v>
      </c>
      <c r="AD65" s="63" t="str">
        <f t="shared" si="23"/>
        <v>O</v>
      </c>
      <c r="AE65" s="63">
        <f t="shared" si="24"/>
        <v>77</v>
      </c>
      <c r="AF65" s="63" t="str">
        <f t="shared" si="25"/>
        <v>A</v>
      </c>
      <c r="AG65" s="1"/>
      <c r="AH65" s="5"/>
      <c r="AI65" s="1"/>
      <c r="AJ65" s="5"/>
      <c r="AK65" s="1"/>
      <c r="AL65" s="1"/>
      <c r="AM65" s="1" t="str">
        <f t="shared" si="21"/>
        <v>P</v>
      </c>
      <c r="AN65" s="1">
        <v>7.72</v>
      </c>
    </row>
    <row r="66" spans="1:40" ht="15.75" x14ac:dyDescent="0.25">
      <c r="A66" s="102">
        <v>2120</v>
      </c>
      <c r="B66" s="122" t="s">
        <v>214</v>
      </c>
      <c r="C66" s="105">
        <v>45</v>
      </c>
      <c r="D66" s="5" t="str">
        <f t="shared" si="2"/>
        <v>D</v>
      </c>
      <c r="E66" s="105">
        <v>16</v>
      </c>
      <c r="F66" s="5" t="str">
        <f t="shared" si="3"/>
        <v>O</v>
      </c>
      <c r="G66" s="1">
        <f t="shared" si="4"/>
        <v>61</v>
      </c>
      <c r="H66" s="1" t="str">
        <f t="shared" si="5"/>
        <v>C</v>
      </c>
      <c r="I66" s="105">
        <v>46</v>
      </c>
      <c r="J66" s="5" t="str">
        <f t="shared" si="6"/>
        <v>D</v>
      </c>
      <c r="K66" s="105">
        <v>19</v>
      </c>
      <c r="L66" s="5" t="str">
        <f t="shared" si="7"/>
        <v>O</v>
      </c>
      <c r="M66" s="1">
        <f t="shared" si="8"/>
        <v>65</v>
      </c>
      <c r="N66" s="1" t="str">
        <f t="shared" si="9"/>
        <v>C</v>
      </c>
      <c r="O66" s="105">
        <v>62</v>
      </c>
      <c r="P66" s="5" t="str">
        <f t="shared" si="10"/>
        <v>A</v>
      </c>
      <c r="Q66" s="105">
        <v>12</v>
      </c>
      <c r="R66" s="5" t="str">
        <f t="shared" si="11"/>
        <v>C</v>
      </c>
      <c r="S66" s="1">
        <f t="shared" si="12"/>
        <v>74</v>
      </c>
      <c r="T66" s="1" t="str">
        <f t="shared" si="19"/>
        <v>B</v>
      </c>
      <c r="U66" s="1"/>
      <c r="V66" s="5"/>
      <c r="W66" s="1"/>
      <c r="X66" s="5"/>
      <c r="Y66" s="1"/>
      <c r="Z66" s="1"/>
      <c r="AA66" s="105">
        <v>57</v>
      </c>
      <c r="AB66" s="63" t="str">
        <f t="shared" si="22"/>
        <v>B</v>
      </c>
      <c r="AC66" s="105">
        <v>19</v>
      </c>
      <c r="AD66" s="63" t="str">
        <f t="shared" si="23"/>
        <v>O</v>
      </c>
      <c r="AE66" s="63">
        <f t="shared" si="24"/>
        <v>76</v>
      </c>
      <c r="AF66" s="63" t="str">
        <f t="shared" si="25"/>
        <v>A</v>
      </c>
      <c r="AG66" s="1"/>
      <c r="AH66" s="5"/>
      <c r="AI66" s="1"/>
      <c r="AJ66" s="5"/>
      <c r="AK66" s="1"/>
      <c r="AL66" s="1"/>
      <c r="AM66" s="1" t="str">
        <f t="shared" si="21"/>
        <v>P</v>
      </c>
      <c r="AN66" s="1">
        <v>8.56</v>
      </c>
    </row>
    <row r="67" spans="1:40" ht="15.75" x14ac:dyDescent="0.25">
      <c r="A67" s="102">
        <v>2121</v>
      </c>
      <c r="B67" s="122" t="s">
        <v>218</v>
      </c>
      <c r="C67" s="105">
        <v>34</v>
      </c>
      <c r="D67" s="5" t="str">
        <f t="shared" si="2"/>
        <v>P</v>
      </c>
      <c r="E67" s="105">
        <v>12</v>
      </c>
      <c r="F67" s="5" t="str">
        <f t="shared" si="3"/>
        <v>C</v>
      </c>
      <c r="G67" s="1">
        <f t="shared" si="4"/>
        <v>46</v>
      </c>
      <c r="H67" s="1" t="str">
        <f t="shared" si="5"/>
        <v>E</v>
      </c>
      <c r="I67" s="105">
        <v>51</v>
      </c>
      <c r="J67" s="5" t="str">
        <f t="shared" si="6"/>
        <v>C</v>
      </c>
      <c r="K67" s="105">
        <v>20</v>
      </c>
      <c r="L67" s="5" t="str">
        <f t="shared" si="7"/>
        <v>O</v>
      </c>
      <c r="M67" s="1">
        <f t="shared" si="8"/>
        <v>71</v>
      </c>
      <c r="N67" s="1" t="str">
        <f t="shared" si="9"/>
        <v>B</v>
      </c>
      <c r="O67" s="105">
        <v>33</v>
      </c>
      <c r="P67" s="5" t="str">
        <f t="shared" si="10"/>
        <v>P</v>
      </c>
      <c r="Q67" s="105">
        <v>10</v>
      </c>
      <c r="R67" s="5" t="str">
        <f t="shared" si="11"/>
        <v>D</v>
      </c>
      <c r="S67" s="1">
        <f t="shared" si="12"/>
        <v>43</v>
      </c>
      <c r="T67" s="1" t="str">
        <f t="shared" si="19"/>
        <v>P</v>
      </c>
      <c r="U67" s="1"/>
      <c r="V67" s="5"/>
      <c r="W67" s="1"/>
      <c r="X67" s="5"/>
      <c r="Y67" s="1"/>
      <c r="Z67" s="1"/>
      <c r="AA67" s="105">
        <v>55</v>
      </c>
      <c r="AB67" s="63" t="str">
        <f t="shared" si="22"/>
        <v>C</v>
      </c>
      <c r="AC67" s="105">
        <v>18</v>
      </c>
      <c r="AD67" s="63" t="str">
        <f t="shared" si="23"/>
        <v>O</v>
      </c>
      <c r="AE67" s="63">
        <f t="shared" si="24"/>
        <v>73</v>
      </c>
      <c r="AF67" s="63" t="str">
        <f t="shared" si="25"/>
        <v>B</v>
      </c>
      <c r="AG67" s="1"/>
      <c r="AH67" s="5"/>
      <c r="AI67" s="1"/>
      <c r="AJ67" s="5"/>
      <c r="AK67" s="1"/>
      <c r="AL67" s="1"/>
      <c r="AM67" s="1" t="str">
        <f t="shared" si="21"/>
        <v>P</v>
      </c>
      <c r="AN67" s="1">
        <v>7.64</v>
      </c>
    </row>
    <row r="68" spans="1:40" ht="16.5" thickBot="1" x14ac:dyDescent="0.3">
      <c r="A68" s="102">
        <v>2122</v>
      </c>
      <c r="B68" s="122" t="s">
        <v>222</v>
      </c>
      <c r="C68" s="105">
        <v>39</v>
      </c>
      <c r="D68" s="5" t="str">
        <f t="shared" si="2"/>
        <v>E</v>
      </c>
      <c r="E68" s="105">
        <v>16</v>
      </c>
      <c r="F68" s="5" t="str">
        <f t="shared" si="3"/>
        <v>O</v>
      </c>
      <c r="G68" s="1">
        <f t="shared" si="4"/>
        <v>55</v>
      </c>
      <c r="H68" s="1" t="str">
        <f t="shared" si="5"/>
        <v>D</v>
      </c>
      <c r="I68" s="105">
        <v>45</v>
      </c>
      <c r="J68" s="5" t="str">
        <f t="shared" si="6"/>
        <v>D</v>
      </c>
      <c r="K68" s="105">
        <v>18</v>
      </c>
      <c r="L68" s="5" t="str">
        <f t="shared" si="7"/>
        <v>O</v>
      </c>
      <c r="M68" s="1">
        <f t="shared" si="8"/>
        <v>63</v>
      </c>
      <c r="N68" s="1" t="str">
        <f t="shared" si="9"/>
        <v>C</v>
      </c>
      <c r="O68" s="105">
        <v>42</v>
      </c>
      <c r="P68" s="5" t="str">
        <f t="shared" si="10"/>
        <v>D</v>
      </c>
      <c r="Q68" s="105">
        <v>13</v>
      </c>
      <c r="R68" s="5" t="str">
        <f t="shared" si="11"/>
        <v>C</v>
      </c>
      <c r="S68" s="1">
        <f t="shared" si="12"/>
        <v>55</v>
      </c>
      <c r="T68" s="1" t="str">
        <f t="shared" si="19"/>
        <v>D</v>
      </c>
      <c r="U68" s="1"/>
      <c r="V68" s="5"/>
      <c r="W68" s="1"/>
      <c r="X68" s="5"/>
      <c r="Y68" s="1"/>
      <c r="Z68" s="1"/>
      <c r="AA68" s="105">
        <v>49</v>
      </c>
      <c r="AB68" s="63" t="str">
        <f t="shared" si="22"/>
        <v>C</v>
      </c>
      <c r="AC68" s="105">
        <v>17</v>
      </c>
      <c r="AD68" s="63" t="str">
        <f t="shared" si="23"/>
        <v>O</v>
      </c>
      <c r="AE68" s="63">
        <f t="shared" si="24"/>
        <v>66</v>
      </c>
      <c r="AF68" s="63" t="str">
        <f t="shared" si="25"/>
        <v>C</v>
      </c>
      <c r="AG68" s="1"/>
      <c r="AH68" s="5"/>
      <c r="AI68" s="1"/>
      <c r="AJ68" s="5"/>
      <c r="AK68" s="1"/>
      <c r="AL68" s="1"/>
      <c r="AM68" s="1" t="str">
        <f t="shared" si="21"/>
        <v>P</v>
      </c>
      <c r="AN68" s="1">
        <v>7.8</v>
      </c>
    </row>
    <row r="69" spans="1:40" ht="15.75" x14ac:dyDescent="0.25">
      <c r="A69" s="103">
        <v>2123</v>
      </c>
      <c r="B69" s="130" t="s">
        <v>271</v>
      </c>
      <c r="C69" s="105">
        <v>47</v>
      </c>
      <c r="D69" s="5" t="str">
        <f t="shared" si="2"/>
        <v>D</v>
      </c>
      <c r="E69" s="105">
        <v>12</v>
      </c>
      <c r="F69" s="5" t="str">
        <f t="shared" si="3"/>
        <v>C</v>
      </c>
      <c r="G69" s="1">
        <f t="shared" si="4"/>
        <v>59</v>
      </c>
      <c r="H69" s="1" t="str">
        <f t="shared" si="5"/>
        <v>D</v>
      </c>
      <c r="I69" s="105">
        <v>56</v>
      </c>
      <c r="J69" s="5" t="str">
        <f t="shared" si="6"/>
        <v>B</v>
      </c>
      <c r="K69" s="105">
        <v>12</v>
      </c>
      <c r="L69" s="5" t="str">
        <f t="shared" si="7"/>
        <v>C</v>
      </c>
      <c r="M69" s="1">
        <f t="shared" si="8"/>
        <v>68</v>
      </c>
      <c r="N69" s="1" t="str">
        <f t="shared" si="9"/>
        <v>C</v>
      </c>
      <c r="O69" s="105">
        <v>49</v>
      </c>
      <c r="P69" s="5" t="str">
        <f t="shared" si="10"/>
        <v>C</v>
      </c>
      <c r="Q69" s="105">
        <v>8</v>
      </c>
      <c r="R69" s="5" t="str">
        <f t="shared" si="11"/>
        <v>P</v>
      </c>
      <c r="S69" s="1">
        <f t="shared" si="12"/>
        <v>57</v>
      </c>
      <c r="T69" s="1" t="str">
        <f t="shared" si="19"/>
        <v>D</v>
      </c>
      <c r="U69" s="1"/>
      <c r="V69" s="5"/>
      <c r="W69" s="1"/>
      <c r="X69" s="5"/>
      <c r="Y69" s="1"/>
      <c r="Z69" s="1"/>
      <c r="AA69" s="5"/>
      <c r="AB69" s="63"/>
      <c r="AC69" s="5"/>
      <c r="AD69" s="63"/>
      <c r="AE69" s="63"/>
      <c r="AF69" s="63"/>
      <c r="AG69" s="105">
        <v>39</v>
      </c>
      <c r="AH69" s="5" t="str">
        <f t="shared" ref="AH69:AH111" si="26">IF(AG69="A","F",IF(AG69&lt;32,"F", IF(AG69&lt;36,"P", IF(AG69&lt;40,"E", IF(AG69&lt;48,"D", IF(AG69&lt;56,"C", IF(AG69&lt;60,"B", IF(AG69&lt;64,"A", "O"))))))))</f>
        <v>E</v>
      </c>
      <c r="AI69" s="105">
        <v>14</v>
      </c>
      <c r="AJ69" s="5" t="str">
        <f t="shared" ref="AJ69:AJ111" si="27">IF(AI69="A","F",IF(AI69&lt;8,"F", IF(AI69&lt;9,"P", IF(AI69&lt;10,"E", IF(AI69&lt;12,"D", IF(AI69&lt;14,"C", IF(AI69&lt;15,"B", IF(AI69&lt;16,"A", "O"))))))))</f>
        <v>B</v>
      </c>
      <c r="AK69" s="1">
        <f t="shared" ref="AK69:AK75" si="28">IF(OR(AG69="A",AI69="A"),0,AG69+AI69)</f>
        <v>53</v>
      </c>
      <c r="AL69" s="1" t="str">
        <f t="shared" ref="AL69:AL75" si="29">IF(AK69&lt;40,"F", IF(AK69&lt;45,"P", IF(AK69&lt;50,"E", IF(AK69&lt;60,"D", IF(AK69&lt;70,"C", IF(AK69&lt;75,"B", IF(AK69&lt;80,"A", "O")))))))</f>
        <v>D</v>
      </c>
      <c r="AM69" s="1" t="str">
        <f t="shared" si="21"/>
        <v>P</v>
      </c>
      <c r="AN69" s="1">
        <v>7.6</v>
      </c>
    </row>
    <row r="70" spans="1:40" ht="15.75" x14ac:dyDescent="0.25">
      <c r="A70" s="103">
        <v>2124</v>
      </c>
      <c r="B70" s="132" t="s">
        <v>275</v>
      </c>
      <c r="C70" s="105">
        <v>35</v>
      </c>
      <c r="D70" s="5" t="str">
        <f t="shared" si="2"/>
        <v>P</v>
      </c>
      <c r="E70" s="105">
        <v>9</v>
      </c>
      <c r="F70" s="5" t="str">
        <f t="shared" si="3"/>
        <v>E</v>
      </c>
      <c r="G70" s="1">
        <f t="shared" si="4"/>
        <v>44</v>
      </c>
      <c r="H70" s="1" t="str">
        <f t="shared" si="5"/>
        <v>P</v>
      </c>
      <c r="I70" s="105">
        <v>34</v>
      </c>
      <c r="J70" s="5" t="str">
        <f t="shared" si="6"/>
        <v>P</v>
      </c>
      <c r="K70" s="105">
        <v>12</v>
      </c>
      <c r="L70" s="5" t="str">
        <f t="shared" si="7"/>
        <v>C</v>
      </c>
      <c r="M70" s="1">
        <f t="shared" si="8"/>
        <v>46</v>
      </c>
      <c r="N70" s="1" t="str">
        <f t="shared" si="9"/>
        <v>E</v>
      </c>
      <c r="O70" s="105">
        <v>32</v>
      </c>
      <c r="P70" s="5" t="str">
        <f t="shared" si="10"/>
        <v>P</v>
      </c>
      <c r="Q70" s="105">
        <v>8</v>
      </c>
      <c r="R70" s="5" t="str">
        <f t="shared" si="11"/>
        <v>P</v>
      </c>
      <c r="S70" s="1">
        <f t="shared" si="12"/>
        <v>40</v>
      </c>
      <c r="T70" s="1" t="str">
        <f t="shared" si="19"/>
        <v>P</v>
      </c>
      <c r="U70" s="1"/>
      <c r="V70" s="5"/>
      <c r="W70" s="1"/>
      <c r="X70" s="5"/>
      <c r="Y70" s="1"/>
      <c r="Z70" s="1"/>
      <c r="AA70" s="5"/>
      <c r="AB70" s="63"/>
      <c r="AC70" s="5"/>
      <c r="AD70" s="63"/>
      <c r="AE70" s="63"/>
      <c r="AF70" s="63"/>
      <c r="AG70" s="105">
        <v>42</v>
      </c>
      <c r="AH70" s="5" t="str">
        <f t="shared" si="26"/>
        <v>D</v>
      </c>
      <c r="AI70" s="105">
        <v>8</v>
      </c>
      <c r="AJ70" s="5" t="str">
        <f t="shared" si="27"/>
        <v>P</v>
      </c>
      <c r="AK70" s="1">
        <f t="shared" si="28"/>
        <v>50</v>
      </c>
      <c r="AL70" s="1" t="str">
        <f t="shared" si="29"/>
        <v>D</v>
      </c>
      <c r="AM70" s="1" t="str">
        <f t="shared" si="21"/>
        <v>P</v>
      </c>
      <c r="AN70" s="1">
        <v>6.64</v>
      </c>
    </row>
    <row r="71" spans="1:40" ht="15.75" x14ac:dyDescent="0.25">
      <c r="A71" s="103">
        <v>2125</v>
      </c>
      <c r="B71" s="132" t="s">
        <v>279</v>
      </c>
      <c r="C71" s="105">
        <v>44</v>
      </c>
      <c r="D71" s="5" t="str">
        <f t="shared" si="2"/>
        <v>D</v>
      </c>
      <c r="E71" s="105">
        <v>15</v>
      </c>
      <c r="F71" s="5" t="str">
        <f t="shared" si="3"/>
        <v>A</v>
      </c>
      <c r="G71" s="1">
        <f t="shared" si="4"/>
        <v>59</v>
      </c>
      <c r="H71" s="1" t="str">
        <f t="shared" si="5"/>
        <v>D</v>
      </c>
      <c r="I71" s="105">
        <v>45</v>
      </c>
      <c r="J71" s="5" t="str">
        <f t="shared" si="6"/>
        <v>D</v>
      </c>
      <c r="K71" s="105">
        <v>17</v>
      </c>
      <c r="L71" s="5" t="str">
        <f t="shared" si="7"/>
        <v>O</v>
      </c>
      <c r="M71" s="1">
        <f t="shared" si="8"/>
        <v>62</v>
      </c>
      <c r="N71" s="1" t="str">
        <f t="shared" si="9"/>
        <v>C</v>
      </c>
      <c r="O71" s="105">
        <v>59</v>
      </c>
      <c r="P71" s="5" t="str">
        <f t="shared" si="10"/>
        <v>B</v>
      </c>
      <c r="Q71" s="105">
        <v>15</v>
      </c>
      <c r="R71" s="5" t="str">
        <f t="shared" si="11"/>
        <v>A</v>
      </c>
      <c r="S71" s="1">
        <f t="shared" si="12"/>
        <v>74</v>
      </c>
      <c r="T71" s="1" t="str">
        <f t="shared" si="19"/>
        <v>B</v>
      </c>
      <c r="U71" s="1"/>
      <c r="V71" s="5"/>
      <c r="W71" s="1"/>
      <c r="X71" s="5"/>
      <c r="Y71" s="1"/>
      <c r="Z71" s="1"/>
      <c r="AA71" s="5"/>
      <c r="AB71" s="63"/>
      <c r="AC71" s="5"/>
      <c r="AD71" s="63"/>
      <c r="AE71" s="63"/>
      <c r="AF71" s="63"/>
      <c r="AG71" s="105">
        <v>51</v>
      </c>
      <c r="AH71" s="5" t="str">
        <f t="shared" si="26"/>
        <v>C</v>
      </c>
      <c r="AI71" s="105">
        <v>16</v>
      </c>
      <c r="AJ71" s="5" t="str">
        <f t="shared" si="27"/>
        <v>O</v>
      </c>
      <c r="AK71" s="1">
        <f t="shared" si="28"/>
        <v>67</v>
      </c>
      <c r="AL71" s="1" t="str">
        <f t="shared" si="29"/>
        <v>C</v>
      </c>
      <c r="AM71" s="1" t="str">
        <f t="shared" si="21"/>
        <v>P</v>
      </c>
      <c r="AN71" s="63">
        <v>8.16</v>
      </c>
    </row>
    <row r="72" spans="1:40" ht="15.75" x14ac:dyDescent="0.25">
      <c r="A72" s="103">
        <v>2126</v>
      </c>
      <c r="B72" s="132" t="s">
        <v>283</v>
      </c>
      <c r="C72" s="105">
        <v>52</v>
      </c>
      <c r="D72" s="5" t="str">
        <f t="shared" si="2"/>
        <v>C</v>
      </c>
      <c r="E72" s="105">
        <v>16</v>
      </c>
      <c r="F72" s="5" t="str">
        <f t="shared" si="3"/>
        <v>O</v>
      </c>
      <c r="G72" s="1">
        <f t="shared" si="4"/>
        <v>68</v>
      </c>
      <c r="H72" s="1" t="str">
        <f t="shared" si="5"/>
        <v>C</v>
      </c>
      <c r="I72" s="105">
        <v>61</v>
      </c>
      <c r="J72" s="5" t="str">
        <f t="shared" si="6"/>
        <v>A</v>
      </c>
      <c r="K72" s="105">
        <v>18</v>
      </c>
      <c r="L72" s="5" t="str">
        <f t="shared" si="7"/>
        <v>O</v>
      </c>
      <c r="M72" s="1">
        <f t="shared" si="8"/>
        <v>79</v>
      </c>
      <c r="N72" s="1" t="str">
        <f t="shared" si="9"/>
        <v>A</v>
      </c>
      <c r="O72" s="105">
        <v>55</v>
      </c>
      <c r="P72" s="5" t="str">
        <f t="shared" si="10"/>
        <v>C</v>
      </c>
      <c r="Q72" s="105">
        <v>15</v>
      </c>
      <c r="R72" s="5" t="str">
        <f t="shared" si="11"/>
        <v>A</v>
      </c>
      <c r="S72" s="1">
        <f t="shared" si="12"/>
        <v>70</v>
      </c>
      <c r="T72" s="1" t="str">
        <f t="shared" si="19"/>
        <v>B</v>
      </c>
      <c r="U72" s="1"/>
      <c r="V72" s="5"/>
      <c r="W72" s="1"/>
      <c r="X72" s="5"/>
      <c r="Y72" s="1"/>
      <c r="Z72" s="1"/>
      <c r="AA72" s="5"/>
      <c r="AB72" s="63"/>
      <c r="AC72" s="5"/>
      <c r="AD72" s="63"/>
      <c r="AE72" s="63"/>
      <c r="AF72" s="63"/>
      <c r="AG72" s="105">
        <v>55</v>
      </c>
      <c r="AH72" s="5" t="str">
        <f t="shared" si="26"/>
        <v>C</v>
      </c>
      <c r="AI72" s="105">
        <v>16</v>
      </c>
      <c r="AJ72" s="5" t="str">
        <f t="shared" si="27"/>
        <v>O</v>
      </c>
      <c r="AK72" s="1">
        <f t="shared" si="28"/>
        <v>71</v>
      </c>
      <c r="AL72" s="1" t="str">
        <f t="shared" si="29"/>
        <v>B</v>
      </c>
      <c r="AM72" s="1" t="str">
        <f t="shared" si="21"/>
        <v>P</v>
      </c>
      <c r="AN72" s="1">
        <v>8.76</v>
      </c>
    </row>
    <row r="73" spans="1:40" ht="15.75" x14ac:dyDescent="0.25">
      <c r="A73" s="103">
        <v>2127</v>
      </c>
      <c r="B73" s="132" t="s">
        <v>371</v>
      </c>
      <c r="C73" s="105">
        <v>38</v>
      </c>
      <c r="D73" s="5" t="str">
        <f t="shared" si="2"/>
        <v>E</v>
      </c>
      <c r="E73" s="105">
        <v>11</v>
      </c>
      <c r="F73" s="5" t="str">
        <f t="shared" si="3"/>
        <v>D</v>
      </c>
      <c r="G73" s="1">
        <f t="shared" si="4"/>
        <v>49</v>
      </c>
      <c r="H73" s="1" t="str">
        <f t="shared" si="5"/>
        <v>E</v>
      </c>
      <c r="I73" s="105">
        <v>41</v>
      </c>
      <c r="J73" s="5" t="str">
        <f t="shared" si="6"/>
        <v>D</v>
      </c>
      <c r="K73" s="105">
        <v>16</v>
      </c>
      <c r="L73" s="5" t="str">
        <f t="shared" si="7"/>
        <v>O</v>
      </c>
      <c r="M73" s="1">
        <f t="shared" si="8"/>
        <v>57</v>
      </c>
      <c r="N73" s="1" t="str">
        <f t="shared" si="9"/>
        <v>D</v>
      </c>
      <c r="O73" s="105">
        <v>43</v>
      </c>
      <c r="P73" s="5" t="str">
        <f t="shared" si="10"/>
        <v>D</v>
      </c>
      <c r="Q73" s="105">
        <v>11</v>
      </c>
      <c r="R73" s="5" t="str">
        <f t="shared" si="11"/>
        <v>D</v>
      </c>
      <c r="S73" s="1">
        <f t="shared" si="12"/>
        <v>54</v>
      </c>
      <c r="T73" s="1" t="str">
        <f t="shared" si="19"/>
        <v>D</v>
      </c>
      <c r="U73" s="1"/>
      <c r="V73" s="5"/>
      <c r="W73" s="1"/>
      <c r="X73" s="5"/>
      <c r="Y73" s="1"/>
      <c r="Z73" s="1"/>
      <c r="AA73" s="5"/>
      <c r="AB73" s="63"/>
      <c r="AC73" s="5"/>
      <c r="AD73" s="63"/>
      <c r="AE73" s="63"/>
      <c r="AF73" s="63"/>
      <c r="AG73" s="105">
        <v>48</v>
      </c>
      <c r="AH73" s="5" t="str">
        <f t="shared" si="26"/>
        <v>C</v>
      </c>
      <c r="AI73" s="105">
        <v>12</v>
      </c>
      <c r="AJ73" s="5" t="str">
        <f t="shared" si="27"/>
        <v>C</v>
      </c>
      <c r="AK73" s="1">
        <f t="shared" si="28"/>
        <v>60</v>
      </c>
      <c r="AL73" s="1" t="str">
        <f t="shared" si="29"/>
        <v>C</v>
      </c>
      <c r="AM73" s="1" t="str">
        <f t="shared" si="21"/>
        <v>P</v>
      </c>
      <c r="AN73" s="1">
        <v>7.32</v>
      </c>
    </row>
    <row r="74" spans="1:40" ht="15.75" x14ac:dyDescent="0.25">
      <c r="A74" s="103">
        <v>2128</v>
      </c>
      <c r="B74" s="132" t="s">
        <v>375</v>
      </c>
      <c r="C74" s="105">
        <v>47</v>
      </c>
      <c r="D74" s="5" t="str">
        <f t="shared" si="2"/>
        <v>D</v>
      </c>
      <c r="E74" s="105">
        <v>14</v>
      </c>
      <c r="F74" s="5" t="str">
        <f t="shared" si="3"/>
        <v>B</v>
      </c>
      <c r="G74" s="1">
        <f t="shared" si="4"/>
        <v>61</v>
      </c>
      <c r="H74" s="1" t="str">
        <f t="shared" si="5"/>
        <v>C</v>
      </c>
      <c r="I74" s="105">
        <v>46</v>
      </c>
      <c r="J74" s="5" t="str">
        <f t="shared" si="6"/>
        <v>D</v>
      </c>
      <c r="K74" s="105">
        <v>17</v>
      </c>
      <c r="L74" s="5" t="str">
        <f t="shared" si="7"/>
        <v>O</v>
      </c>
      <c r="M74" s="1">
        <f t="shared" si="8"/>
        <v>63</v>
      </c>
      <c r="N74" s="1" t="str">
        <f t="shared" si="9"/>
        <v>C</v>
      </c>
      <c r="O74" s="105">
        <v>41</v>
      </c>
      <c r="P74" s="5" t="str">
        <f t="shared" si="10"/>
        <v>D</v>
      </c>
      <c r="Q74" s="105">
        <v>13</v>
      </c>
      <c r="R74" s="5" t="str">
        <f t="shared" si="11"/>
        <v>C</v>
      </c>
      <c r="S74" s="1">
        <f t="shared" si="12"/>
        <v>54</v>
      </c>
      <c r="T74" s="1" t="str">
        <f t="shared" si="19"/>
        <v>D</v>
      </c>
      <c r="U74" s="1"/>
      <c r="V74" s="5"/>
      <c r="W74" s="1"/>
      <c r="X74" s="5"/>
      <c r="Y74" s="1"/>
      <c r="Z74" s="1"/>
      <c r="AA74" s="5"/>
      <c r="AB74" s="63"/>
      <c r="AC74" s="5"/>
      <c r="AD74" s="63"/>
      <c r="AE74" s="63"/>
      <c r="AF74" s="63"/>
      <c r="AG74" s="105">
        <v>39</v>
      </c>
      <c r="AH74" s="5" t="str">
        <f t="shared" si="26"/>
        <v>E</v>
      </c>
      <c r="AI74" s="105">
        <v>11</v>
      </c>
      <c r="AJ74" s="5" t="str">
        <f t="shared" si="27"/>
        <v>D</v>
      </c>
      <c r="AK74" s="1">
        <f t="shared" si="28"/>
        <v>50</v>
      </c>
      <c r="AL74" s="1" t="str">
        <f t="shared" si="29"/>
        <v>D</v>
      </c>
      <c r="AM74" s="1" t="str">
        <f t="shared" si="21"/>
        <v>P</v>
      </c>
      <c r="AN74" s="1">
        <v>7.8</v>
      </c>
    </row>
    <row r="75" spans="1:40" ht="15.75" x14ac:dyDescent="0.25">
      <c r="A75" s="103">
        <v>2129</v>
      </c>
      <c r="B75" s="132" t="s">
        <v>287</v>
      </c>
      <c r="C75" s="105">
        <v>36</v>
      </c>
      <c r="D75" s="5" t="str">
        <f t="shared" si="2"/>
        <v>E</v>
      </c>
      <c r="E75" s="105">
        <v>16</v>
      </c>
      <c r="F75" s="5" t="str">
        <f t="shared" si="3"/>
        <v>O</v>
      </c>
      <c r="G75" s="1">
        <f t="shared" si="4"/>
        <v>52</v>
      </c>
      <c r="H75" s="1" t="str">
        <f t="shared" si="5"/>
        <v>D</v>
      </c>
      <c r="I75" s="105">
        <v>49</v>
      </c>
      <c r="J75" s="5" t="str">
        <f t="shared" si="6"/>
        <v>C</v>
      </c>
      <c r="K75" s="105">
        <v>16</v>
      </c>
      <c r="L75" s="5" t="str">
        <f t="shared" si="7"/>
        <v>O</v>
      </c>
      <c r="M75" s="1">
        <f t="shared" si="8"/>
        <v>65</v>
      </c>
      <c r="N75" s="1" t="str">
        <f t="shared" si="9"/>
        <v>C</v>
      </c>
      <c r="O75" s="105">
        <v>49</v>
      </c>
      <c r="P75" s="5" t="str">
        <f t="shared" si="10"/>
        <v>C</v>
      </c>
      <c r="Q75" s="105">
        <v>13</v>
      </c>
      <c r="R75" s="5" t="str">
        <f t="shared" si="11"/>
        <v>C</v>
      </c>
      <c r="S75" s="1">
        <f t="shared" si="12"/>
        <v>62</v>
      </c>
      <c r="T75" s="1" t="str">
        <f t="shared" si="19"/>
        <v>C</v>
      </c>
      <c r="U75" s="1"/>
      <c r="V75" s="5"/>
      <c r="W75" s="1"/>
      <c r="X75" s="5"/>
      <c r="Y75" s="1"/>
      <c r="Z75" s="1"/>
      <c r="AA75" s="5"/>
      <c r="AB75" s="63"/>
      <c r="AC75" s="5"/>
      <c r="AD75" s="63"/>
      <c r="AE75" s="63"/>
      <c r="AF75" s="63"/>
      <c r="AG75" s="105">
        <v>45</v>
      </c>
      <c r="AH75" s="5" t="str">
        <f t="shared" si="26"/>
        <v>D</v>
      </c>
      <c r="AI75" s="105">
        <v>9</v>
      </c>
      <c r="AJ75" s="5" t="str">
        <f t="shared" si="27"/>
        <v>E</v>
      </c>
      <c r="AK75" s="1">
        <f t="shared" si="28"/>
        <v>54</v>
      </c>
      <c r="AL75" s="1" t="str">
        <f t="shared" si="29"/>
        <v>D</v>
      </c>
      <c r="AM75" s="1" t="str">
        <f t="shared" ref="AM75:AM106" si="30">IF(OR(D75="F",F75="F",H75="F",J75="F",L75="F",N75="F",P75="F",R75="F",T75="F",V75="F",X75="F",Z75="F",AH75="F",AJ75="F",AL75="F"),"F","P")</f>
        <v>P</v>
      </c>
      <c r="AN75" s="1">
        <v>7.76</v>
      </c>
    </row>
    <row r="76" spans="1:40" ht="15.75" x14ac:dyDescent="0.25">
      <c r="A76" s="104">
        <v>2130</v>
      </c>
      <c r="B76" s="132" t="s">
        <v>291</v>
      </c>
      <c r="C76" s="106">
        <v>14</v>
      </c>
      <c r="D76" s="5" t="str">
        <f t="shared" ref="D76:D139" si="31">IF(C76="A","F",IF(C76&lt;32,"F", IF(C76&lt;36,"P", IF(C76&lt;40,"E", IF(C76&lt;48,"D", IF(C76&lt;56,"C", IF(C76&lt;60,"B", IF(C76&lt;64,"A", "O"))))))))</f>
        <v>F</v>
      </c>
      <c r="E76" s="106">
        <v>8</v>
      </c>
      <c r="F76" s="5" t="str">
        <f t="shared" ref="F76:F139" si="32">IF(E76="A","F",IF(E76&lt;8,"F", IF(E76&lt;9,"P", IF(E76&lt;10,"E", IF(E76&lt;12,"D", IF(E76&lt;14,"C", IF(E76&lt;15,"B", IF(E76&lt;16,"A", "O"))))))))</f>
        <v>P</v>
      </c>
      <c r="G76" s="1">
        <f t="shared" ref="G76:G139" si="33">IF(OR(C76="A",E76="A"),0,C76+E76)</f>
        <v>22</v>
      </c>
      <c r="H76" s="1" t="str">
        <f t="shared" ref="H76:H139" si="34">IF(G76&lt;40,"F", IF(G76&lt;45,"P", IF(G76&lt;50,"E", IF(G76&lt;60,"D", IF(G76&lt;70,"C", IF(G76&lt;75,"B", IF(G76&lt;80,"A", "O")))))))</f>
        <v>F</v>
      </c>
      <c r="I76" s="106">
        <v>36</v>
      </c>
      <c r="J76" s="5" t="str">
        <f t="shared" ref="J76:J139" si="35">IF(I76="A","F",IF(I76&lt;32,"F", IF(I76&lt;36,"P", IF(I76&lt;40,"E", IF(I76&lt;48,"D", IF(I76&lt;56,"C", IF(I76&lt;60,"B", IF(I76&lt;64,"A", "O"))))))))</f>
        <v>E</v>
      </c>
      <c r="K76" s="106">
        <v>11</v>
      </c>
      <c r="L76" s="5" t="str">
        <f t="shared" ref="L76:L139" si="36">IF(K76="A","F",IF(K76&lt;8,"F", IF(K76&lt;9,"P", IF(K76&lt;10,"E", IF(K76&lt;12,"D", IF(K76&lt;14,"C", IF(K76&lt;15,"B", IF(K76&lt;16,"A", "O"))))))))</f>
        <v>D</v>
      </c>
      <c r="M76" s="1">
        <f t="shared" ref="M76:M139" si="37">IF(OR(I76="A",K76="A"),0,I76+K76)</f>
        <v>47</v>
      </c>
      <c r="N76" s="1" t="str">
        <f t="shared" ref="N76:N139" si="38">IF(M76&lt;40,"F", IF(M76&lt;45,"P", IF(M76&lt;50,"E", IF(M76&lt;60,"D", IF(M76&lt;70,"C", IF(M76&lt;75,"B", IF(M76&lt;80,"A", "O")))))))</f>
        <v>E</v>
      </c>
      <c r="O76" s="106">
        <v>38</v>
      </c>
      <c r="P76" s="5" t="str">
        <f t="shared" ref="P76:P139" si="39">IF(O76="A","F",IF(O76&lt;32,"F", IF(O76&lt;36,"P", IF(O76&lt;40,"E", IF(O76&lt;48,"D", IF(O76&lt;56,"C", IF(O76&lt;60,"B", IF(O76&lt;64,"A", "O"))))))))</f>
        <v>E</v>
      </c>
      <c r="Q76" s="106">
        <v>9</v>
      </c>
      <c r="R76" s="5" t="str">
        <f t="shared" ref="R76:R139" si="40">IF(Q76="A","F",IF(Q76&lt;8,"F", IF(Q76&lt;9,"P", IF(Q76&lt;10,"E", IF(Q76&lt;12,"D", IF(Q76&lt;14,"C", IF(Q76&lt;15,"B", IF(Q76&lt;16,"A", "O"))))))))</f>
        <v>E</v>
      </c>
      <c r="S76" s="1">
        <f t="shared" ref="S76:S139" si="41">IF(OR(O76="A",Q76="A"),0,O76+Q76)</f>
        <v>47</v>
      </c>
      <c r="T76" s="1" t="str">
        <f t="shared" si="19"/>
        <v>E</v>
      </c>
      <c r="U76" s="1"/>
      <c r="V76" s="5"/>
      <c r="W76" s="1"/>
      <c r="X76" s="5"/>
      <c r="Y76" s="1"/>
      <c r="Z76" s="1"/>
      <c r="AA76" s="5"/>
      <c r="AB76" s="63"/>
      <c r="AC76" s="5"/>
      <c r="AD76" s="63"/>
      <c r="AE76" s="63"/>
      <c r="AF76" s="63"/>
      <c r="AG76" s="106">
        <v>54</v>
      </c>
      <c r="AH76" s="5" t="str">
        <f t="shared" si="26"/>
        <v>C</v>
      </c>
      <c r="AI76" s="106">
        <v>11</v>
      </c>
      <c r="AJ76" s="5" t="str">
        <f t="shared" si="27"/>
        <v>D</v>
      </c>
      <c r="AK76" s="1">
        <f t="shared" ref="AK76:AK139" si="42">IF(OR(AG76="A",AI76="A"),0,AG76+AI76)</f>
        <v>65</v>
      </c>
      <c r="AL76" s="1" t="str">
        <f t="shared" ref="AL76:AL139" si="43">IF(AK76&lt;40,"F", IF(AK76&lt;45,"P", IF(AK76&lt;50,"E", IF(AK76&lt;60,"D", IF(AK76&lt;70,"C", IF(AK76&lt;75,"B", IF(AK76&lt;80,"A", "O")))))))</f>
        <v>C</v>
      </c>
      <c r="AM76" s="1" t="str">
        <f t="shared" si="30"/>
        <v>F</v>
      </c>
      <c r="AN76" s="1"/>
    </row>
    <row r="77" spans="1:40" ht="15.75" x14ac:dyDescent="0.25">
      <c r="A77" s="103">
        <v>2131</v>
      </c>
      <c r="B77" s="133" t="s">
        <v>295</v>
      </c>
      <c r="C77" s="105">
        <v>42</v>
      </c>
      <c r="D77" s="5" t="str">
        <f t="shared" si="31"/>
        <v>D</v>
      </c>
      <c r="E77" s="105">
        <v>10</v>
      </c>
      <c r="F77" s="5" t="str">
        <f t="shared" si="32"/>
        <v>D</v>
      </c>
      <c r="G77" s="1">
        <f t="shared" si="33"/>
        <v>52</v>
      </c>
      <c r="H77" s="1" t="str">
        <f t="shared" si="34"/>
        <v>D</v>
      </c>
      <c r="I77" s="105">
        <v>37</v>
      </c>
      <c r="J77" s="5" t="str">
        <f t="shared" si="35"/>
        <v>E</v>
      </c>
      <c r="K77" s="105">
        <v>13</v>
      </c>
      <c r="L77" s="5" t="str">
        <f t="shared" si="36"/>
        <v>C</v>
      </c>
      <c r="M77" s="1">
        <f t="shared" si="37"/>
        <v>50</v>
      </c>
      <c r="N77" s="1" t="str">
        <f t="shared" si="38"/>
        <v>D</v>
      </c>
      <c r="O77" s="105">
        <v>34</v>
      </c>
      <c r="P77" s="5" t="str">
        <f t="shared" si="39"/>
        <v>P</v>
      </c>
      <c r="Q77" s="105">
        <v>10</v>
      </c>
      <c r="R77" s="5" t="str">
        <f t="shared" si="40"/>
        <v>D</v>
      </c>
      <c r="S77" s="1">
        <f t="shared" si="41"/>
        <v>44</v>
      </c>
      <c r="T77" s="1" t="str">
        <f t="shared" si="19"/>
        <v>P</v>
      </c>
      <c r="U77" s="1"/>
      <c r="V77" s="5"/>
      <c r="W77" s="1"/>
      <c r="X77" s="5"/>
      <c r="Y77" s="1"/>
      <c r="Z77" s="1"/>
      <c r="AA77" s="5"/>
      <c r="AB77" s="63"/>
      <c r="AC77" s="5"/>
      <c r="AD77" s="63"/>
      <c r="AE77" s="63"/>
      <c r="AF77" s="63"/>
      <c r="AG77" s="105">
        <v>37</v>
      </c>
      <c r="AH77" s="5" t="str">
        <f t="shared" si="26"/>
        <v>E</v>
      </c>
      <c r="AI77" s="105">
        <v>8</v>
      </c>
      <c r="AJ77" s="5" t="str">
        <f t="shared" si="27"/>
        <v>P</v>
      </c>
      <c r="AK77" s="1">
        <f t="shared" si="42"/>
        <v>45</v>
      </c>
      <c r="AL77" s="1" t="str">
        <f t="shared" si="43"/>
        <v>E</v>
      </c>
      <c r="AM77" s="1" t="str">
        <f t="shared" si="30"/>
        <v>P</v>
      </c>
      <c r="AN77" s="1">
        <v>6.84</v>
      </c>
    </row>
    <row r="78" spans="1:40" ht="15.75" x14ac:dyDescent="0.25">
      <c r="A78" s="103">
        <v>2132</v>
      </c>
      <c r="B78" s="133" t="s">
        <v>299</v>
      </c>
      <c r="C78" s="105">
        <v>44</v>
      </c>
      <c r="D78" s="5" t="str">
        <f t="shared" si="31"/>
        <v>D</v>
      </c>
      <c r="E78" s="105">
        <v>10</v>
      </c>
      <c r="F78" s="5" t="str">
        <f t="shared" si="32"/>
        <v>D</v>
      </c>
      <c r="G78" s="1">
        <f t="shared" si="33"/>
        <v>54</v>
      </c>
      <c r="H78" s="1" t="str">
        <f t="shared" si="34"/>
        <v>D</v>
      </c>
      <c r="I78" s="105">
        <v>58</v>
      </c>
      <c r="J78" s="5" t="str">
        <f t="shared" si="35"/>
        <v>B</v>
      </c>
      <c r="K78" s="105">
        <v>11</v>
      </c>
      <c r="L78" s="5" t="str">
        <f t="shared" si="36"/>
        <v>D</v>
      </c>
      <c r="M78" s="1">
        <f t="shared" si="37"/>
        <v>69</v>
      </c>
      <c r="N78" s="1" t="str">
        <f t="shared" si="38"/>
        <v>C</v>
      </c>
      <c r="O78" s="105">
        <v>54</v>
      </c>
      <c r="P78" s="5" t="str">
        <f t="shared" si="39"/>
        <v>C</v>
      </c>
      <c r="Q78" s="105">
        <v>13</v>
      </c>
      <c r="R78" s="5" t="str">
        <f t="shared" si="40"/>
        <v>C</v>
      </c>
      <c r="S78" s="1">
        <f t="shared" si="41"/>
        <v>67</v>
      </c>
      <c r="T78" s="1" t="str">
        <f t="shared" si="19"/>
        <v>C</v>
      </c>
      <c r="U78" s="1"/>
      <c r="V78" s="5"/>
      <c r="W78" s="1"/>
      <c r="X78" s="5"/>
      <c r="Y78" s="1"/>
      <c r="Z78" s="1"/>
      <c r="AA78" s="5"/>
      <c r="AB78" s="63"/>
      <c r="AC78" s="5"/>
      <c r="AD78" s="63"/>
      <c r="AE78" s="63"/>
      <c r="AF78" s="63"/>
      <c r="AG78" s="105">
        <v>48</v>
      </c>
      <c r="AH78" s="5" t="str">
        <f t="shared" si="26"/>
        <v>C</v>
      </c>
      <c r="AI78" s="105">
        <v>11</v>
      </c>
      <c r="AJ78" s="5" t="str">
        <f t="shared" si="27"/>
        <v>D</v>
      </c>
      <c r="AK78" s="1">
        <f t="shared" si="42"/>
        <v>59</v>
      </c>
      <c r="AL78" s="1" t="str">
        <f t="shared" si="43"/>
        <v>D</v>
      </c>
      <c r="AM78" s="1" t="str">
        <f t="shared" si="30"/>
        <v>P</v>
      </c>
      <c r="AN78" s="1">
        <v>7.76</v>
      </c>
    </row>
    <row r="79" spans="1:40" ht="15.75" x14ac:dyDescent="0.25">
      <c r="A79" s="103">
        <v>2133</v>
      </c>
      <c r="B79" s="133" t="s">
        <v>303</v>
      </c>
      <c r="C79" s="105">
        <v>50</v>
      </c>
      <c r="D79" s="5" t="str">
        <f t="shared" si="31"/>
        <v>C</v>
      </c>
      <c r="E79" s="105">
        <v>13</v>
      </c>
      <c r="F79" s="5" t="str">
        <f t="shared" si="32"/>
        <v>C</v>
      </c>
      <c r="G79" s="1">
        <f t="shared" si="33"/>
        <v>63</v>
      </c>
      <c r="H79" s="1" t="str">
        <f t="shared" si="34"/>
        <v>C</v>
      </c>
      <c r="I79" s="105">
        <v>46</v>
      </c>
      <c r="J79" s="5" t="str">
        <f t="shared" si="35"/>
        <v>D</v>
      </c>
      <c r="K79" s="105">
        <v>18</v>
      </c>
      <c r="L79" s="5" t="str">
        <f t="shared" si="36"/>
        <v>O</v>
      </c>
      <c r="M79" s="1">
        <f t="shared" si="37"/>
        <v>64</v>
      </c>
      <c r="N79" s="1" t="str">
        <f t="shared" si="38"/>
        <v>C</v>
      </c>
      <c r="O79" s="105">
        <v>58</v>
      </c>
      <c r="P79" s="5" t="str">
        <f t="shared" si="39"/>
        <v>B</v>
      </c>
      <c r="Q79" s="105">
        <v>16</v>
      </c>
      <c r="R79" s="5" t="str">
        <f t="shared" si="40"/>
        <v>O</v>
      </c>
      <c r="S79" s="1">
        <f t="shared" si="41"/>
        <v>74</v>
      </c>
      <c r="T79" s="1" t="str">
        <f t="shared" si="19"/>
        <v>B</v>
      </c>
      <c r="U79" s="1"/>
      <c r="V79" s="5"/>
      <c r="W79" s="1"/>
      <c r="X79" s="5"/>
      <c r="Y79" s="1"/>
      <c r="Z79" s="1"/>
      <c r="AA79" s="5"/>
      <c r="AB79" s="63"/>
      <c r="AC79" s="5"/>
      <c r="AD79" s="63"/>
      <c r="AE79" s="63"/>
      <c r="AF79" s="63"/>
      <c r="AG79" s="105">
        <v>56</v>
      </c>
      <c r="AH79" s="5" t="str">
        <f t="shared" si="26"/>
        <v>B</v>
      </c>
      <c r="AI79" s="105">
        <v>15</v>
      </c>
      <c r="AJ79" s="5" t="str">
        <f t="shared" si="27"/>
        <v>A</v>
      </c>
      <c r="AK79" s="1">
        <f t="shared" si="42"/>
        <v>71</v>
      </c>
      <c r="AL79" s="1" t="str">
        <f t="shared" si="43"/>
        <v>B</v>
      </c>
      <c r="AM79" s="1" t="str">
        <f t="shared" si="30"/>
        <v>P</v>
      </c>
      <c r="AN79" s="63">
        <v>8.4</v>
      </c>
    </row>
    <row r="80" spans="1:40" ht="15.75" x14ac:dyDescent="0.25">
      <c r="A80" s="103">
        <v>2134</v>
      </c>
      <c r="B80" s="133" t="s">
        <v>307</v>
      </c>
      <c r="C80" s="105">
        <v>36</v>
      </c>
      <c r="D80" s="5" t="str">
        <f t="shared" si="31"/>
        <v>E</v>
      </c>
      <c r="E80" s="105">
        <v>13</v>
      </c>
      <c r="F80" s="5" t="str">
        <f t="shared" si="32"/>
        <v>C</v>
      </c>
      <c r="G80" s="1">
        <f t="shared" si="33"/>
        <v>49</v>
      </c>
      <c r="H80" s="1" t="str">
        <f t="shared" si="34"/>
        <v>E</v>
      </c>
      <c r="I80" s="105">
        <v>53</v>
      </c>
      <c r="J80" s="5" t="str">
        <f t="shared" si="35"/>
        <v>C</v>
      </c>
      <c r="K80" s="105">
        <v>17</v>
      </c>
      <c r="L80" s="5" t="str">
        <f t="shared" si="36"/>
        <v>O</v>
      </c>
      <c r="M80" s="1">
        <f t="shared" si="37"/>
        <v>70</v>
      </c>
      <c r="N80" s="1" t="str">
        <f t="shared" si="38"/>
        <v>B</v>
      </c>
      <c r="O80" s="105">
        <v>54</v>
      </c>
      <c r="P80" s="5" t="str">
        <f t="shared" si="39"/>
        <v>C</v>
      </c>
      <c r="Q80" s="105">
        <v>17</v>
      </c>
      <c r="R80" s="5" t="str">
        <f t="shared" si="40"/>
        <v>O</v>
      </c>
      <c r="S80" s="1">
        <f t="shared" si="41"/>
        <v>71</v>
      </c>
      <c r="T80" s="1" t="str">
        <f t="shared" si="19"/>
        <v>B</v>
      </c>
      <c r="U80" s="1"/>
      <c r="V80" s="5"/>
      <c r="W80" s="1"/>
      <c r="X80" s="5"/>
      <c r="Y80" s="1"/>
      <c r="Z80" s="1"/>
      <c r="AA80" s="5"/>
      <c r="AB80" s="63"/>
      <c r="AC80" s="5"/>
      <c r="AD80" s="63"/>
      <c r="AE80" s="63"/>
      <c r="AF80" s="63"/>
      <c r="AG80" s="105">
        <v>48</v>
      </c>
      <c r="AH80" s="5" t="str">
        <f t="shared" si="26"/>
        <v>C</v>
      </c>
      <c r="AI80" s="105">
        <v>13</v>
      </c>
      <c r="AJ80" s="5" t="str">
        <f t="shared" si="27"/>
        <v>C</v>
      </c>
      <c r="AK80" s="1">
        <f t="shared" si="42"/>
        <v>61</v>
      </c>
      <c r="AL80" s="1" t="str">
        <f t="shared" si="43"/>
        <v>C</v>
      </c>
      <c r="AM80" s="1" t="str">
        <f t="shared" si="30"/>
        <v>P</v>
      </c>
      <c r="AN80" s="1">
        <v>8.1199999999999992</v>
      </c>
    </row>
    <row r="81" spans="1:40" ht="15.75" x14ac:dyDescent="0.25">
      <c r="A81" s="103">
        <v>2135</v>
      </c>
      <c r="B81" s="132" t="s">
        <v>311</v>
      </c>
      <c r="C81" s="105">
        <v>49</v>
      </c>
      <c r="D81" s="5" t="str">
        <f t="shared" si="31"/>
        <v>C</v>
      </c>
      <c r="E81" s="105">
        <v>17</v>
      </c>
      <c r="F81" s="5" t="str">
        <f t="shared" si="32"/>
        <v>O</v>
      </c>
      <c r="G81" s="1">
        <f t="shared" si="33"/>
        <v>66</v>
      </c>
      <c r="H81" s="1" t="str">
        <f t="shared" si="34"/>
        <v>C</v>
      </c>
      <c r="I81" s="105">
        <v>38</v>
      </c>
      <c r="J81" s="5" t="str">
        <f t="shared" si="35"/>
        <v>E</v>
      </c>
      <c r="K81" s="105">
        <v>19</v>
      </c>
      <c r="L81" s="5" t="str">
        <f t="shared" si="36"/>
        <v>O</v>
      </c>
      <c r="M81" s="1">
        <f t="shared" si="37"/>
        <v>57</v>
      </c>
      <c r="N81" s="1" t="str">
        <f t="shared" si="38"/>
        <v>D</v>
      </c>
      <c r="O81" s="105">
        <v>51</v>
      </c>
      <c r="P81" s="5" t="str">
        <f t="shared" si="39"/>
        <v>C</v>
      </c>
      <c r="Q81" s="105">
        <v>15</v>
      </c>
      <c r="R81" s="5" t="str">
        <f t="shared" si="40"/>
        <v>A</v>
      </c>
      <c r="S81" s="1">
        <f t="shared" si="41"/>
        <v>66</v>
      </c>
      <c r="T81" s="1" t="str">
        <f t="shared" si="19"/>
        <v>C</v>
      </c>
      <c r="U81" s="1"/>
      <c r="V81" s="5"/>
      <c r="W81" s="1"/>
      <c r="X81" s="5"/>
      <c r="Y81" s="1"/>
      <c r="Z81" s="1"/>
      <c r="AA81" s="5"/>
      <c r="AB81" s="63"/>
      <c r="AC81" s="5"/>
      <c r="AD81" s="63"/>
      <c r="AE81" s="63"/>
      <c r="AF81" s="63"/>
      <c r="AG81" s="105">
        <v>59</v>
      </c>
      <c r="AH81" s="5" t="str">
        <f t="shared" si="26"/>
        <v>B</v>
      </c>
      <c r="AI81" s="105">
        <v>14</v>
      </c>
      <c r="AJ81" s="5" t="str">
        <f t="shared" si="27"/>
        <v>B</v>
      </c>
      <c r="AK81" s="1">
        <f t="shared" si="42"/>
        <v>73</v>
      </c>
      <c r="AL81" s="1" t="str">
        <f t="shared" si="43"/>
        <v>B</v>
      </c>
      <c r="AM81" s="1" t="str">
        <f t="shared" si="30"/>
        <v>P</v>
      </c>
      <c r="AN81" s="1">
        <v>8.16</v>
      </c>
    </row>
    <row r="82" spans="1:40" ht="15.75" x14ac:dyDescent="0.25">
      <c r="A82" s="104">
        <v>2136</v>
      </c>
      <c r="B82" s="132"/>
      <c r="C82" s="106">
        <v>33</v>
      </c>
      <c r="D82" s="5" t="str">
        <f t="shared" si="31"/>
        <v>P</v>
      </c>
      <c r="E82" s="106">
        <v>9</v>
      </c>
      <c r="F82" s="5" t="str">
        <f t="shared" si="32"/>
        <v>E</v>
      </c>
      <c r="G82" s="1">
        <f t="shared" si="33"/>
        <v>42</v>
      </c>
      <c r="H82" s="1" t="str">
        <f t="shared" si="34"/>
        <v>P</v>
      </c>
      <c r="I82" s="106">
        <v>33</v>
      </c>
      <c r="J82" s="5" t="str">
        <f t="shared" si="35"/>
        <v>P</v>
      </c>
      <c r="K82" s="106">
        <v>10</v>
      </c>
      <c r="L82" s="5" t="str">
        <f t="shared" si="36"/>
        <v>D</v>
      </c>
      <c r="M82" s="1">
        <f t="shared" si="37"/>
        <v>43</v>
      </c>
      <c r="N82" s="1" t="str">
        <f t="shared" si="38"/>
        <v>P</v>
      </c>
      <c r="O82" s="106"/>
      <c r="P82" s="5" t="str">
        <f t="shared" si="39"/>
        <v>F</v>
      </c>
      <c r="Q82" s="106"/>
      <c r="R82" s="5" t="str">
        <f t="shared" si="40"/>
        <v>F</v>
      </c>
      <c r="S82" s="1">
        <f t="shared" si="41"/>
        <v>0</v>
      </c>
      <c r="T82" s="1" t="str">
        <f t="shared" si="19"/>
        <v>F</v>
      </c>
      <c r="U82" s="1"/>
      <c r="V82" s="5"/>
      <c r="W82" s="1"/>
      <c r="X82" s="5"/>
      <c r="Y82" s="1"/>
      <c r="Z82" s="1"/>
      <c r="AA82" s="5"/>
      <c r="AB82" s="5"/>
      <c r="AC82" s="5"/>
      <c r="AD82" s="63"/>
      <c r="AE82" s="5"/>
      <c r="AF82" s="5"/>
      <c r="AG82" s="106"/>
      <c r="AH82" s="5" t="str">
        <f t="shared" si="26"/>
        <v>F</v>
      </c>
      <c r="AI82" s="106"/>
      <c r="AJ82" s="5" t="str">
        <f t="shared" si="27"/>
        <v>F</v>
      </c>
      <c r="AK82" s="1">
        <f t="shared" si="42"/>
        <v>0</v>
      </c>
      <c r="AL82" s="1" t="str">
        <f t="shared" si="43"/>
        <v>F</v>
      </c>
      <c r="AM82" s="1" t="str">
        <f t="shared" si="30"/>
        <v>F</v>
      </c>
      <c r="AN82" s="1"/>
    </row>
    <row r="83" spans="1:40" ht="15.75" x14ac:dyDescent="0.25">
      <c r="A83" s="103">
        <v>2137</v>
      </c>
      <c r="B83" s="134" t="s">
        <v>315</v>
      </c>
      <c r="C83" s="105">
        <v>32</v>
      </c>
      <c r="D83" s="5" t="str">
        <f t="shared" si="31"/>
        <v>P</v>
      </c>
      <c r="E83" s="105">
        <v>13</v>
      </c>
      <c r="F83" s="5" t="str">
        <f t="shared" si="32"/>
        <v>C</v>
      </c>
      <c r="G83" s="1">
        <f t="shared" si="33"/>
        <v>45</v>
      </c>
      <c r="H83" s="1" t="str">
        <f t="shared" si="34"/>
        <v>E</v>
      </c>
      <c r="I83" s="105">
        <v>36</v>
      </c>
      <c r="J83" s="5" t="str">
        <f t="shared" si="35"/>
        <v>E</v>
      </c>
      <c r="K83" s="105">
        <v>16</v>
      </c>
      <c r="L83" s="5" t="str">
        <f t="shared" si="36"/>
        <v>O</v>
      </c>
      <c r="M83" s="1">
        <f t="shared" si="37"/>
        <v>52</v>
      </c>
      <c r="N83" s="1" t="str">
        <f t="shared" si="38"/>
        <v>D</v>
      </c>
      <c r="O83" s="105">
        <v>51</v>
      </c>
      <c r="P83" s="5" t="str">
        <f t="shared" si="39"/>
        <v>C</v>
      </c>
      <c r="Q83" s="105">
        <v>11</v>
      </c>
      <c r="R83" s="5" t="str">
        <f t="shared" si="40"/>
        <v>D</v>
      </c>
      <c r="S83" s="1">
        <f t="shared" si="41"/>
        <v>62</v>
      </c>
      <c r="T83" s="1" t="str">
        <f t="shared" si="19"/>
        <v>C</v>
      </c>
      <c r="U83" s="1"/>
      <c r="V83" s="5"/>
      <c r="W83" s="1"/>
      <c r="X83" s="5"/>
      <c r="Y83" s="1"/>
      <c r="Z83" s="1"/>
      <c r="AA83" s="5"/>
      <c r="AB83" s="5"/>
      <c r="AC83" s="5"/>
      <c r="AD83" s="5"/>
      <c r="AE83" s="5"/>
      <c r="AF83" s="5"/>
      <c r="AG83" s="105">
        <v>40</v>
      </c>
      <c r="AH83" s="5" t="str">
        <f t="shared" si="26"/>
        <v>D</v>
      </c>
      <c r="AI83" s="105">
        <v>14</v>
      </c>
      <c r="AJ83" s="5" t="str">
        <f t="shared" si="27"/>
        <v>B</v>
      </c>
      <c r="AK83" s="1">
        <f t="shared" si="42"/>
        <v>54</v>
      </c>
      <c r="AL83" s="1" t="str">
        <f t="shared" si="43"/>
        <v>D</v>
      </c>
      <c r="AM83" s="1" t="str">
        <f t="shared" si="30"/>
        <v>P</v>
      </c>
      <c r="AN83" s="1">
        <v>7.52</v>
      </c>
    </row>
    <row r="84" spans="1:40" ht="15.75" x14ac:dyDescent="0.25">
      <c r="A84" s="103">
        <v>2138</v>
      </c>
      <c r="B84" s="133" t="s">
        <v>319</v>
      </c>
      <c r="C84" s="105">
        <v>36</v>
      </c>
      <c r="D84" s="5" t="str">
        <f t="shared" si="31"/>
        <v>E</v>
      </c>
      <c r="E84" s="105">
        <v>10</v>
      </c>
      <c r="F84" s="5" t="str">
        <f t="shared" si="32"/>
        <v>D</v>
      </c>
      <c r="G84" s="1">
        <f t="shared" si="33"/>
        <v>46</v>
      </c>
      <c r="H84" s="1" t="str">
        <f t="shared" si="34"/>
        <v>E</v>
      </c>
      <c r="I84" s="105">
        <v>43</v>
      </c>
      <c r="J84" s="5" t="str">
        <f t="shared" si="35"/>
        <v>D</v>
      </c>
      <c r="K84" s="105">
        <v>17</v>
      </c>
      <c r="L84" s="5" t="str">
        <f t="shared" si="36"/>
        <v>O</v>
      </c>
      <c r="M84" s="1">
        <f t="shared" si="37"/>
        <v>60</v>
      </c>
      <c r="N84" s="1" t="str">
        <f t="shared" si="38"/>
        <v>C</v>
      </c>
      <c r="O84" s="105">
        <v>36</v>
      </c>
      <c r="P84" s="5" t="str">
        <f t="shared" si="39"/>
        <v>E</v>
      </c>
      <c r="Q84" s="105">
        <v>13</v>
      </c>
      <c r="R84" s="5" t="str">
        <f t="shared" si="40"/>
        <v>C</v>
      </c>
      <c r="S84" s="1">
        <f t="shared" si="41"/>
        <v>49</v>
      </c>
      <c r="T84" s="1" t="str">
        <f t="shared" ref="T84:T147" si="44">IF(S84&lt;40,"F", IF(S84&lt;45,"P", IF(S84&lt;50,"E", IF(S84&lt;60,"D", IF(S84&lt;70,"C", IF(S84&lt;75,"B", IF(S84&lt;80,"A", "O")))))))</f>
        <v>E</v>
      </c>
      <c r="U84" s="1"/>
      <c r="V84" s="5"/>
      <c r="W84" s="1"/>
      <c r="X84" s="5"/>
      <c r="Y84" s="1"/>
      <c r="Z84" s="1"/>
      <c r="AA84" s="5"/>
      <c r="AB84" s="5"/>
      <c r="AC84" s="5"/>
      <c r="AD84" s="5"/>
      <c r="AE84" s="5"/>
      <c r="AF84" s="5"/>
      <c r="AG84" s="105">
        <v>56</v>
      </c>
      <c r="AH84" s="5" t="str">
        <f t="shared" si="26"/>
        <v>B</v>
      </c>
      <c r="AI84" s="105">
        <v>14</v>
      </c>
      <c r="AJ84" s="5" t="str">
        <f t="shared" si="27"/>
        <v>B</v>
      </c>
      <c r="AK84" s="1">
        <f t="shared" si="42"/>
        <v>70</v>
      </c>
      <c r="AL84" s="1" t="str">
        <f t="shared" si="43"/>
        <v>B</v>
      </c>
      <c r="AM84" s="1" t="str">
        <f t="shared" si="30"/>
        <v>P</v>
      </c>
      <c r="AN84" s="1">
        <v>7.44</v>
      </c>
    </row>
    <row r="85" spans="1:40" ht="15.75" x14ac:dyDescent="0.25">
      <c r="A85" s="103">
        <v>2139</v>
      </c>
      <c r="B85" s="132" t="s">
        <v>323</v>
      </c>
      <c r="C85" s="105">
        <v>44</v>
      </c>
      <c r="D85" s="5" t="str">
        <f t="shared" si="31"/>
        <v>D</v>
      </c>
      <c r="E85" s="105">
        <v>10</v>
      </c>
      <c r="F85" s="5" t="str">
        <f t="shared" si="32"/>
        <v>D</v>
      </c>
      <c r="G85" s="1">
        <f t="shared" si="33"/>
        <v>54</v>
      </c>
      <c r="H85" s="1" t="str">
        <f t="shared" si="34"/>
        <v>D</v>
      </c>
      <c r="I85" s="105">
        <v>47</v>
      </c>
      <c r="J85" s="5" t="str">
        <f t="shared" si="35"/>
        <v>D</v>
      </c>
      <c r="K85" s="105">
        <v>12</v>
      </c>
      <c r="L85" s="5" t="str">
        <f t="shared" si="36"/>
        <v>C</v>
      </c>
      <c r="M85" s="1">
        <f t="shared" si="37"/>
        <v>59</v>
      </c>
      <c r="N85" s="1" t="str">
        <f t="shared" si="38"/>
        <v>D</v>
      </c>
      <c r="O85" s="105">
        <v>47</v>
      </c>
      <c r="P85" s="5" t="str">
        <f t="shared" si="39"/>
        <v>D</v>
      </c>
      <c r="Q85" s="105">
        <v>16</v>
      </c>
      <c r="R85" s="5" t="str">
        <f t="shared" si="40"/>
        <v>O</v>
      </c>
      <c r="S85" s="1">
        <f t="shared" si="41"/>
        <v>63</v>
      </c>
      <c r="T85" s="1" t="str">
        <f t="shared" si="44"/>
        <v>C</v>
      </c>
      <c r="U85" s="1"/>
      <c r="V85" s="5"/>
      <c r="W85" s="1"/>
      <c r="X85" s="5"/>
      <c r="Y85" s="1"/>
      <c r="Z85" s="1"/>
      <c r="AA85" s="5"/>
      <c r="AB85" s="5"/>
      <c r="AC85" s="5"/>
      <c r="AD85" s="5"/>
      <c r="AE85" s="5"/>
      <c r="AF85" s="5"/>
      <c r="AG85" s="105">
        <v>45</v>
      </c>
      <c r="AH85" s="5" t="str">
        <f t="shared" si="26"/>
        <v>D</v>
      </c>
      <c r="AI85" s="105">
        <v>11</v>
      </c>
      <c r="AJ85" s="5" t="str">
        <f t="shared" si="27"/>
        <v>D</v>
      </c>
      <c r="AK85" s="1">
        <f t="shared" si="42"/>
        <v>56</v>
      </c>
      <c r="AL85" s="1" t="str">
        <f t="shared" si="43"/>
        <v>D</v>
      </c>
      <c r="AM85" s="1" t="str">
        <f t="shared" si="30"/>
        <v>P</v>
      </c>
      <c r="AN85" s="1">
        <v>7.52</v>
      </c>
    </row>
    <row r="86" spans="1:40" ht="15.75" x14ac:dyDescent="0.25">
      <c r="A86" s="103">
        <v>2140</v>
      </c>
      <c r="B86" s="132" t="s">
        <v>327</v>
      </c>
      <c r="C86" s="105">
        <v>49</v>
      </c>
      <c r="D86" s="5" t="str">
        <f t="shared" si="31"/>
        <v>C</v>
      </c>
      <c r="E86" s="105">
        <v>12</v>
      </c>
      <c r="F86" s="5" t="str">
        <f t="shared" si="32"/>
        <v>C</v>
      </c>
      <c r="G86" s="1">
        <f t="shared" si="33"/>
        <v>61</v>
      </c>
      <c r="H86" s="1" t="str">
        <f t="shared" si="34"/>
        <v>C</v>
      </c>
      <c r="I86" s="105">
        <v>40</v>
      </c>
      <c r="J86" s="5" t="str">
        <f t="shared" si="35"/>
        <v>D</v>
      </c>
      <c r="K86" s="105">
        <v>18</v>
      </c>
      <c r="L86" s="5" t="str">
        <f t="shared" si="36"/>
        <v>O</v>
      </c>
      <c r="M86" s="1">
        <f t="shared" si="37"/>
        <v>58</v>
      </c>
      <c r="N86" s="1" t="str">
        <f t="shared" si="38"/>
        <v>D</v>
      </c>
      <c r="O86" s="105">
        <v>64</v>
      </c>
      <c r="P86" s="5" t="str">
        <f t="shared" si="39"/>
        <v>O</v>
      </c>
      <c r="Q86" s="105">
        <v>12</v>
      </c>
      <c r="R86" s="5" t="str">
        <f t="shared" si="40"/>
        <v>C</v>
      </c>
      <c r="S86" s="1">
        <f t="shared" si="41"/>
        <v>76</v>
      </c>
      <c r="T86" s="1" t="str">
        <f t="shared" si="44"/>
        <v>A</v>
      </c>
      <c r="U86" s="1"/>
      <c r="V86" s="5"/>
      <c r="W86" s="1"/>
      <c r="X86" s="5"/>
      <c r="Y86" s="1"/>
      <c r="Z86" s="1"/>
      <c r="AA86" s="5"/>
      <c r="AB86" s="5"/>
      <c r="AC86" s="5"/>
      <c r="AD86" s="5"/>
      <c r="AE86" s="5"/>
      <c r="AF86" s="5"/>
      <c r="AG86" s="105">
        <v>56</v>
      </c>
      <c r="AH86" s="5" t="str">
        <f t="shared" si="26"/>
        <v>B</v>
      </c>
      <c r="AI86" s="105">
        <v>12</v>
      </c>
      <c r="AJ86" s="5" t="str">
        <f t="shared" si="27"/>
        <v>C</v>
      </c>
      <c r="AK86" s="1">
        <f t="shared" si="42"/>
        <v>68</v>
      </c>
      <c r="AL86" s="1" t="str">
        <f t="shared" si="43"/>
        <v>C</v>
      </c>
      <c r="AM86" s="1" t="str">
        <f t="shared" si="30"/>
        <v>P</v>
      </c>
      <c r="AN86" s="1">
        <v>8.36</v>
      </c>
    </row>
    <row r="87" spans="1:40" ht="15.75" x14ac:dyDescent="0.25">
      <c r="A87" s="103">
        <v>2141</v>
      </c>
      <c r="B87" s="132" t="s">
        <v>331</v>
      </c>
      <c r="C87" s="105">
        <v>41</v>
      </c>
      <c r="D87" s="5" t="str">
        <f t="shared" si="31"/>
        <v>D</v>
      </c>
      <c r="E87" s="105">
        <v>8</v>
      </c>
      <c r="F87" s="5" t="str">
        <f t="shared" si="32"/>
        <v>P</v>
      </c>
      <c r="G87" s="1">
        <f t="shared" si="33"/>
        <v>49</v>
      </c>
      <c r="H87" s="1" t="str">
        <f t="shared" si="34"/>
        <v>E</v>
      </c>
      <c r="I87" s="105">
        <v>17</v>
      </c>
      <c r="J87" s="5" t="str">
        <f t="shared" si="35"/>
        <v>F</v>
      </c>
      <c r="K87" s="105">
        <v>11</v>
      </c>
      <c r="L87" s="5" t="str">
        <f t="shared" si="36"/>
        <v>D</v>
      </c>
      <c r="M87" s="1">
        <f t="shared" si="37"/>
        <v>28</v>
      </c>
      <c r="N87" s="1" t="str">
        <f t="shared" si="38"/>
        <v>F</v>
      </c>
      <c r="O87" s="105">
        <v>16</v>
      </c>
      <c r="P87" s="5" t="str">
        <f t="shared" si="39"/>
        <v>F</v>
      </c>
      <c r="Q87" s="105">
        <v>4</v>
      </c>
      <c r="R87" s="5" t="str">
        <f t="shared" si="40"/>
        <v>F</v>
      </c>
      <c r="S87" s="1">
        <f t="shared" si="41"/>
        <v>20</v>
      </c>
      <c r="T87" s="1" t="str">
        <f t="shared" si="44"/>
        <v>F</v>
      </c>
      <c r="U87" s="1"/>
      <c r="V87" s="5"/>
      <c r="W87" s="1"/>
      <c r="X87" s="5"/>
      <c r="Y87" s="1"/>
      <c r="Z87" s="1"/>
      <c r="AA87" s="5"/>
      <c r="AB87" s="5"/>
      <c r="AC87" s="5"/>
      <c r="AD87" s="5"/>
      <c r="AE87" s="5"/>
      <c r="AF87" s="5"/>
      <c r="AG87" s="105">
        <v>36</v>
      </c>
      <c r="AH87" s="5" t="str">
        <f t="shared" si="26"/>
        <v>E</v>
      </c>
      <c r="AI87" s="105">
        <v>8</v>
      </c>
      <c r="AJ87" s="5" t="str">
        <f t="shared" si="27"/>
        <v>P</v>
      </c>
      <c r="AK87" s="1">
        <f t="shared" si="42"/>
        <v>44</v>
      </c>
      <c r="AL87" s="1" t="str">
        <f t="shared" si="43"/>
        <v>P</v>
      </c>
      <c r="AM87" s="1" t="str">
        <f t="shared" si="30"/>
        <v>F</v>
      </c>
      <c r="AN87" s="1"/>
    </row>
    <row r="88" spans="1:40" ht="16.5" thickBot="1" x14ac:dyDescent="0.3">
      <c r="A88" s="103">
        <v>2142</v>
      </c>
      <c r="B88" s="140" t="s">
        <v>335</v>
      </c>
      <c r="C88" s="105">
        <v>34</v>
      </c>
      <c r="D88" s="5" t="str">
        <f t="shared" si="31"/>
        <v>P</v>
      </c>
      <c r="E88" s="105">
        <v>9</v>
      </c>
      <c r="F88" s="5" t="str">
        <f t="shared" si="32"/>
        <v>E</v>
      </c>
      <c r="G88" s="1">
        <f t="shared" si="33"/>
        <v>43</v>
      </c>
      <c r="H88" s="1" t="str">
        <f t="shared" si="34"/>
        <v>P</v>
      </c>
      <c r="I88" s="105">
        <v>38</v>
      </c>
      <c r="J88" s="5" t="str">
        <f t="shared" si="35"/>
        <v>E</v>
      </c>
      <c r="K88" s="105">
        <v>10</v>
      </c>
      <c r="L88" s="5" t="str">
        <f t="shared" si="36"/>
        <v>D</v>
      </c>
      <c r="M88" s="1">
        <f t="shared" si="37"/>
        <v>48</v>
      </c>
      <c r="N88" s="1" t="str">
        <f t="shared" si="38"/>
        <v>E</v>
      </c>
      <c r="O88" s="105">
        <v>45</v>
      </c>
      <c r="P88" s="5" t="str">
        <f t="shared" si="39"/>
        <v>D</v>
      </c>
      <c r="Q88" s="105">
        <v>10</v>
      </c>
      <c r="R88" s="5" t="str">
        <f t="shared" si="40"/>
        <v>D</v>
      </c>
      <c r="S88" s="1">
        <f t="shared" si="41"/>
        <v>55</v>
      </c>
      <c r="T88" s="1" t="str">
        <f t="shared" si="44"/>
        <v>D</v>
      </c>
      <c r="U88" s="1"/>
      <c r="V88" s="5"/>
      <c r="W88" s="1"/>
      <c r="X88" s="5"/>
      <c r="Y88" s="1"/>
      <c r="Z88" s="1"/>
      <c r="AA88" s="5"/>
      <c r="AB88" s="5"/>
      <c r="AC88" s="5"/>
      <c r="AD88" s="5"/>
      <c r="AE88" s="5"/>
      <c r="AF88" s="5"/>
      <c r="AG88" s="105">
        <v>37</v>
      </c>
      <c r="AH88" s="5" t="str">
        <f t="shared" si="26"/>
        <v>E</v>
      </c>
      <c r="AI88" s="105">
        <v>9</v>
      </c>
      <c r="AJ88" s="5" t="str">
        <f t="shared" si="27"/>
        <v>E</v>
      </c>
      <c r="AK88" s="1">
        <f t="shared" si="42"/>
        <v>46</v>
      </c>
      <c r="AL88" s="1" t="str">
        <f t="shared" si="43"/>
        <v>E</v>
      </c>
      <c r="AM88" s="1" t="str">
        <f t="shared" si="30"/>
        <v>P</v>
      </c>
      <c r="AN88" s="1">
        <v>6.56</v>
      </c>
    </row>
    <row r="89" spans="1:40" ht="15.75" x14ac:dyDescent="0.25">
      <c r="A89" s="103">
        <v>2143</v>
      </c>
      <c r="B89" s="130" t="s">
        <v>339</v>
      </c>
      <c r="C89" s="105">
        <v>49</v>
      </c>
      <c r="D89" s="5" t="str">
        <f t="shared" si="31"/>
        <v>C</v>
      </c>
      <c r="E89" s="105">
        <v>12</v>
      </c>
      <c r="F89" s="5" t="str">
        <f t="shared" si="32"/>
        <v>C</v>
      </c>
      <c r="G89" s="1">
        <f t="shared" si="33"/>
        <v>61</v>
      </c>
      <c r="H89" s="1" t="str">
        <f t="shared" si="34"/>
        <v>C</v>
      </c>
      <c r="I89" s="105">
        <v>48</v>
      </c>
      <c r="J89" s="5" t="str">
        <f t="shared" si="35"/>
        <v>C</v>
      </c>
      <c r="K89" s="105">
        <v>15</v>
      </c>
      <c r="L89" s="5" t="str">
        <f t="shared" si="36"/>
        <v>A</v>
      </c>
      <c r="M89" s="1">
        <f t="shared" si="37"/>
        <v>63</v>
      </c>
      <c r="N89" s="1" t="str">
        <f t="shared" si="38"/>
        <v>C</v>
      </c>
      <c r="O89" s="105">
        <v>35</v>
      </c>
      <c r="P89" s="5" t="str">
        <f t="shared" si="39"/>
        <v>P</v>
      </c>
      <c r="Q89" s="105">
        <v>13</v>
      </c>
      <c r="R89" s="5" t="str">
        <f t="shared" si="40"/>
        <v>C</v>
      </c>
      <c r="S89" s="1">
        <f t="shared" si="41"/>
        <v>48</v>
      </c>
      <c r="T89" s="1" t="str">
        <f t="shared" si="44"/>
        <v>E</v>
      </c>
      <c r="U89" s="1"/>
      <c r="V89" s="5"/>
      <c r="W89" s="1"/>
      <c r="X89" s="5"/>
      <c r="Y89" s="1"/>
      <c r="Z89" s="1"/>
      <c r="AA89" s="5"/>
      <c r="AB89" s="5"/>
      <c r="AC89" s="5"/>
      <c r="AD89" s="5"/>
      <c r="AE89" s="5"/>
      <c r="AF89" s="5"/>
      <c r="AG89" s="105">
        <v>37</v>
      </c>
      <c r="AH89" s="5" t="str">
        <f t="shared" si="26"/>
        <v>E</v>
      </c>
      <c r="AI89" s="105">
        <v>11</v>
      </c>
      <c r="AJ89" s="5" t="str">
        <f t="shared" si="27"/>
        <v>D</v>
      </c>
      <c r="AK89" s="1">
        <f t="shared" si="42"/>
        <v>48</v>
      </c>
      <c r="AL89" s="1" t="str">
        <f t="shared" si="43"/>
        <v>E</v>
      </c>
      <c r="AM89" s="1" t="str">
        <f t="shared" si="30"/>
        <v>P</v>
      </c>
      <c r="AN89" s="1">
        <v>7.4</v>
      </c>
    </row>
    <row r="90" spans="1:40" ht="15.75" x14ac:dyDescent="0.25">
      <c r="A90" s="103">
        <v>2144</v>
      </c>
      <c r="B90" s="133" t="s">
        <v>379</v>
      </c>
      <c r="C90" s="105">
        <v>48</v>
      </c>
      <c r="D90" s="5" t="str">
        <f t="shared" si="31"/>
        <v>C</v>
      </c>
      <c r="E90" s="105">
        <v>13</v>
      </c>
      <c r="F90" s="5" t="str">
        <f t="shared" si="32"/>
        <v>C</v>
      </c>
      <c r="G90" s="1">
        <f t="shared" si="33"/>
        <v>61</v>
      </c>
      <c r="H90" s="1" t="str">
        <f t="shared" si="34"/>
        <v>C</v>
      </c>
      <c r="I90" s="105">
        <v>56</v>
      </c>
      <c r="J90" s="5" t="str">
        <f t="shared" si="35"/>
        <v>B</v>
      </c>
      <c r="K90" s="105">
        <v>17</v>
      </c>
      <c r="L90" s="5" t="str">
        <f t="shared" si="36"/>
        <v>O</v>
      </c>
      <c r="M90" s="1">
        <f t="shared" si="37"/>
        <v>73</v>
      </c>
      <c r="N90" s="1" t="str">
        <f t="shared" si="38"/>
        <v>B</v>
      </c>
      <c r="O90" s="105">
        <v>62</v>
      </c>
      <c r="P90" s="5" t="str">
        <f t="shared" si="39"/>
        <v>A</v>
      </c>
      <c r="Q90" s="105">
        <v>15</v>
      </c>
      <c r="R90" s="5" t="str">
        <f t="shared" si="40"/>
        <v>A</v>
      </c>
      <c r="S90" s="1">
        <f t="shared" si="41"/>
        <v>77</v>
      </c>
      <c r="T90" s="1" t="str">
        <f t="shared" si="44"/>
        <v>A</v>
      </c>
      <c r="U90" s="1"/>
      <c r="V90" s="5"/>
      <c r="W90" s="1"/>
      <c r="X90" s="5"/>
      <c r="Y90" s="1"/>
      <c r="Z90" s="1"/>
      <c r="AA90" s="5"/>
      <c r="AB90" s="5"/>
      <c r="AC90" s="5"/>
      <c r="AD90" s="5"/>
      <c r="AE90" s="5"/>
      <c r="AF90" s="5"/>
      <c r="AG90" s="105">
        <v>59</v>
      </c>
      <c r="AH90" s="5" t="str">
        <f t="shared" si="26"/>
        <v>B</v>
      </c>
      <c r="AI90" s="105">
        <v>14</v>
      </c>
      <c r="AJ90" s="5" t="str">
        <f t="shared" si="27"/>
        <v>B</v>
      </c>
      <c r="AK90" s="1">
        <f t="shared" si="42"/>
        <v>73</v>
      </c>
      <c r="AL90" s="1" t="str">
        <f t="shared" si="43"/>
        <v>B</v>
      </c>
      <c r="AM90" s="1" t="str">
        <f t="shared" si="30"/>
        <v>P</v>
      </c>
      <c r="AN90" s="1">
        <v>8.8000000000000007</v>
      </c>
    </row>
    <row r="91" spans="1:40" ht="15.75" x14ac:dyDescent="0.25">
      <c r="A91" s="103">
        <v>2145</v>
      </c>
      <c r="B91" s="133" t="s">
        <v>343</v>
      </c>
      <c r="C91" s="105">
        <v>55</v>
      </c>
      <c r="D91" s="5" t="str">
        <f t="shared" si="31"/>
        <v>C</v>
      </c>
      <c r="E91" s="105">
        <v>14</v>
      </c>
      <c r="F91" s="5" t="str">
        <f t="shared" si="32"/>
        <v>B</v>
      </c>
      <c r="G91" s="1">
        <f t="shared" si="33"/>
        <v>69</v>
      </c>
      <c r="H91" s="1" t="str">
        <f t="shared" si="34"/>
        <v>C</v>
      </c>
      <c r="I91" s="105">
        <v>54</v>
      </c>
      <c r="J91" s="5" t="str">
        <f t="shared" si="35"/>
        <v>C</v>
      </c>
      <c r="K91" s="105">
        <v>18</v>
      </c>
      <c r="L91" s="5" t="str">
        <f t="shared" si="36"/>
        <v>O</v>
      </c>
      <c r="M91" s="1">
        <f t="shared" si="37"/>
        <v>72</v>
      </c>
      <c r="N91" s="1" t="str">
        <f t="shared" si="38"/>
        <v>B</v>
      </c>
      <c r="O91" s="105">
        <v>53</v>
      </c>
      <c r="P91" s="5" t="str">
        <f t="shared" si="39"/>
        <v>C</v>
      </c>
      <c r="Q91" s="105">
        <v>12</v>
      </c>
      <c r="R91" s="5" t="str">
        <f t="shared" si="40"/>
        <v>C</v>
      </c>
      <c r="S91" s="1">
        <f t="shared" si="41"/>
        <v>65</v>
      </c>
      <c r="T91" s="1" t="str">
        <f t="shared" si="44"/>
        <v>C</v>
      </c>
      <c r="U91" s="1"/>
      <c r="V91" s="5"/>
      <c r="W91" s="1"/>
      <c r="X91" s="5"/>
      <c r="Y91" s="1"/>
      <c r="Z91" s="1"/>
      <c r="AA91" s="5"/>
      <c r="AB91" s="5"/>
      <c r="AC91" s="5"/>
      <c r="AD91" s="5"/>
      <c r="AE91" s="5"/>
      <c r="AF91" s="5"/>
      <c r="AG91" s="105">
        <v>58</v>
      </c>
      <c r="AH91" s="5" t="str">
        <f t="shared" si="26"/>
        <v>B</v>
      </c>
      <c r="AI91" s="105">
        <v>13</v>
      </c>
      <c r="AJ91" s="5" t="str">
        <f t="shared" si="27"/>
        <v>C</v>
      </c>
      <c r="AK91" s="1">
        <f t="shared" si="42"/>
        <v>71</v>
      </c>
      <c r="AL91" s="1" t="str">
        <f t="shared" si="43"/>
        <v>B</v>
      </c>
      <c r="AM91" s="1" t="str">
        <f t="shared" si="30"/>
        <v>P</v>
      </c>
      <c r="AN91" s="1">
        <v>8.4</v>
      </c>
    </row>
    <row r="92" spans="1:40" ht="15.75" x14ac:dyDescent="0.25">
      <c r="A92" s="103">
        <v>2146</v>
      </c>
      <c r="B92" s="141" t="s">
        <v>349</v>
      </c>
      <c r="C92" s="105">
        <v>42</v>
      </c>
      <c r="D92" s="5" t="str">
        <f t="shared" si="31"/>
        <v>D</v>
      </c>
      <c r="E92" s="105">
        <v>11</v>
      </c>
      <c r="F92" s="5" t="str">
        <f t="shared" si="32"/>
        <v>D</v>
      </c>
      <c r="G92" s="1">
        <f t="shared" si="33"/>
        <v>53</v>
      </c>
      <c r="H92" s="1" t="str">
        <f t="shared" si="34"/>
        <v>D</v>
      </c>
      <c r="I92" s="105">
        <v>45</v>
      </c>
      <c r="J92" s="5" t="str">
        <f t="shared" si="35"/>
        <v>D</v>
      </c>
      <c r="K92" s="105">
        <v>10</v>
      </c>
      <c r="L92" s="5" t="str">
        <f t="shared" si="36"/>
        <v>D</v>
      </c>
      <c r="M92" s="1">
        <f t="shared" si="37"/>
        <v>55</v>
      </c>
      <c r="N92" s="1" t="str">
        <f t="shared" si="38"/>
        <v>D</v>
      </c>
      <c r="O92" s="105">
        <v>50</v>
      </c>
      <c r="P92" s="5" t="str">
        <f t="shared" si="39"/>
        <v>C</v>
      </c>
      <c r="Q92" s="105">
        <v>11</v>
      </c>
      <c r="R92" s="5" t="str">
        <f t="shared" si="40"/>
        <v>D</v>
      </c>
      <c r="S92" s="1">
        <f t="shared" si="41"/>
        <v>61</v>
      </c>
      <c r="T92" s="1" t="str">
        <f t="shared" si="44"/>
        <v>C</v>
      </c>
      <c r="U92" s="1"/>
      <c r="V92" s="5"/>
      <c r="W92" s="1"/>
      <c r="X92" s="5"/>
      <c r="Y92" s="1"/>
      <c r="Z92" s="1"/>
      <c r="AA92" s="5"/>
      <c r="AB92" s="5"/>
      <c r="AC92" s="5"/>
      <c r="AD92" s="5"/>
      <c r="AE92" s="5"/>
      <c r="AF92" s="5"/>
      <c r="AG92" s="105">
        <v>43</v>
      </c>
      <c r="AH92" s="5" t="str">
        <f t="shared" si="26"/>
        <v>D</v>
      </c>
      <c r="AI92" s="105">
        <v>10</v>
      </c>
      <c r="AJ92" s="5" t="str">
        <f t="shared" si="27"/>
        <v>D</v>
      </c>
      <c r="AK92" s="1">
        <f t="shared" si="42"/>
        <v>53</v>
      </c>
      <c r="AL92" s="1" t="str">
        <f t="shared" si="43"/>
        <v>D</v>
      </c>
      <c r="AM92" s="1" t="str">
        <f t="shared" si="30"/>
        <v>P</v>
      </c>
      <c r="AN92" s="1">
        <v>7.36</v>
      </c>
    </row>
    <row r="93" spans="1:40" ht="15.75" x14ac:dyDescent="0.25">
      <c r="A93" s="103">
        <v>2147</v>
      </c>
      <c r="B93" s="133" t="s">
        <v>353</v>
      </c>
      <c r="C93" s="105">
        <v>50</v>
      </c>
      <c r="D93" s="5" t="str">
        <f t="shared" si="31"/>
        <v>C</v>
      </c>
      <c r="E93" s="105">
        <v>13</v>
      </c>
      <c r="F93" s="5" t="str">
        <f t="shared" si="32"/>
        <v>C</v>
      </c>
      <c r="G93" s="1">
        <f t="shared" si="33"/>
        <v>63</v>
      </c>
      <c r="H93" s="1" t="str">
        <f t="shared" si="34"/>
        <v>C</v>
      </c>
      <c r="I93" s="105">
        <v>45</v>
      </c>
      <c r="J93" s="5" t="str">
        <f t="shared" si="35"/>
        <v>D</v>
      </c>
      <c r="K93" s="105">
        <v>18</v>
      </c>
      <c r="L93" s="5" t="str">
        <f t="shared" si="36"/>
        <v>O</v>
      </c>
      <c r="M93" s="1">
        <f t="shared" si="37"/>
        <v>63</v>
      </c>
      <c r="N93" s="1" t="str">
        <f t="shared" si="38"/>
        <v>C</v>
      </c>
      <c r="O93" s="105">
        <v>49</v>
      </c>
      <c r="P93" s="5" t="str">
        <f t="shared" si="39"/>
        <v>C</v>
      </c>
      <c r="Q93" s="105">
        <v>13</v>
      </c>
      <c r="R93" s="5" t="str">
        <f t="shared" si="40"/>
        <v>C</v>
      </c>
      <c r="S93" s="1">
        <f t="shared" si="41"/>
        <v>62</v>
      </c>
      <c r="T93" s="1" t="str">
        <f t="shared" si="44"/>
        <v>C</v>
      </c>
      <c r="U93" s="1"/>
      <c r="V93" s="5"/>
      <c r="W93" s="1"/>
      <c r="X93" s="5"/>
      <c r="Y93" s="1"/>
      <c r="Z93" s="1"/>
      <c r="AA93" s="5"/>
      <c r="AB93" s="5"/>
      <c r="AC93" s="5"/>
      <c r="AD93" s="5"/>
      <c r="AE93" s="5"/>
      <c r="AF93" s="5"/>
      <c r="AG93" s="105">
        <v>53</v>
      </c>
      <c r="AH93" s="5" t="str">
        <f t="shared" si="26"/>
        <v>C</v>
      </c>
      <c r="AI93" s="105">
        <v>13</v>
      </c>
      <c r="AJ93" s="5" t="str">
        <f t="shared" si="27"/>
        <v>C</v>
      </c>
      <c r="AK93" s="1">
        <f t="shared" si="42"/>
        <v>66</v>
      </c>
      <c r="AL93" s="1" t="str">
        <f t="shared" si="43"/>
        <v>C</v>
      </c>
      <c r="AM93" s="1" t="str">
        <f t="shared" si="30"/>
        <v>P</v>
      </c>
      <c r="AN93" s="1">
        <v>8.1999999999999993</v>
      </c>
    </row>
    <row r="94" spans="1:40" ht="15.75" x14ac:dyDescent="0.25">
      <c r="A94" s="103">
        <v>2148</v>
      </c>
      <c r="B94" s="132" t="s">
        <v>357</v>
      </c>
      <c r="C94" s="105">
        <v>52</v>
      </c>
      <c r="D94" s="5" t="str">
        <f t="shared" si="31"/>
        <v>C</v>
      </c>
      <c r="E94" s="105">
        <v>16</v>
      </c>
      <c r="F94" s="5" t="str">
        <f t="shared" si="32"/>
        <v>O</v>
      </c>
      <c r="G94" s="1">
        <f t="shared" si="33"/>
        <v>68</v>
      </c>
      <c r="H94" s="1" t="str">
        <f t="shared" si="34"/>
        <v>C</v>
      </c>
      <c r="I94" s="105">
        <v>42</v>
      </c>
      <c r="J94" s="5" t="str">
        <f t="shared" si="35"/>
        <v>D</v>
      </c>
      <c r="K94" s="105">
        <v>18</v>
      </c>
      <c r="L94" s="5" t="str">
        <f t="shared" si="36"/>
        <v>O</v>
      </c>
      <c r="M94" s="1">
        <f t="shared" si="37"/>
        <v>60</v>
      </c>
      <c r="N94" s="1" t="str">
        <f t="shared" si="38"/>
        <v>C</v>
      </c>
      <c r="O94" s="105">
        <v>53</v>
      </c>
      <c r="P94" s="5" t="str">
        <f t="shared" si="39"/>
        <v>C</v>
      </c>
      <c r="Q94" s="105">
        <v>11</v>
      </c>
      <c r="R94" s="5" t="str">
        <f t="shared" si="40"/>
        <v>D</v>
      </c>
      <c r="S94" s="1">
        <f t="shared" si="41"/>
        <v>64</v>
      </c>
      <c r="T94" s="1" t="str">
        <f t="shared" si="44"/>
        <v>C</v>
      </c>
      <c r="U94" s="1"/>
      <c r="V94" s="5"/>
      <c r="W94" s="1"/>
      <c r="X94" s="5"/>
      <c r="Y94" s="1"/>
      <c r="Z94" s="1"/>
      <c r="AA94" s="5"/>
      <c r="AB94" s="5"/>
      <c r="AC94" s="5"/>
      <c r="AD94" s="5"/>
      <c r="AE94" s="5"/>
      <c r="AF94" s="5"/>
      <c r="AG94" s="105">
        <v>43</v>
      </c>
      <c r="AH94" s="5" t="str">
        <f t="shared" si="26"/>
        <v>D</v>
      </c>
      <c r="AI94" s="105">
        <v>12</v>
      </c>
      <c r="AJ94" s="5" t="str">
        <f t="shared" si="27"/>
        <v>C</v>
      </c>
      <c r="AK94" s="1">
        <f t="shared" si="42"/>
        <v>55</v>
      </c>
      <c r="AL94" s="1" t="str">
        <f t="shared" si="43"/>
        <v>D</v>
      </c>
      <c r="AM94" s="1" t="str">
        <f t="shared" si="30"/>
        <v>P</v>
      </c>
      <c r="AN94" s="1">
        <v>8</v>
      </c>
    </row>
    <row r="95" spans="1:40" ht="15.75" x14ac:dyDescent="0.25">
      <c r="A95" s="103">
        <v>2149</v>
      </c>
      <c r="B95" s="132" t="s">
        <v>361</v>
      </c>
      <c r="C95" s="105">
        <v>32</v>
      </c>
      <c r="D95" s="5" t="str">
        <f t="shared" si="31"/>
        <v>P</v>
      </c>
      <c r="E95" s="105">
        <v>9</v>
      </c>
      <c r="F95" s="5" t="str">
        <f t="shared" si="32"/>
        <v>E</v>
      </c>
      <c r="G95" s="1">
        <f t="shared" si="33"/>
        <v>41</v>
      </c>
      <c r="H95" s="1" t="str">
        <f t="shared" si="34"/>
        <v>P</v>
      </c>
      <c r="I95" s="105">
        <v>44</v>
      </c>
      <c r="J95" s="5" t="str">
        <f t="shared" si="35"/>
        <v>D</v>
      </c>
      <c r="K95" s="105">
        <v>10</v>
      </c>
      <c r="L95" s="5" t="str">
        <f t="shared" si="36"/>
        <v>D</v>
      </c>
      <c r="M95" s="1">
        <f t="shared" si="37"/>
        <v>54</v>
      </c>
      <c r="N95" s="1" t="str">
        <f t="shared" si="38"/>
        <v>D</v>
      </c>
      <c r="O95" s="105">
        <v>32</v>
      </c>
      <c r="P95" s="5" t="str">
        <f t="shared" si="39"/>
        <v>P</v>
      </c>
      <c r="Q95" s="105">
        <v>9</v>
      </c>
      <c r="R95" s="5" t="str">
        <f t="shared" si="40"/>
        <v>E</v>
      </c>
      <c r="S95" s="1">
        <f t="shared" si="41"/>
        <v>41</v>
      </c>
      <c r="T95" s="1" t="str">
        <f t="shared" si="44"/>
        <v>P</v>
      </c>
      <c r="U95" s="1"/>
      <c r="V95" s="5"/>
      <c r="W95" s="1"/>
      <c r="X95" s="5"/>
      <c r="Y95" s="1"/>
      <c r="Z95" s="1"/>
      <c r="AA95" s="5"/>
      <c r="AB95" s="5"/>
      <c r="AC95" s="5"/>
      <c r="AD95" s="5"/>
      <c r="AE95" s="5"/>
      <c r="AF95" s="5"/>
      <c r="AG95" s="105">
        <v>42</v>
      </c>
      <c r="AH95" s="5" t="str">
        <f t="shared" si="26"/>
        <v>D</v>
      </c>
      <c r="AI95" s="105">
        <v>11</v>
      </c>
      <c r="AJ95" s="5" t="str">
        <f t="shared" si="27"/>
        <v>D</v>
      </c>
      <c r="AK95" s="1">
        <f t="shared" si="42"/>
        <v>53</v>
      </c>
      <c r="AL95" s="1" t="str">
        <f t="shared" si="43"/>
        <v>D</v>
      </c>
      <c r="AM95" s="1" t="str">
        <f t="shared" si="30"/>
        <v>P</v>
      </c>
      <c r="AN95" s="1">
        <v>6.52</v>
      </c>
    </row>
    <row r="96" spans="1:40" ht="15.75" x14ac:dyDescent="0.25">
      <c r="A96" s="103">
        <v>2150</v>
      </c>
      <c r="B96" s="133" t="s">
        <v>365</v>
      </c>
      <c r="C96" s="105">
        <v>50</v>
      </c>
      <c r="D96" s="5" t="str">
        <f t="shared" si="31"/>
        <v>C</v>
      </c>
      <c r="E96" s="105">
        <v>15</v>
      </c>
      <c r="F96" s="5" t="str">
        <f t="shared" si="32"/>
        <v>A</v>
      </c>
      <c r="G96" s="1">
        <f t="shared" si="33"/>
        <v>65</v>
      </c>
      <c r="H96" s="1" t="str">
        <f t="shared" si="34"/>
        <v>C</v>
      </c>
      <c r="I96" s="105">
        <v>52</v>
      </c>
      <c r="J96" s="5" t="str">
        <f t="shared" si="35"/>
        <v>C</v>
      </c>
      <c r="K96" s="105">
        <v>16</v>
      </c>
      <c r="L96" s="5" t="str">
        <f t="shared" si="36"/>
        <v>O</v>
      </c>
      <c r="M96" s="1">
        <f t="shared" si="37"/>
        <v>68</v>
      </c>
      <c r="N96" s="1" t="str">
        <f t="shared" si="38"/>
        <v>C</v>
      </c>
      <c r="O96" s="105">
        <v>60</v>
      </c>
      <c r="P96" s="5" t="str">
        <f t="shared" si="39"/>
        <v>A</v>
      </c>
      <c r="Q96" s="105">
        <v>15</v>
      </c>
      <c r="R96" s="5" t="str">
        <f t="shared" si="40"/>
        <v>A</v>
      </c>
      <c r="S96" s="1">
        <f t="shared" si="41"/>
        <v>75</v>
      </c>
      <c r="T96" s="1" t="str">
        <f t="shared" si="44"/>
        <v>A</v>
      </c>
      <c r="U96" s="1"/>
      <c r="V96" s="5"/>
      <c r="W96" s="1"/>
      <c r="X96" s="5"/>
      <c r="Y96" s="1"/>
      <c r="Z96" s="1"/>
      <c r="AA96" s="5"/>
      <c r="AB96" s="5"/>
      <c r="AC96" s="5"/>
      <c r="AD96" s="5"/>
      <c r="AE96" s="5"/>
      <c r="AF96" s="5"/>
      <c r="AG96" s="105">
        <v>68</v>
      </c>
      <c r="AH96" s="5" t="str">
        <f t="shared" si="26"/>
        <v>O</v>
      </c>
      <c r="AI96" s="105">
        <v>14</v>
      </c>
      <c r="AJ96" s="5" t="str">
        <f t="shared" si="27"/>
        <v>B</v>
      </c>
      <c r="AK96" s="1">
        <f t="shared" si="42"/>
        <v>82</v>
      </c>
      <c r="AL96" s="1" t="str">
        <f t="shared" si="43"/>
        <v>O</v>
      </c>
      <c r="AM96" s="1" t="str">
        <f t="shared" si="30"/>
        <v>P</v>
      </c>
      <c r="AN96" s="1">
        <v>8.8800000000000008</v>
      </c>
    </row>
    <row r="97" spans="1:40" ht="15.75" x14ac:dyDescent="0.25">
      <c r="A97" s="103">
        <v>2151</v>
      </c>
      <c r="B97" s="133" t="s">
        <v>383</v>
      </c>
      <c r="C97" s="105">
        <v>50</v>
      </c>
      <c r="D97" s="5" t="str">
        <f t="shared" si="31"/>
        <v>C</v>
      </c>
      <c r="E97" s="105">
        <v>15</v>
      </c>
      <c r="F97" s="5" t="str">
        <f t="shared" si="32"/>
        <v>A</v>
      </c>
      <c r="G97" s="1">
        <f t="shared" si="33"/>
        <v>65</v>
      </c>
      <c r="H97" s="1" t="str">
        <f t="shared" si="34"/>
        <v>C</v>
      </c>
      <c r="I97" s="105">
        <v>46</v>
      </c>
      <c r="J97" s="5" t="str">
        <f t="shared" si="35"/>
        <v>D</v>
      </c>
      <c r="K97" s="105">
        <v>16</v>
      </c>
      <c r="L97" s="5" t="str">
        <f t="shared" si="36"/>
        <v>O</v>
      </c>
      <c r="M97" s="1">
        <f t="shared" si="37"/>
        <v>62</v>
      </c>
      <c r="N97" s="1" t="str">
        <f t="shared" si="38"/>
        <v>C</v>
      </c>
      <c r="O97" s="105">
        <v>59</v>
      </c>
      <c r="P97" s="5" t="str">
        <f t="shared" si="39"/>
        <v>B</v>
      </c>
      <c r="Q97" s="105">
        <v>13</v>
      </c>
      <c r="R97" s="5" t="str">
        <f t="shared" si="40"/>
        <v>C</v>
      </c>
      <c r="S97" s="1">
        <f t="shared" si="41"/>
        <v>72</v>
      </c>
      <c r="T97" s="1" t="str">
        <f t="shared" si="44"/>
        <v>B</v>
      </c>
      <c r="U97" s="1"/>
      <c r="V97" s="5"/>
      <c r="W97" s="1"/>
      <c r="X97" s="5"/>
      <c r="Y97" s="1"/>
      <c r="Z97" s="1"/>
      <c r="AA97" s="5"/>
      <c r="AB97" s="5"/>
      <c r="AC97" s="5"/>
      <c r="AD97" s="5"/>
      <c r="AE97" s="5"/>
      <c r="AF97" s="5"/>
      <c r="AG97" s="105">
        <v>48</v>
      </c>
      <c r="AH97" s="5" t="str">
        <f t="shared" si="26"/>
        <v>C</v>
      </c>
      <c r="AI97" s="105">
        <v>14</v>
      </c>
      <c r="AJ97" s="5" t="str">
        <f t="shared" si="27"/>
        <v>B</v>
      </c>
      <c r="AK97" s="1">
        <f t="shared" si="42"/>
        <v>62</v>
      </c>
      <c r="AL97" s="1" t="str">
        <f t="shared" si="43"/>
        <v>C</v>
      </c>
      <c r="AM97" s="1" t="str">
        <f t="shared" si="30"/>
        <v>P</v>
      </c>
      <c r="AN97" s="1">
        <v>8.1999999999999993</v>
      </c>
    </row>
    <row r="98" spans="1:40" ht="15.75" x14ac:dyDescent="0.25">
      <c r="A98" s="103">
        <v>2152</v>
      </c>
      <c r="B98" s="133" t="s">
        <v>369</v>
      </c>
      <c r="C98" s="105">
        <v>47</v>
      </c>
      <c r="D98" s="5" t="str">
        <f t="shared" si="31"/>
        <v>D</v>
      </c>
      <c r="E98" s="105">
        <v>14</v>
      </c>
      <c r="F98" s="5" t="str">
        <f t="shared" si="32"/>
        <v>B</v>
      </c>
      <c r="G98" s="1">
        <f t="shared" si="33"/>
        <v>61</v>
      </c>
      <c r="H98" s="1" t="str">
        <f t="shared" si="34"/>
        <v>C</v>
      </c>
      <c r="I98" s="105">
        <v>51</v>
      </c>
      <c r="J98" s="5" t="str">
        <f t="shared" si="35"/>
        <v>C</v>
      </c>
      <c r="K98" s="105">
        <v>17</v>
      </c>
      <c r="L98" s="5" t="str">
        <f t="shared" si="36"/>
        <v>O</v>
      </c>
      <c r="M98" s="1">
        <f t="shared" si="37"/>
        <v>68</v>
      </c>
      <c r="N98" s="1" t="str">
        <f t="shared" si="38"/>
        <v>C</v>
      </c>
      <c r="O98" s="105">
        <v>59</v>
      </c>
      <c r="P98" s="5" t="str">
        <f t="shared" si="39"/>
        <v>B</v>
      </c>
      <c r="Q98" s="105">
        <v>13</v>
      </c>
      <c r="R98" s="5" t="str">
        <f t="shared" si="40"/>
        <v>C</v>
      </c>
      <c r="S98" s="1">
        <f t="shared" si="41"/>
        <v>72</v>
      </c>
      <c r="T98" s="1" t="str">
        <f t="shared" si="44"/>
        <v>B</v>
      </c>
      <c r="U98" s="1"/>
      <c r="V98" s="5"/>
      <c r="W98" s="1"/>
      <c r="X98" s="5"/>
      <c r="Y98" s="1"/>
      <c r="Z98" s="1"/>
      <c r="AA98" s="5"/>
      <c r="AB98" s="5"/>
      <c r="AC98" s="5"/>
      <c r="AD98" s="5"/>
      <c r="AE98" s="5"/>
      <c r="AF98" s="5"/>
      <c r="AG98" s="105">
        <v>53</v>
      </c>
      <c r="AH98" s="5" t="str">
        <f t="shared" si="26"/>
        <v>C</v>
      </c>
      <c r="AI98" s="105">
        <v>12</v>
      </c>
      <c r="AJ98" s="5" t="str">
        <f t="shared" si="27"/>
        <v>C</v>
      </c>
      <c r="AK98" s="1">
        <f t="shared" si="42"/>
        <v>65</v>
      </c>
      <c r="AL98" s="1" t="str">
        <f t="shared" si="43"/>
        <v>C</v>
      </c>
      <c r="AM98" s="1" t="str">
        <f t="shared" si="30"/>
        <v>P</v>
      </c>
      <c r="AN98" s="1">
        <v>8.32</v>
      </c>
    </row>
    <row r="99" spans="1:40" ht="15.75" x14ac:dyDescent="0.25">
      <c r="A99" s="103">
        <v>2153</v>
      </c>
      <c r="B99" s="132" t="s">
        <v>373</v>
      </c>
      <c r="C99" s="105">
        <v>53</v>
      </c>
      <c r="D99" s="5" t="str">
        <f t="shared" si="31"/>
        <v>C</v>
      </c>
      <c r="E99" s="105">
        <v>17</v>
      </c>
      <c r="F99" s="5" t="str">
        <f t="shared" si="32"/>
        <v>O</v>
      </c>
      <c r="G99" s="1">
        <f t="shared" si="33"/>
        <v>70</v>
      </c>
      <c r="H99" s="1" t="str">
        <f t="shared" si="34"/>
        <v>B</v>
      </c>
      <c r="I99" s="105">
        <v>70</v>
      </c>
      <c r="J99" s="5" t="str">
        <f t="shared" si="35"/>
        <v>O</v>
      </c>
      <c r="K99" s="105">
        <v>15</v>
      </c>
      <c r="L99" s="5" t="str">
        <f t="shared" si="36"/>
        <v>A</v>
      </c>
      <c r="M99" s="1">
        <f t="shared" si="37"/>
        <v>85</v>
      </c>
      <c r="N99" s="1" t="str">
        <f t="shared" si="38"/>
        <v>O</v>
      </c>
      <c r="O99" s="105">
        <v>64</v>
      </c>
      <c r="P99" s="5" t="str">
        <f t="shared" si="39"/>
        <v>O</v>
      </c>
      <c r="Q99" s="105">
        <v>18</v>
      </c>
      <c r="R99" s="5" t="str">
        <f t="shared" si="40"/>
        <v>O</v>
      </c>
      <c r="S99" s="1">
        <f t="shared" si="41"/>
        <v>82</v>
      </c>
      <c r="T99" s="1" t="str">
        <f t="shared" si="44"/>
        <v>O</v>
      </c>
      <c r="U99" s="1"/>
      <c r="V99" s="5"/>
      <c r="W99" s="1"/>
      <c r="X99" s="5"/>
      <c r="Y99" s="1"/>
      <c r="Z99" s="1"/>
      <c r="AA99" s="5"/>
      <c r="AB99" s="5"/>
      <c r="AC99" s="5"/>
      <c r="AD99" s="5"/>
      <c r="AE99" s="5"/>
      <c r="AF99" s="5"/>
      <c r="AG99" s="105">
        <v>49</v>
      </c>
      <c r="AH99" s="5" t="str">
        <f t="shared" si="26"/>
        <v>C</v>
      </c>
      <c r="AI99" s="105">
        <v>12</v>
      </c>
      <c r="AJ99" s="5" t="str">
        <f t="shared" si="27"/>
        <v>C</v>
      </c>
      <c r="AK99" s="1">
        <f t="shared" si="42"/>
        <v>61</v>
      </c>
      <c r="AL99" s="1" t="str">
        <f t="shared" si="43"/>
        <v>C</v>
      </c>
      <c r="AM99" s="1" t="str">
        <f t="shared" si="30"/>
        <v>P</v>
      </c>
      <c r="AN99" s="1">
        <v>9.2799999999999994</v>
      </c>
    </row>
    <row r="100" spans="1:40" ht="15.75" x14ac:dyDescent="0.25">
      <c r="A100" s="103">
        <v>2154</v>
      </c>
      <c r="B100" s="132" t="s">
        <v>377</v>
      </c>
      <c r="C100" s="105">
        <v>43</v>
      </c>
      <c r="D100" s="5" t="str">
        <f t="shared" si="31"/>
        <v>D</v>
      </c>
      <c r="E100" s="105">
        <v>12</v>
      </c>
      <c r="F100" s="5" t="str">
        <f t="shared" si="32"/>
        <v>C</v>
      </c>
      <c r="G100" s="1">
        <f t="shared" si="33"/>
        <v>55</v>
      </c>
      <c r="H100" s="1" t="str">
        <f t="shared" si="34"/>
        <v>D</v>
      </c>
      <c r="I100" s="105">
        <v>47</v>
      </c>
      <c r="J100" s="5" t="str">
        <f t="shared" si="35"/>
        <v>D</v>
      </c>
      <c r="K100" s="105">
        <v>18</v>
      </c>
      <c r="L100" s="5" t="str">
        <f t="shared" si="36"/>
        <v>O</v>
      </c>
      <c r="M100" s="1">
        <f t="shared" si="37"/>
        <v>65</v>
      </c>
      <c r="N100" s="1" t="str">
        <f t="shared" si="38"/>
        <v>C</v>
      </c>
      <c r="O100" s="105">
        <v>51</v>
      </c>
      <c r="P100" s="5" t="str">
        <f t="shared" si="39"/>
        <v>C</v>
      </c>
      <c r="Q100" s="105">
        <v>17</v>
      </c>
      <c r="R100" s="5" t="str">
        <f t="shared" si="40"/>
        <v>O</v>
      </c>
      <c r="S100" s="1">
        <f t="shared" si="41"/>
        <v>68</v>
      </c>
      <c r="T100" s="1" t="str">
        <f t="shared" si="44"/>
        <v>C</v>
      </c>
      <c r="U100" s="1"/>
      <c r="V100" s="5"/>
      <c r="W100" s="1"/>
      <c r="X100" s="5"/>
      <c r="Y100" s="1"/>
      <c r="Z100" s="1"/>
      <c r="AA100" s="5"/>
      <c r="AB100" s="5"/>
      <c r="AC100" s="5"/>
      <c r="AD100" s="5"/>
      <c r="AE100" s="5"/>
      <c r="AF100" s="5"/>
      <c r="AG100" s="105">
        <v>38</v>
      </c>
      <c r="AH100" s="5" t="str">
        <f t="shared" si="26"/>
        <v>E</v>
      </c>
      <c r="AI100" s="105">
        <v>9</v>
      </c>
      <c r="AJ100" s="5" t="str">
        <f t="shared" si="27"/>
        <v>E</v>
      </c>
      <c r="AK100" s="1">
        <f t="shared" si="42"/>
        <v>47</v>
      </c>
      <c r="AL100" s="1" t="str">
        <f t="shared" si="43"/>
        <v>E</v>
      </c>
      <c r="AM100" s="1" t="str">
        <f t="shared" si="30"/>
        <v>P</v>
      </c>
      <c r="AN100" s="1">
        <v>7.6</v>
      </c>
    </row>
    <row r="101" spans="1:40" ht="15.75" x14ac:dyDescent="0.25">
      <c r="A101" s="103">
        <v>2155</v>
      </c>
      <c r="B101" s="133" t="s">
        <v>381</v>
      </c>
      <c r="C101" s="105">
        <v>57</v>
      </c>
      <c r="D101" s="5" t="str">
        <f t="shared" si="31"/>
        <v>B</v>
      </c>
      <c r="E101" s="105">
        <v>11</v>
      </c>
      <c r="F101" s="5" t="str">
        <f t="shared" si="32"/>
        <v>D</v>
      </c>
      <c r="G101" s="1">
        <f t="shared" si="33"/>
        <v>68</v>
      </c>
      <c r="H101" s="1" t="str">
        <f t="shared" si="34"/>
        <v>C</v>
      </c>
      <c r="I101" s="105">
        <v>70</v>
      </c>
      <c r="J101" s="5" t="str">
        <f t="shared" si="35"/>
        <v>O</v>
      </c>
      <c r="K101" s="105">
        <v>18</v>
      </c>
      <c r="L101" s="5" t="str">
        <f t="shared" si="36"/>
        <v>O</v>
      </c>
      <c r="M101" s="1">
        <f t="shared" si="37"/>
        <v>88</v>
      </c>
      <c r="N101" s="1" t="str">
        <f t="shared" si="38"/>
        <v>O</v>
      </c>
      <c r="O101" s="105">
        <v>47</v>
      </c>
      <c r="P101" s="5" t="str">
        <f t="shared" si="39"/>
        <v>D</v>
      </c>
      <c r="Q101" s="105">
        <v>18</v>
      </c>
      <c r="R101" s="5" t="str">
        <f t="shared" si="40"/>
        <v>O</v>
      </c>
      <c r="S101" s="1">
        <f t="shared" si="41"/>
        <v>65</v>
      </c>
      <c r="T101" s="1" t="str">
        <f t="shared" si="44"/>
        <v>C</v>
      </c>
      <c r="U101" s="1"/>
      <c r="V101" s="5"/>
      <c r="W101" s="1"/>
      <c r="X101" s="5"/>
      <c r="Y101" s="1"/>
      <c r="Z101" s="1"/>
      <c r="AA101" s="5"/>
      <c r="AB101" s="5"/>
      <c r="AC101" s="5"/>
      <c r="AD101" s="5"/>
      <c r="AE101" s="5"/>
      <c r="AF101" s="5"/>
      <c r="AG101" s="105">
        <v>60</v>
      </c>
      <c r="AH101" s="5" t="str">
        <f t="shared" si="26"/>
        <v>A</v>
      </c>
      <c r="AI101" s="105">
        <v>14</v>
      </c>
      <c r="AJ101" s="5" t="str">
        <f t="shared" si="27"/>
        <v>B</v>
      </c>
      <c r="AK101" s="1">
        <f t="shared" si="42"/>
        <v>74</v>
      </c>
      <c r="AL101" s="1" t="str">
        <f t="shared" si="43"/>
        <v>B</v>
      </c>
      <c r="AM101" s="1" t="str">
        <f t="shared" si="30"/>
        <v>P</v>
      </c>
      <c r="AN101" s="1">
        <v>8.8000000000000007</v>
      </c>
    </row>
    <row r="102" spans="1:40" ht="15.75" x14ac:dyDescent="0.25">
      <c r="A102" s="103">
        <v>2156</v>
      </c>
      <c r="B102" s="132" t="s">
        <v>387</v>
      </c>
      <c r="C102" s="105">
        <v>40</v>
      </c>
      <c r="D102" s="5" t="str">
        <f t="shared" si="31"/>
        <v>D</v>
      </c>
      <c r="E102" s="105">
        <v>9</v>
      </c>
      <c r="F102" s="5" t="str">
        <f t="shared" si="32"/>
        <v>E</v>
      </c>
      <c r="G102" s="1">
        <f t="shared" si="33"/>
        <v>49</v>
      </c>
      <c r="H102" s="1" t="str">
        <f t="shared" si="34"/>
        <v>E</v>
      </c>
      <c r="I102" s="105">
        <v>46</v>
      </c>
      <c r="J102" s="5" t="str">
        <f t="shared" si="35"/>
        <v>D</v>
      </c>
      <c r="K102" s="105">
        <v>16</v>
      </c>
      <c r="L102" s="5" t="str">
        <f t="shared" si="36"/>
        <v>O</v>
      </c>
      <c r="M102" s="1">
        <f t="shared" si="37"/>
        <v>62</v>
      </c>
      <c r="N102" s="1" t="str">
        <f t="shared" si="38"/>
        <v>C</v>
      </c>
      <c r="O102" s="105">
        <v>36</v>
      </c>
      <c r="P102" s="5" t="str">
        <f t="shared" si="39"/>
        <v>E</v>
      </c>
      <c r="Q102" s="105">
        <v>10</v>
      </c>
      <c r="R102" s="5" t="str">
        <f t="shared" si="40"/>
        <v>D</v>
      </c>
      <c r="S102" s="1">
        <f t="shared" si="41"/>
        <v>46</v>
      </c>
      <c r="T102" s="1" t="str">
        <f t="shared" si="44"/>
        <v>E</v>
      </c>
      <c r="U102" s="1"/>
      <c r="V102" s="5"/>
      <c r="W102" s="1"/>
      <c r="X102" s="5"/>
      <c r="Y102" s="1"/>
      <c r="Z102" s="1"/>
      <c r="AA102" s="5"/>
      <c r="AB102" s="5"/>
      <c r="AC102" s="5"/>
      <c r="AD102" s="5"/>
      <c r="AE102" s="5"/>
      <c r="AF102" s="5"/>
      <c r="AG102" s="105">
        <v>54</v>
      </c>
      <c r="AH102" s="5" t="str">
        <f t="shared" si="26"/>
        <v>C</v>
      </c>
      <c r="AI102" s="105">
        <v>12</v>
      </c>
      <c r="AJ102" s="5" t="str">
        <f t="shared" si="27"/>
        <v>C</v>
      </c>
      <c r="AK102" s="1">
        <f t="shared" si="42"/>
        <v>66</v>
      </c>
      <c r="AL102" s="1" t="str">
        <f t="shared" si="43"/>
        <v>C</v>
      </c>
      <c r="AM102" s="1" t="str">
        <f t="shared" si="30"/>
        <v>P</v>
      </c>
      <c r="AN102" s="1">
        <v>7.36</v>
      </c>
    </row>
    <row r="103" spans="1:40" ht="15.75" x14ac:dyDescent="0.25">
      <c r="A103" s="103">
        <v>2157</v>
      </c>
      <c r="B103" s="132" t="s">
        <v>385</v>
      </c>
      <c r="C103" s="105">
        <v>51</v>
      </c>
      <c r="D103" s="5" t="str">
        <f t="shared" si="31"/>
        <v>C</v>
      </c>
      <c r="E103" s="105">
        <v>14</v>
      </c>
      <c r="F103" s="5" t="str">
        <f t="shared" si="32"/>
        <v>B</v>
      </c>
      <c r="G103" s="1">
        <f t="shared" si="33"/>
        <v>65</v>
      </c>
      <c r="H103" s="1" t="str">
        <f t="shared" si="34"/>
        <v>C</v>
      </c>
      <c r="I103" s="105">
        <v>40</v>
      </c>
      <c r="J103" s="5" t="str">
        <f t="shared" si="35"/>
        <v>D</v>
      </c>
      <c r="K103" s="105">
        <v>15</v>
      </c>
      <c r="L103" s="5" t="str">
        <f t="shared" si="36"/>
        <v>A</v>
      </c>
      <c r="M103" s="1">
        <f t="shared" si="37"/>
        <v>55</v>
      </c>
      <c r="N103" s="1" t="str">
        <f t="shared" si="38"/>
        <v>D</v>
      </c>
      <c r="O103" s="105">
        <v>60</v>
      </c>
      <c r="P103" s="5" t="str">
        <f t="shared" si="39"/>
        <v>A</v>
      </c>
      <c r="Q103" s="105">
        <v>11</v>
      </c>
      <c r="R103" s="5" t="str">
        <f t="shared" si="40"/>
        <v>D</v>
      </c>
      <c r="S103" s="1">
        <f t="shared" si="41"/>
        <v>71</v>
      </c>
      <c r="T103" s="1" t="str">
        <f t="shared" si="44"/>
        <v>B</v>
      </c>
      <c r="U103" s="1"/>
      <c r="V103" s="5"/>
      <c r="W103" s="1"/>
      <c r="X103" s="5"/>
      <c r="Y103" s="1"/>
      <c r="Z103" s="1"/>
      <c r="AA103" s="5"/>
      <c r="AB103" s="5"/>
      <c r="AC103" s="5"/>
      <c r="AD103" s="5"/>
      <c r="AE103" s="5"/>
      <c r="AF103" s="5"/>
      <c r="AG103" s="105">
        <v>64</v>
      </c>
      <c r="AH103" s="5" t="str">
        <f t="shared" si="26"/>
        <v>O</v>
      </c>
      <c r="AI103" s="105">
        <v>10</v>
      </c>
      <c r="AJ103" s="5" t="str">
        <f t="shared" si="27"/>
        <v>D</v>
      </c>
      <c r="AK103" s="1">
        <f t="shared" si="42"/>
        <v>74</v>
      </c>
      <c r="AL103" s="1" t="str">
        <f t="shared" si="43"/>
        <v>B</v>
      </c>
      <c r="AM103" s="1" t="str">
        <f t="shared" si="30"/>
        <v>P</v>
      </c>
      <c r="AN103" s="1">
        <v>8</v>
      </c>
    </row>
    <row r="104" spans="1:40" ht="15.75" x14ac:dyDescent="0.25">
      <c r="A104" s="103">
        <v>2158</v>
      </c>
      <c r="B104" s="132" t="s">
        <v>389</v>
      </c>
      <c r="C104" s="105">
        <v>35</v>
      </c>
      <c r="D104" s="5" t="str">
        <f t="shared" si="31"/>
        <v>P</v>
      </c>
      <c r="E104" s="105">
        <v>13</v>
      </c>
      <c r="F104" s="5" t="str">
        <f t="shared" si="32"/>
        <v>C</v>
      </c>
      <c r="G104" s="1">
        <f t="shared" si="33"/>
        <v>48</v>
      </c>
      <c r="H104" s="1" t="str">
        <f t="shared" si="34"/>
        <v>E</v>
      </c>
      <c r="I104" s="105">
        <v>38</v>
      </c>
      <c r="J104" s="5" t="str">
        <f t="shared" si="35"/>
        <v>E</v>
      </c>
      <c r="K104" s="105">
        <v>14</v>
      </c>
      <c r="L104" s="5" t="str">
        <f t="shared" si="36"/>
        <v>B</v>
      </c>
      <c r="M104" s="1">
        <f t="shared" si="37"/>
        <v>52</v>
      </c>
      <c r="N104" s="1" t="str">
        <f t="shared" si="38"/>
        <v>D</v>
      </c>
      <c r="O104" s="105">
        <v>36</v>
      </c>
      <c r="P104" s="5" t="str">
        <f t="shared" si="39"/>
        <v>E</v>
      </c>
      <c r="Q104" s="105">
        <v>8</v>
      </c>
      <c r="R104" s="5" t="str">
        <f t="shared" si="40"/>
        <v>P</v>
      </c>
      <c r="S104" s="1">
        <f t="shared" si="41"/>
        <v>44</v>
      </c>
      <c r="T104" s="1" t="str">
        <f t="shared" si="44"/>
        <v>P</v>
      </c>
      <c r="U104" s="1"/>
      <c r="V104" s="5"/>
      <c r="W104" s="1"/>
      <c r="X104" s="5"/>
      <c r="Y104" s="1"/>
      <c r="Z104" s="1"/>
      <c r="AA104" s="5"/>
      <c r="AB104" s="5"/>
      <c r="AC104" s="5"/>
      <c r="AD104" s="5"/>
      <c r="AE104" s="5"/>
      <c r="AF104" s="5"/>
      <c r="AG104" s="105">
        <v>32</v>
      </c>
      <c r="AH104" s="5" t="str">
        <f t="shared" si="26"/>
        <v>P</v>
      </c>
      <c r="AI104" s="105">
        <v>8</v>
      </c>
      <c r="AJ104" s="5" t="str">
        <f t="shared" si="27"/>
        <v>P</v>
      </c>
      <c r="AK104" s="1">
        <f t="shared" si="42"/>
        <v>40</v>
      </c>
      <c r="AL104" s="1" t="str">
        <f t="shared" si="43"/>
        <v>P</v>
      </c>
      <c r="AM104" s="1" t="str">
        <f t="shared" si="30"/>
        <v>P</v>
      </c>
      <c r="AN104" s="1">
        <v>6.52</v>
      </c>
    </row>
    <row r="105" spans="1:40" ht="15.75" x14ac:dyDescent="0.25">
      <c r="A105" s="103">
        <v>2159</v>
      </c>
      <c r="B105" s="132" t="s">
        <v>391</v>
      </c>
      <c r="C105" s="105">
        <v>47</v>
      </c>
      <c r="D105" s="5" t="str">
        <f t="shared" si="31"/>
        <v>D</v>
      </c>
      <c r="E105" s="105">
        <v>17</v>
      </c>
      <c r="F105" s="5" t="str">
        <f t="shared" si="32"/>
        <v>O</v>
      </c>
      <c r="G105" s="1">
        <f t="shared" si="33"/>
        <v>64</v>
      </c>
      <c r="H105" s="1" t="str">
        <f t="shared" si="34"/>
        <v>C</v>
      </c>
      <c r="I105" s="105">
        <v>46</v>
      </c>
      <c r="J105" s="5" t="str">
        <f t="shared" si="35"/>
        <v>D</v>
      </c>
      <c r="K105" s="105">
        <v>17</v>
      </c>
      <c r="L105" s="5" t="str">
        <f t="shared" si="36"/>
        <v>O</v>
      </c>
      <c r="M105" s="1">
        <f t="shared" si="37"/>
        <v>63</v>
      </c>
      <c r="N105" s="1" t="str">
        <f t="shared" si="38"/>
        <v>C</v>
      </c>
      <c r="O105" s="105">
        <v>57</v>
      </c>
      <c r="P105" s="5" t="str">
        <f t="shared" si="39"/>
        <v>B</v>
      </c>
      <c r="Q105" s="105">
        <v>11</v>
      </c>
      <c r="R105" s="5" t="str">
        <f t="shared" si="40"/>
        <v>D</v>
      </c>
      <c r="S105" s="1">
        <f t="shared" si="41"/>
        <v>68</v>
      </c>
      <c r="T105" s="1" t="str">
        <f t="shared" si="44"/>
        <v>C</v>
      </c>
      <c r="U105" s="1"/>
      <c r="V105" s="5"/>
      <c r="W105" s="1"/>
      <c r="X105" s="5"/>
      <c r="Y105" s="1"/>
      <c r="Z105" s="1"/>
      <c r="AA105" s="5"/>
      <c r="AB105" s="5"/>
      <c r="AC105" s="5"/>
      <c r="AD105" s="5"/>
      <c r="AE105" s="5"/>
      <c r="AF105" s="5"/>
      <c r="AG105" s="105">
        <v>48</v>
      </c>
      <c r="AH105" s="5" t="str">
        <f t="shared" si="26"/>
        <v>C</v>
      </c>
      <c r="AI105" s="105">
        <v>16</v>
      </c>
      <c r="AJ105" s="5" t="str">
        <f t="shared" si="27"/>
        <v>O</v>
      </c>
      <c r="AK105" s="1">
        <f t="shared" si="42"/>
        <v>64</v>
      </c>
      <c r="AL105" s="1" t="str">
        <f t="shared" si="43"/>
        <v>C</v>
      </c>
      <c r="AM105" s="1" t="str">
        <f t="shared" si="30"/>
        <v>P</v>
      </c>
      <c r="AN105" s="1">
        <v>8.1999999999999993</v>
      </c>
    </row>
    <row r="106" spans="1:40" ht="15.75" x14ac:dyDescent="0.25">
      <c r="A106" s="103">
        <v>2160</v>
      </c>
      <c r="B106" s="132" t="s">
        <v>393</v>
      </c>
      <c r="C106" s="105">
        <v>61</v>
      </c>
      <c r="D106" s="5" t="str">
        <f t="shared" si="31"/>
        <v>A</v>
      </c>
      <c r="E106" s="105">
        <v>18</v>
      </c>
      <c r="F106" s="5" t="str">
        <f t="shared" si="32"/>
        <v>O</v>
      </c>
      <c r="G106" s="1">
        <f t="shared" si="33"/>
        <v>79</v>
      </c>
      <c r="H106" s="1" t="str">
        <f t="shared" si="34"/>
        <v>A</v>
      </c>
      <c r="I106" s="105">
        <v>63</v>
      </c>
      <c r="J106" s="5" t="str">
        <f t="shared" si="35"/>
        <v>A</v>
      </c>
      <c r="K106" s="105">
        <v>19</v>
      </c>
      <c r="L106" s="5" t="str">
        <f t="shared" si="36"/>
        <v>O</v>
      </c>
      <c r="M106" s="1">
        <f t="shared" si="37"/>
        <v>82</v>
      </c>
      <c r="N106" s="1" t="str">
        <f t="shared" si="38"/>
        <v>O</v>
      </c>
      <c r="O106" s="105">
        <v>57</v>
      </c>
      <c r="P106" s="5" t="str">
        <f t="shared" si="39"/>
        <v>B</v>
      </c>
      <c r="Q106" s="105">
        <v>19</v>
      </c>
      <c r="R106" s="5" t="str">
        <f t="shared" si="40"/>
        <v>O</v>
      </c>
      <c r="S106" s="1">
        <f t="shared" si="41"/>
        <v>76</v>
      </c>
      <c r="T106" s="1" t="str">
        <f t="shared" si="44"/>
        <v>A</v>
      </c>
      <c r="U106" s="1"/>
      <c r="V106" s="5"/>
      <c r="W106" s="1"/>
      <c r="X106" s="5"/>
      <c r="Y106" s="1"/>
      <c r="Z106" s="1"/>
      <c r="AA106" s="5"/>
      <c r="AB106" s="5"/>
      <c r="AC106" s="5"/>
      <c r="AD106" s="5"/>
      <c r="AE106" s="5"/>
      <c r="AF106" s="5"/>
      <c r="AG106" s="105">
        <v>60</v>
      </c>
      <c r="AH106" s="5" t="str">
        <f t="shared" si="26"/>
        <v>A</v>
      </c>
      <c r="AI106" s="105">
        <v>14</v>
      </c>
      <c r="AJ106" s="5" t="str">
        <f t="shared" si="27"/>
        <v>B</v>
      </c>
      <c r="AK106" s="1">
        <f t="shared" si="42"/>
        <v>74</v>
      </c>
      <c r="AL106" s="1" t="str">
        <f t="shared" si="43"/>
        <v>B</v>
      </c>
      <c r="AM106" s="1" t="str">
        <f t="shared" si="30"/>
        <v>P</v>
      </c>
      <c r="AN106" s="1">
        <v>9.44</v>
      </c>
    </row>
    <row r="107" spans="1:40" ht="16.5" thickBot="1" x14ac:dyDescent="0.3">
      <c r="A107" s="103">
        <v>2161</v>
      </c>
      <c r="B107" s="139" t="s">
        <v>397</v>
      </c>
      <c r="C107" s="105">
        <v>32</v>
      </c>
      <c r="D107" s="5" t="str">
        <f t="shared" si="31"/>
        <v>P</v>
      </c>
      <c r="E107" s="105">
        <v>11</v>
      </c>
      <c r="F107" s="5" t="str">
        <f t="shared" si="32"/>
        <v>D</v>
      </c>
      <c r="G107" s="1">
        <f t="shared" si="33"/>
        <v>43</v>
      </c>
      <c r="H107" s="1" t="str">
        <f t="shared" si="34"/>
        <v>P</v>
      </c>
      <c r="I107" s="105">
        <v>32</v>
      </c>
      <c r="J107" s="5" t="str">
        <f t="shared" si="35"/>
        <v>P</v>
      </c>
      <c r="K107" s="105">
        <v>12</v>
      </c>
      <c r="L107" s="5" t="str">
        <f t="shared" si="36"/>
        <v>C</v>
      </c>
      <c r="M107" s="1">
        <f t="shared" si="37"/>
        <v>44</v>
      </c>
      <c r="N107" s="1" t="str">
        <f t="shared" si="38"/>
        <v>P</v>
      </c>
      <c r="O107" s="105">
        <v>34</v>
      </c>
      <c r="P107" s="5" t="str">
        <f t="shared" si="39"/>
        <v>P</v>
      </c>
      <c r="Q107" s="105">
        <v>11</v>
      </c>
      <c r="R107" s="5" t="str">
        <f t="shared" si="40"/>
        <v>D</v>
      </c>
      <c r="S107" s="1">
        <f t="shared" si="41"/>
        <v>45</v>
      </c>
      <c r="T107" s="1" t="str">
        <f t="shared" si="44"/>
        <v>E</v>
      </c>
      <c r="U107" s="1"/>
      <c r="V107" s="5"/>
      <c r="W107" s="1"/>
      <c r="X107" s="5"/>
      <c r="Y107" s="1"/>
      <c r="Z107" s="1"/>
      <c r="AA107" s="5"/>
      <c r="AB107" s="5"/>
      <c r="AC107" s="5"/>
      <c r="AD107" s="5"/>
      <c r="AE107" s="5"/>
      <c r="AF107" s="5"/>
      <c r="AG107" s="105">
        <v>39</v>
      </c>
      <c r="AH107" s="5" t="str">
        <f t="shared" si="26"/>
        <v>E</v>
      </c>
      <c r="AI107" s="105">
        <v>10</v>
      </c>
      <c r="AJ107" s="5" t="str">
        <f t="shared" si="27"/>
        <v>D</v>
      </c>
      <c r="AK107" s="1">
        <f t="shared" si="42"/>
        <v>49</v>
      </c>
      <c r="AL107" s="1" t="str">
        <f t="shared" si="43"/>
        <v>E</v>
      </c>
      <c r="AM107" s="1" t="str">
        <f t="shared" ref="AM107:AM138" si="45">IF(OR(D107="F",F107="F",H107="F",J107="F",L107="F",N107="F",P107="F",R107="F",T107="F",V107="F",X107="F",Z107="F",AH107="F",AJ107="F",AL107="F"),"F","P")</f>
        <v>P</v>
      </c>
      <c r="AN107" s="1">
        <v>6.6</v>
      </c>
    </row>
    <row r="108" spans="1:40" ht="15.75" x14ac:dyDescent="0.25">
      <c r="A108" s="103">
        <v>2162</v>
      </c>
      <c r="B108" s="119" t="s">
        <v>401</v>
      </c>
      <c r="C108" s="105">
        <v>52</v>
      </c>
      <c r="D108" s="5" t="str">
        <f t="shared" si="31"/>
        <v>C</v>
      </c>
      <c r="E108" s="105">
        <v>15</v>
      </c>
      <c r="F108" s="5" t="str">
        <f t="shared" si="32"/>
        <v>A</v>
      </c>
      <c r="G108" s="1">
        <f t="shared" si="33"/>
        <v>67</v>
      </c>
      <c r="H108" s="1" t="str">
        <f t="shared" si="34"/>
        <v>C</v>
      </c>
      <c r="I108" s="105">
        <v>51</v>
      </c>
      <c r="J108" s="5" t="str">
        <f t="shared" si="35"/>
        <v>C</v>
      </c>
      <c r="K108" s="105">
        <v>18</v>
      </c>
      <c r="L108" s="5" t="str">
        <f t="shared" si="36"/>
        <v>O</v>
      </c>
      <c r="M108" s="1">
        <f t="shared" si="37"/>
        <v>69</v>
      </c>
      <c r="N108" s="1" t="str">
        <f t="shared" si="38"/>
        <v>C</v>
      </c>
      <c r="O108" s="105">
        <v>50</v>
      </c>
      <c r="P108" s="5" t="str">
        <f t="shared" si="39"/>
        <v>C</v>
      </c>
      <c r="Q108" s="105">
        <v>19</v>
      </c>
      <c r="R108" s="5" t="str">
        <f t="shared" si="40"/>
        <v>O</v>
      </c>
      <c r="S108" s="1">
        <f t="shared" si="41"/>
        <v>69</v>
      </c>
      <c r="T108" s="1" t="str">
        <f t="shared" si="44"/>
        <v>C</v>
      </c>
      <c r="U108" s="1"/>
      <c r="V108" s="5"/>
      <c r="W108" s="1"/>
      <c r="X108" s="5"/>
      <c r="Y108" s="1"/>
      <c r="Z108" s="1"/>
      <c r="AA108" s="5"/>
      <c r="AB108" s="5"/>
      <c r="AC108" s="5"/>
      <c r="AD108" s="5"/>
      <c r="AE108" s="5"/>
      <c r="AF108" s="5"/>
      <c r="AG108" s="105">
        <v>48</v>
      </c>
      <c r="AH108" s="5" t="str">
        <f t="shared" si="26"/>
        <v>C</v>
      </c>
      <c r="AI108" s="105">
        <v>14</v>
      </c>
      <c r="AJ108" s="5" t="str">
        <f t="shared" si="27"/>
        <v>B</v>
      </c>
      <c r="AK108" s="1">
        <f t="shared" si="42"/>
        <v>62</v>
      </c>
      <c r="AL108" s="1" t="str">
        <f t="shared" si="43"/>
        <v>C</v>
      </c>
      <c r="AM108" s="1" t="str">
        <f t="shared" si="45"/>
        <v>P</v>
      </c>
      <c r="AN108" s="1">
        <v>8.1999999999999993</v>
      </c>
    </row>
    <row r="109" spans="1:40" ht="15.75" x14ac:dyDescent="0.25">
      <c r="A109" s="103">
        <v>2163</v>
      </c>
      <c r="B109" s="121" t="s">
        <v>405</v>
      </c>
      <c r="C109" s="105">
        <v>51</v>
      </c>
      <c r="D109" s="5" t="str">
        <f t="shared" si="31"/>
        <v>C</v>
      </c>
      <c r="E109" s="105">
        <v>15</v>
      </c>
      <c r="F109" s="5" t="str">
        <f t="shared" si="32"/>
        <v>A</v>
      </c>
      <c r="G109" s="1">
        <f t="shared" si="33"/>
        <v>66</v>
      </c>
      <c r="H109" s="1" t="str">
        <f t="shared" si="34"/>
        <v>C</v>
      </c>
      <c r="I109" s="105">
        <v>51</v>
      </c>
      <c r="J109" s="5" t="str">
        <f t="shared" si="35"/>
        <v>C</v>
      </c>
      <c r="K109" s="105">
        <v>18</v>
      </c>
      <c r="L109" s="5" t="str">
        <f t="shared" si="36"/>
        <v>O</v>
      </c>
      <c r="M109" s="1">
        <f t="shared" si="37"/>
        <v>69</v>
      </c>
      <c r="N109" s="1" t="str">
        <f t="shared" si="38"/>
        <v>C</v>
      </c>
      <c r="O109" s="105">
        <v>40</v>
      </c>
      <c r="P109" s="5" t="str">
        <f t="shared" si="39"/>
        <v>D</v>
      </c>
      <c r="Q109" s="105">
        <v>16</v>
      </c>
      <c r="R109" s="5" t="str">
        <f t="shared" si="40"/>
        <v>O</v>
      </c>
      <c r="S109" s="1">
        <f t="shared" si="41"/>
        <v>56</v>
      </c>
      <c r="T109" s="1" t="str">
        <f t="shared" si="44"/>
        <v>D</v>
      </c>
      <c r="U109" s="1"/>
      <c r="V109" s="5"/>
      <c r="W109" s="1"/>
      <c r="X109" s="5"/>
      <c r="Y109" s="1"/>
      <c r="Z109" s="1"/>
      <c r="AA109" s="5"/>
      <c r="AB109" s="5"/>
      <c r="AC109" s="5"/>
      <c r="AD109" s="5"/>
      <c r="AE109" s="5"/>
      <c r="AF109" s="5"/>
      <c r="AG109" s="105">
        <v>45</v>
      </c>
      <c r="AH109" s="5" t="str">
        <f t="shared" si="26"/>
        <v>D</v>
      </c>
      <c r="AI109" s="105">
        <v>14</v>
      </c>
      <c r="AJ109" s="5" t="str">
        <f t="shared" si="27"/>
        <v>B</v>
      </c>
      <c r="AK109" s="1">
        <f t="shared" si="42"/>
        <v>59</v>
      </c>
      <c r="AL109" s="1" t="str">
        <f t="shared" si="43"/>
        <v>D</v>
      </c>
      <c r="AM109" s="1" t="str">
        <f t="shared" si="45"/>
        <v>P</v>
      </c>
      <c r="AN109" s="1">
        <v>7.92</v>
      </c>
    </row>
    <row r="110" spans="1:40" ht="15.75" x14ac:dyDescent="0.25">
      <c r="A110" s="103">
        <v>2164</v>
      </c>
      <c r="B110" s="121" t="s">
        <v>409</v>
      </c>
      <c r="C110" s="105">
        <v>34</v>
      </c>
      <c r="D110" s="5" t="str">
        <f t="shared" si="31"/>
        <v>P</v>
      </c>
      <c r="E110" s="105">
        <v>8</v>
      </c>
      <c r="F110" s="5" t="str">
        <f t="shared" si="32"/>
        <v>P</v>
      </c>
      <c r="G110" s="1">
        <f t="shared" si="33"/>
        <v>42</v>
      </c>
      <c r="H110" s="1" t="str">
        <f t="shared" si="34"/>
        <v>P</v>
      </c>
      <c r="I110" s="105">
        <v>46</v>
      </c>
      <c r="J110" s="5" t="str">
        <f t="shared" si="35"/>
        <v>D</v>
      </c>
      <c r="K110" s="105">
        <v>9</v>
      </c>
      <c r="L110" s="5" t="str">
        <f t="shared" si="36"/>
        <v>E</v>
      </c>
      <c r="M110" s="1">
        <f t="shared" si="37"/>
        <v>55</v>
      </c>
      <c r="N110" s="1" t="str">
        <f t="shared" si="38"/>
        <v>D</v>
      </c>
      <c r="O110" s="105">
        <v>40</v>
      </c>
      <c r="P110" s="5" t="str">
        <f t="shared" si="39"/>
        <v>D</v>
      </c>
      <c r="Q110" s="105">
        <v>10</v>
      </c>
      <c r="R110" s="5" t="str">
        <f t="shared" si="40"/>
        <v>D</v>
      </c>
      <c r="S110" s="1">
        <f t="shared" si="41"/>
        <v>50</v>
      </c>
      <c r="T110" s="1" t="str">
        <f t="shared" si="44"/>
        <v>D</v>
      </c>
      <c r="U110" s="1"/>
      <c r="V110" s="5"/>
      <c r="W110" s="1"/>
      <c r="X110" s="5"/>
      <c r="Y110" s="1"/>
      <c r="Z110" s="1"/>
      <c r="AA110" s="5"/>
      <c r="AB110" s="5"/>
      <c r="AC110" s="5"/>
      <c r="AD110" s="5"/>
      <c r="AE110" s="5"/>
      <c r="AF110" s="5"/>
      <c r="AG110" s="105">
        <v>43</v>
      </c>
      <c r="AH110" s="5" t="str">
        <f t="shared" si="26"/>
        <v>D</v>
      </c>
      <c r="AI110" s="105">
        <v>10</v>
      </c>
      <c r="AJ110" s="5" t="str">
        <f t="shared" si="27"/>
        <v>D</v>
      </c>
      <c r="AK110" s="1">
        <f t="shared" si="42"/>
        <v>53</v>
      </c>
      <c r="AL110" s="1" t="str">
        <f t="shared" si="43"/>
        <v>D</v>
      </c>
      <c r="AM110" s="1" t="str">
        <f t="shared" si="45"/>
        <v>P</v>
      </c>
      <c r="AN110" s="1">
        <v>6.92</v>
      </c>
    </row>
    <row r="111" spans="1:40" ht="15.75" x14ac:dyDescent="0.25">
      <c r="A111" s="103">
        <v>2165</v>
      </c>
      <c r="B111" s="121" t="s">
        <v>395</v>
      </c>
      <c r="C111" s="105">
        <v>44</v>
      </c>
      <c r="D111" s="5" t="str">
        <f t="shared" si="31"/>
        <v>D</v>
      </c>
      <c r="E111" s="105">
        <v>9</v>
      </c>
      <c r="F111" s="5" t="str">
        <f t="shared" si="32"/>
        <v>E</v>
      </c>
      <c r="G111" s="1">
        <f t="shared" si="33"/>
        <v>53</v>
      </c>
      <c r="H111" s="1" t="str">
        <f t="shared" si="34"/>
        <v>D</v>
      </c>
      <c r="I111" s="105">
        <v>49</v>
      </c>
      <c r="J111" s="5" t="str">
        <f t="shared" si="35"/>
        <v>C</v>
      </c>
      <c r="K111" s="105">
        <v>13</v>
      </c>
      <c r="L111" s="5" t="str">
        <f t="shared" si="36"/>
        <v>C</v>
      </c>
      <c r="M111" s="1">
        <f t="shared" si="37"/>
        <v>62</v>
      </c>
      <c r="N111" s="1" t="str">
        <f t="shared" si="38"/>
        <v>C</v>
      </c>
      <c r="O111" s="105">
        <v>40</v>
      </c>
      <c r="P111" s="5" t="str">
        <f t="shared" si="39"/>
        <v>D</v>
      </c>
      <c r="Q111" s="105">
        <v>9</v>
      </c>
      <c r="R111" s="5" t="str">
        <f t="shared" si="40"/>
        <v>E</v>
      </c>
      <c r="S111" s="1">
        <f t="shared" si="41"/>
        <v>49</v>
      </c>
      <c r="T111" s="1" t="str">
        <f t="shared" si="44"/>
        <v>E</v>
      </c>
      <c r="U111" s="1"/>
      <c r="V111" s="5"/>
      <c r="W111" s="1"/>
      <c r="X111" s="5"/>
      <c r="Y111" s="1"/>
      <c r="Z111" s="1"/>
      <c r="AA111" s="5"/>
      <c r="AB111" s="5"/>
      <c r="AC111" s="5"/>
      <c r="AD111" s="5"/>
      <c r="AE111" s="5"/>
      <c r="AF111" s="5"/>
      <c r="AG111" s="105">
        <v>32</v>
      </c>
      <c r="AH111" s="5" t="str">
        <f t="shared" si="26"/>
        <v>P</v>
      </c>
      <c r="AI111" s="105">
        <v>8</v>
      </c>
      <c r="AJ111" s="5" t="str">
        <f t="shared" si="27"/>
        <v>P</v>
      </c>
      <c r="AK111" s="1">
        <f t="shared" si="42"/>
        <v>40</v>
      </c>
      <c r="AL111" s="1" t="str">
        <f t="shared" si="43"/>
        <v>P</v>
      </c>
      <c r="AM111" s="1" t="str">
        <f t="shared" si="45"/>
        <v>P</v>
      </c>
      <c r="AN111" s="1">
        <v>7.04</v>
      </c>
    </row>
    <row r="112" spans="1:40" ht="15.75" x14ac:dyDescent="0.25">
      <c r="A112" s="103">
        <v>2166</v>
      </c>
      <c r="B112" s="122" t="s">
        <v>413</v>
      </c>
      <c r="C112" s="105">
        <v>48</v>
      </c>
      <c r="D112" s="5" t="str">
        <f t="shared" si="31"/>
        <v>C</v>
      </c>
      <c r="E112" s="105">
        <v>11</v>
      </c>
      <c r="F112" s="5" t="str">
        <f t="shared" si="32"/>
        <v>D</v>
      </c>
      <c r="G112" s="1">
        <f t="shared" si="33"/>
        <v>59</v>
      </c>
      <c r="H112" s="1" t="str">
        <f t="shared" si="34"/>
        <v>D</v>
      </c>
      <c r="I112" s="105">
        <v>50</v>
      </c>
      <c r="J112" s="5" t="str">
        <f t="shared" si="35"/>
        <v>C</v>
      </c>
      <c r="K112" s="105">
        <v>16</v>
      </c>
      <c r="L112" s="5" t="str">
        <f t="shared" si="36"/>
        <v>O</v>
      </c>
      <c r="M112" s="1">
        <f t="shared" si="37"/>
        <v>66</v>
      </c>
      <c r="N112" s="1" t="str">
        <f t="shared" si="38"/>
        <v>C</v>
      </c>
      <c r="O112" s="105">
        <v>50</v>
      </c>
      <c r="P112" s="5" t="str">
        <f t="shared" si="39"/>
        <v>C</v>
      </c>
      <c r="Q112" s="105">
        <v>10</v>
      </c>
      <c r="R112" s="5" t="str">
        <f t="shared" si="40"/>
        <v>D</v>
      </c>
      <c r="S112" s="1">
        <f t="shared" si="41"/>
        <v>60</v>
      </c>
      <c r="T112" s="1" t="str">
        <f t="shared" si="44"/>
        <v>C</v>
      </c>
      <c r="U112" s="1"/>
      <c r="V112" s="5"/>
      <c r="W112" s="1"/>
      <c r="X112" s="5"/>
      <c r="Y112" s="1"/>
      <c r="Z112" s="1"/>
      <c r="AA112" s="5"/>
      <c r="AB112" s="5"/>
      <c r="AC112" s="5"/>
      <c r="AD112" s="5"/>
      <c r="AE112" s="5"/>
      <c r="AF112" s="5"/>
      <c r="AG112" s="105">
        <v>45</v>
      </c>
      <c r="AH112" s="5" t="str">
        <f t="shared" ref="AH112:AH159" si="46">IF(AG112="A","F",IF(AG112&lt;32,"F", IF(AG112&lt;36,"P", IF(AG112&lt;40,"E", IF(AG112&lt;48,"D", IF(AG112&lt;56,"C", IF(AG112&lt;60,"B", IF(AG112&lt;64,"A", "O"))))))))</f>
        <v>D</v>
      </c>
      <c r="AI112" s="105">
        <v>12</v>
      </c>
      <c r="AJ112" s="5" t="str">
        <f t="shared" ref="AJ112:AJ159" si="47">IF(AI112="A","F",IF(AI112&lt;8,"F", IF(AI112&lt;9,"P", IF(AI112&lt;10,"E", IF(AI112&lt;12,"D", IF(AI112&lt;14,"C", IF(AI112&lt;15,"B", IF(AI112&lt;16,"A", "O"))))))))</f>
        <v>C</v>
      </c>
      <c r="AK112" s="1">
        <f t="shared" si="42"/>
        <v>57</v>
      </c>
      <c r="AL112" s="1" t="str">
        <f t="shared" si="43"/>
        <v>D</v>
      </c>
      <c r="AM112" s="1" t="str">
        <f t="shared" si="45"/>
        <v>P</v>
      </c>
      <c r="AN112" s="1">
        <v>7.76</v>
      </c>
    </row>
    <row r="113" spans="1:40" ht="15.75" x14ac:dyDescent="0.25">
      <c r="A113" s="103">
        <v>2167</v>
      </c>
      <c r="B113" s="122" t="s">
        <v>415</v>
      </c>
      <c r="C113" s="105">
        <v>32</v>
      </c>
      <c r="D113" s="5" t="str">
        <f t="shared" si="31"/>
        <v>P</v>
      </c>
      <c r="E113" s="105">
        <v>11</v>
      </c>
      <c r="F113" s="5" t="str">
        <f t="shared" si="32"/>
        <v>D</v>
      </c>
      <c r="G113" s="1">
        <f t="shared" si="33"/>
        <v>43</v>
      </c>
      <c r="H113" s="1" t="str">
        <f t="shared" si="34"/>
        <v>P</v>
      </c>
      <c r="I113" s="105">
        <v>34</v>
      </c>
      <c r="J113" s="5" t="str">
        <f t="shared" si="35"/>
        <v>P</v>
      </c>
      <c r="K113" s="105">
        <v>15</v>
      </c>
      <c r="L113" s="5" t="str">
        <f t="shared" si="36"/>
        <v>A</v>
      </c>
      <c r="M113" s="1">
        <f t="shared" si="37"/>
        <v>49</v>
      </c>
      <c r="N113" s="1" t="str">
        <f t="shared" si="38"/>
        <v>E</v>
      </c>
      <c r="O113" s="105">
        <v>43</v>
      </c>
      <c r="P113" s="5" t="str">
        <f t="shared" si="39"/>
        <v>D</v>
      </c>
      <c r="Q113" s="105">
        <v>10</v>
      </c>
      <c r="R113" s="5" t="str">
        <f t="shared" si="40"/>
        <v>D</v>
      </c>
      <c r="S113" s="1">
        <f t="shared" si="41"/>
        <v>53</v>
      </c>
      <c r="T113" s="1" t="str">
        <f t="shared" si="44"/>
        <v>D</v>
      </c>
      <c r="U113" s="1"/>
      <c r="V113" s="5"/>
      <c r="W113" s="1"/>
      <c r="X113" s="5"/>
      <c r="Y113" s="1"/>
      <c r="Z113" s="1"/>
      <c r="AA113" s="5"/>
      <c r="AB113" s="5"/>
      <c r="AC113" s="5"/>
      <c r="AD113" s="5"/>
      <c r="AE113" s="5"/>
      <c r="AF113" s="5"/>
      <c r="AG113" s="105">
        <v>51</v>
      </c>
      <c r="AH113" s="5" t="str">
        <f t="shared" si="46"/>
        <v>C</v>
      </c>
      <c r="AI113" s="105">
        <v>14</v>
      </c>
      <c r="AJ113" s="5" t="str">
        <f t="shared" si="47"/>
        <v>B</v>
      </c>
      <c r="AK113" s="1">
        <f t="shared" si="42"/>
        <v>65</v>
      </c>
      <c r="AL113" s="1" t="str">
        <f t="shared" si="43"/>
        <v>C</v>
      </c>
      <c r="AM113" s="1" t="str">
        <f t="shared" si="45"/>
        <v>P</v>
      </c>
      <c r="AN113" s="145">
        <v>7.2</v>
      </c>
    </row>
    <row r="114" spans="1:40" ht="15.75" x14ac:dyDescent="0.25">
      <c r="A114" s="103">
        <v>2168</v>
      </c>
      <c r="B114" s="122" t="s">
        <v>399</v>
      </c>
      <c r="C114" s="105">
        <v>40</v>
      </c>
      <c r="D114" s="5" t="str">
        <f t="shared" si="31"/>
        <v>D</v>
      </c>
      <c r="E114" s="105">
        <v>15</v>
      </c>
      <c r="F114" s="5" t="str">
        <f t="shared" si="32"/>
        <v>A</v>
      </c>
      <c r="G114" s="1">
        <f t="shared" si="33"/>
        <v>55</v>
      </c>
      <c r="H114" s="1" t="str">
        <f t="shared" si="34"/>
        <v>D</v>
      </c>
      <c r="I114" s="105">
        <v>52</v>
      </c>
      <c r="J114" s="5" t="str">
        <f t="shared" si="35"/>
        <v>C</v>
      </c>
      <c r="K114" s="105">
        <v>18</v>
      </c>
      <c r="L114" s="5" t="str">
        <f t="shared" si="36"/>
        <v>O</v>
      </c>
      <c r="M114" s="1">
        <f t="shared" si="37"/>
        <v>70</v>
      </c>
      <c r="N114" s="1" t="str">
        <f t="shared" si="38"/>
        <v>B</v>
      </c>
      <c r="O114" s="105">
        <v>45</v>
      </c>
      <c r="P114" s="5" t="str">
        <f t="shared" si="39"/>
        <v>D</v>
      </c>
      <c r="Q114" s="105">
        <v>10</v>
      </c>
      <c r="R114" s="5" t="str">
        <f t="shared" si="40"/>
        <v>D</v>
      </c>
      <c r="S114" s="1">
        <f t="shared" si="41"/>
        <v>55</v>
      </c>
      <c r="T114" s="1" t="str">
        <f t="shared" si="44"/>
        <v>D</v>
      </c>
      <c r="U114" s="1"/>
      <c r="V114" s="5"/>
      <c r="W114" s="1"/>
      <c r="X114" s="5"/>
      <c r="Y114" s="1"/>
      <c r="Z114" s="1"/>
      <c r="AA114" s="5"/>
      <c r="AB114" s="5"/>
      <c r="AC114" s="5"/>
      <c r="AD114" s="5"/>
      <c r="AE114" s="5"/>
      <c r="AF114" s="5"/>
      <c r="AG114" s="105">
        <v>35</v>
      </c>
      <c r="AH114" s="5" t="str">
        <f t="shared" si="46"/>
        <v>P</v>
      </c>
      <c r="AI114" s="105">
        <v>13</v>
      </c>
      <c r="AJ114" s="5" t="str">
        <f t="shared" si="47"/>
        <v>C</v>
      </c>
      <c r="AK114" s="1">
        <f t="shared" si="42"/>
        <v>48</v>
      </c>
      <c r="AL114" s="1" t="str">
        <f t="shared" si="43"/>
        <v>E</v>
      </c>
      <c r="AM114" s="1" t="str">
        <f t="shared" si="45"/>
        <v>P</v>
      </c>
      <c r="AN114" s="1">
        <v>7.76</v>
      </c>
    </row>
    <row r="115" spans="1:40" ht="15.75" x14ac:dyDescent="0.25">
      <c r="A115" s="103">
        <v>2169</v>
      </c>
      <c r="B115" s="121" t="s">
        <v>417</v>
      </c>
      <c r="C115" s="105">
        <v>40</v>
      </c>
      <c r="D115" s="5" t="str">
        <f t="shared" si="31"/>
        <v>D</v>
      </c>
      <c r="E115" s="105">
        <v>12</v>
      </c>
      <c r="F115" s="5" t="str">
        <f t="shared" si="32"/>
        <v>C</v>
      </c>
      <c r="G115" s="1">
        <f t="shared" si="33"/>
        <v>52</v>
      </c>
      <c r="H115" s="1" t="str">
        <f t="shared" si="34"/>
        <v>D</v>
      </c>
      <c r="I115" s="105">
        <v>52</v>
      </c>
      <c r="J115" s="5" t="str">
        <f t="shared" si="35"/>
        <v>C</v>
      </c>
      <c r="K115" s="105">
        <v>17</v>
      </c>
      <c r="L115" s="5" t="str">
        <f t="shared" si="36"/>
        <v>O</v>
      </c>
      <c r="M115" s="1">
        <f t="shared" si="37"/>
        <v>69</v>
      </c>
      <c r="N115" s="1" t="str">
        <f t="shared" si="38"/>
        <v>C</v>
      </c>
      <c r="O115" s="105">
        <v>40</v>
      </c>
      <c r="P115" s="5" t="str">
        <f t="shared" si="39"/>
        <v>D</v>
      </c>
      <c r="Q115" s="105">
        <v>9</v>
      </c>
      <c r="R115" s="5" t="str">
        <f t="shared" si="40"/>
        <v>E</v>
      </c>
      <c r="S115" s="1">
        <f t="shared" si="41"/>
        <v>49</v>
      </c>
      <c r="T115" s="1" t="str">
        <f t="shared" si="44"/>
        <v>E</v>
      </c>
      <c r="U115" s="1"/>
      <c r="V115" s="5"/>
      <c r="W115" s="1"/>
      <c r="X115" s="5"/>
      <c r="Y115" s="1"/>
      <c r="Z115" s="1"/>
      <c r="AA115" s="5"/>
      <c r="AB115" s="5"/>
      <c r="AC115" s="5"/>
      <c r="AD115" s="5"/>
      <c r="AE115" s="5"/>
      <c r="AF115" s="5"/>
      <c r="AG115" s="105">
        <v>52</v>
      </c>
      <c r="AH115" s="5" t="str">
        <f t="shared" si="46"/>
        <v>C</v>
      </c>
      <c r="AI115" s="105">
        <v>13</v>
      </c>
      <c r="AJ115" s="5" t="str">
        <f t="shared" si="47"/>
        <v>C</v>
      </c>
      <c r="AK115" s="1">
        <f t="shared" si="42"/>
        <v>65</v>
      </c>
      <c r="AL115" s="1" t="str">
        <f t="shared" si="43"/>
        <v>C</v>
      </c>
      <c r="AM115" s="1" t="str">
        <f t="shared" si="45"/>
        <v>P</v>
      </c>
      <c r="AN115" s="1">
        <v>7.52</v>
      </c>
    </row>
    <row r="116" spans="1:40" ht="15.75" x14ac:dyDescent="0.25">
      <c r="A116" s="103">
        <v>2170</v>
      </c>
      <c r="B116" s="121" t="s">
        <v>273</v>
      </c>
      <c r="C116" s="105">
        <v>35</v>
      </c>
      <c r="D116" s="5" t="str">
        <f t="shared" si="31"/>
        <v>P</v>
      </c>
      <c r="E116" s="105">
        <v>13</v>
      </c>
      <c r="F116" s="5" t="str">
        <f t="shared" si="32"/>
        <v>C</v>
      </c>
      <c r="G116" s="1">
        <f t="shared" si="33"/>
        <v>48</v>
      </c>
      <c r="H116" s="1" t="str">
        <f t="shared" si="34"/>
        <v>E</v>
      </c>
      <c r="I116" s="105">
        <v>45</v>
      </c>
      <c r="J116" s="5" t="str">
        <f t="shared" si="35"/>
        <v>D</v>
      </c>
      <c r="K116" s="105">
        <v>15</v>
      </c>
      <c r="L116" s="5" t="str">
        <f t="shared" si="36"/>
        <v>A</v>
      </c>
      <c r="M116" s="1">
        <f t="shared" si="37"/>
        <v>60</v>
      </c>
      <c r="N116" s="1" t="str">
        <f t="shared" si="38"/>
        <v>C</v>
      </c>
      <c r="O116" s="105">
        <v>45</v>
      </c>
      <c r="P116" s="5" t="str">
        <f t="shared" si="39"/>
        <v>D</v>
      </c>
      <c r="Q116" s="105">
        <v>15</v>
      </c>
      <c r="R116" s="5" t="str">
        <f t="shared" si="40"/>
        <v>A</v>
      </c>
      <c r="S116" s="1">
        <f t="shared" si="41"/>
        <v>60</v>
      </c>
      <c r="T116" s="1" t="str">
        <f t="shared" si="44"/>
        <v>C</v>
      </c>
      <c r="U116" s="1"/>
      <c r="V116" s="5"/>
      <c r="W116" s="1"/>
      <c r="X116" s="5"/>
      <c r="Y116" s="1"/>
      <c r="Z116" s="1"/>
      <c r="AA116" s="5"/>
      <c r="AB116" s="5"/>
      <c r="AC116" s="5"/>
      <c r="AD116" s="5"/>
      <c r="AE116" s="5"/>
      <c r="AF116" s="5"/>
      <c r="AG116" s="105">
        <v>36</v>
      </c>
      <c r="AH116" s="5" t="str">
        <f t="shared" si="46"/>
        <v>E</v>
      </c>
      <c r="AI116" s="105">
        <v>11</v>
      </c>
      <c r="AJ116" s="5" t="str">
        <f t="shared" si="47"/>
        <v>D</v>
      </c>
      <c r="AK116" s="1">
        <f t="shared" si="42"/>
        <v>47</v>
      </c>
      <c r="AL116" s="1" t="str">
        <f t="shared" si="43"/>
        <v>E</v>
      </c>
      <c r="AM116" s="1" t="str">
        <f t="shared" si="45"/>
        <v>P</v>
      </c>
      <c r="AN116" s="1">
        <v>7.48</v>
      </c>
    </row>
    <row r="117" spans="1:40" ht="15.75" x14ac:dyDescent="0.25">
      <c r="A117" s="103">
        <v>2171</v>
      </c>
      <c r="B117" s="122" t="s">
        <v>277</v>
      </c>
      <c r="C117" s="105">
        <v>38</v>
      </c>
      <c r="D117" s="5" t="str">
        <f t="shared" si="31"/>
        <v>E</v>
      </c>
      <c r="E117" s="105">
        <v>11</v>
      </c>
      <c r="F117" s="5" t="str">
        <f t="shared" si="32"/>
        <v>D</v>
      </c>
      <c r="G117" s="1">
        <f t="shared" si="33"/>
        <v>49</v>
      </c>
      <c r="H117" s="1" t="str">
        <f t="shared" si="34"/>
        <v>E</v>
      </c>
      <c r="I117" s="105">
        <v>42</v>
      </c>
      <c r="J117" s="5" t="str">
        <f t="shared" si="35"/>
        <v>D</v>
      </c>
      <c r="K117" s="105">
        <v>14</v>
      </c>
      <c r="L117" s="5" t="str">
        <f t="shared" si="36"/>
        <v>B</v>
      </c>
      <c r="M117" s="1">
        <f t="shared" si="37"/>
        <v>56</v>
      </c>
      <c r="N117" s="1" t="str">
        <f t="shared" si="38"/>
        <v>D</v>
      </c>
      <c r="O117" s="105">
        <v>46</v>
      </c>
      <c r="P117" s="5" t="str">
        <f t="shared" si="39"/>
        <v>D</v>
      </c>
      <c r="Q117" s="105">
        <v>12</v>
      </c>
      <c r="R117" s="5" t="str">
        <f t="shared" si="40"/>
        <v>C</v>
      </c>
      <c r="S117" s="1">
        <f t="shared" si="41"/>
        <v>58</v>
      </c>
      <c r="T117" s="1" t="str">
        <f t="shared" si="44"/>
        <v>D</v>
      </c>
      <c r="U117" s="1"/>
      <c r="V117" s="5"/>
      <c r="W117" s="1"/>
      <c r="X117" s="5"/>
      <c r="Y117" s="1"/>
      <c r="Z117" s="1"/>
      <c r="AA117" s="5"/>
      <c r="AB117" s="5"/>
      <c r="AC117" s="5"/>
      <c r="AD117" s="5"/>
      <c r="AE117" s="5"/>
      <c r="AF117" s="5"/>
      <c r="AG117" s="105">
        <v>46</v>
      </c>
      <c r="AH117" s="5" t="str">
        <f t="shared" si="46"/>
        <v>D</v>
      </c>
      <c r="AI117" s="105">
        <v>11</v>
      </c>
      <c r="AJ117" s="5" t="str">
        <f t="shared" si="47"/>
        <v>D</v>
      </c>
      <c r="AK117" s="1">
        <f t="shared" si="42"/>
        <v>57</v>
      </c>
      <c r="AL117" s="1" t="str">
        <f t="shared" si="43"/>
        <v>D</v>
      </c>
      <c r="AM117" s="1" t="str">
        <f t="shared" si="45"/>
        <v>P</v>
      </c>
      <c r="AN117" s="1">
        <v>7.2</v>
      </c>
    </row>
    <row r="118" spans="1:40" ht="15.75" x14ac:dyDescent="0.25">
      <c r="A118" s="103">
        <v>2172</v>
      </c>
      <c r="B118" s="121" t="s">
        <v>281</v>
      </c>
      <c r="C118" s="105">
        <v>34</v>
      </c>
      <c r="D118" s="5" t="str">
        <f t="shared" si="31"/>
        <v>P</v>
      </c>
      <c r="E118" s="105">
        <v>10</v>
      </c>
      <c r="F118" s="5" t="str">
        <f t="shared" si="32"/>
        <v>D</v>
      </c>
      <c r="G118" s="1">
        <f t="shared" si="33"/>
        <v>44</v>
      </c>
      <c r="H118" s="1" t="str">
        <f t="shared" si="34"/>
        <v>P</v>
      </c>
      <c r="I118" s="105">
        <v>38</v>
      </c>
      <c r="J118" s="5" t="str">
        <f t="shared" si="35"/>
        <v>E</v>
      </c>
      <c r="K118" s="105">
        <v>17</v>
      </c>
      <c r="L118" s="5" t="str">
        <f t="shared" si="36"/>
        <v>O</v>
      </c>
      <c r="M118" s="1">
        <f t="shared" si="37"/>
        <v>55</v>
      </c>
      <c r="N118" s="1" t="str">
        <f t="shared" si="38"/>
        <v>D</v>
      </c>
      <c r="O118" s="105">
        <v>32</v>
      </c>
      <c r="P118" s="5" t="str">
        <f t="shared" si="39"/>
        <v>P</v>
      </c>
      <c r="Q118" s="105">
        <v>12</v>
      </c>
      <c r="R118" s="5" t="str">
        <f t="shared" si="40"/>
        <v>C</v>
      </c>
      <c r="S118" s="1">
        <f t="shared" si="41"/>
        <v>44</v>
      </c>
      <c r="T118" s="1" t="str">
        <f t="shared" si="44"/>
        <v>P</v>
      </c>
      <c r="U118" s="1"/>
      <c r="V118" s="5"/>
      <c r="W118" s="1"/>
      <c r="X118" s="5"/>
      <c r="Y118" s="1"/>
      <c r="Z118" s="1"/>
      <c r="AA118" s="5"/>
      <c r="AB118" s="5"/>
      <c r="AC118" s="5"/>
      <c r="AD118" s="5"/>
      <c r="AE118" s="5"/>
      <c r="AF118" s="5"/>
      <c r="AG118" s="105">
        <v>34</v>
      </c>
      <c r="AH118" s="5" t="str">
        <f t="shared" si="46"/>
        <v>P</v>
      </c>
      <c r="AI118" s="105">
        <v>8</v>
      </c>
      <c r="AJ118" s="5" t="str">
        <f t="shared" si="47"/>
        <v>P</v>
      </c>
      <c r="AK118" s="1">
        <f t="shared" si="42"/>
        <v>42</v>
      </c>
      <c r="AL118" s="1" t="str">
        <f t="shared" si="43"/>
        <v>P</v>
      </c>
      <c r="AM118" s="1" t="str">
        <f t="shared" si="45"/>
        <v>P</v>
      </c>
      <c r="AN118" s="1">
        <v>6.44</v>
      </c>
    </row>
    <row r="119" spans="1:40" ht="15.75" x14ac:dyDescent="0.25">
      <c r="A119" s="103">
        <v>2173</v>
      </c>
      <c r="B119" s="122" t="s">
        <v>285</v>
      </c>
      <c r="C119" s="105">
        <v>37</v>
      </c>
      <c r="D119" s="5" t="str">
        <f t="shared" si="31"/>
        <v>E</v>
      </c>
      <c r="E119" s="105">
        <v>10</v>
      </c>
      <c r="F119" s="5" t="str">
        <f t="shared" si="32"/>
        <v>D</v>
      </c>
      <c r="G119" s="1">
        <f t="shared" si="33"/>
        <v>47</v>
      </c>
      <c r="H119" s="1" t="str">
        <f t="shared" si="34"/>
        <v>E</v>
      </c>
      <c r="I119" s="105">
        <v>38</v>
      </c>
      <c r="J119" s="5" t="str">
        <f t="shared" si="35"/>
        <v>E</v>
      </c>
      <c r="K119" s="105">
        <v>15</v>
      </c>
      <c r="L119" s="5" t="str">
        <f t="shared" si="36"/>
        <v>A</v>
      </c>
      <c r="M119" s="1">
        <f t="shared" si="37"/>
        <v>53</v>
      </c>
      <c r="N119" s="1" t="str">
        <f t="shared" si="38"/>
        <v>D</v>
      </c>
      <c r="O119" s="105">
        <v>58</v>
      </c>
      <c r="P119" s="5" t="str">
        <f t="shared" si="39"/>
        <v>B</v>
      </c>
      <c r="Q119" s="105">
        <v>8</v>
      </c>
      <c r="R119" s="5" t="str">
        <f t="shared" si="40"/>
        <v>P</v>
      </c>
      <c r="S119" s="1">
        <f t="shared" si="41"/>
        <v>66</v>
      </c>
      <c r="T119" s="1" t="str">
        <f t="shared" si="44"/>
        <v>C</v>
      </c>
      <c r="U119" s="1"/>
      <c r="V119" s="5"/>
      <c r="W119" s="1"/>
      <c r="X119" s="5"/>
      <c r="Y119" s="1"/>
      <c r="Z119" s="1"/>
      <c r="AA119" s="5"/>
      <c r="AB119" s="5"/>
      <c r="AC119" s="5"/>
      <c r="AD119" s="5"/>
      <c r="AE119" s="5"/>
      <c r="AF119" s="5"/>
      <c r="AG119" s="105">
        <v>42</v>
      </c>
      <c r="AH119" s="5" t="str">
        <f t="shared" si="46"/>
        <v>D</v>
      </c>
      <c r="AI119" s="105">
        <v>14</v>
      </c>
      <c r="AJ119" s="5" t="str">
        <f t="shared" si="47"/>
        <v>B</v>
      </c>
      <c r="AK119" s="1">
        <f t="shared" si="42"/>
        <v>56</v>
      </c>
      <c r="AL119" s="1" t="str">
        <f t="shared" si="43"/>
        <v>D</v>
      </c>
      <c r="AM119" s="1" t="str">
        <f t="shared" si="45"/>
        <v>P</v>
      </c>
      <c r="AN119" s="1">
        <v>7.24</v>
      </c>
    </row>
    <row r="120" spans="1:40" ht="15.75" x14ac:dyDescent="0.25">
      <c r="A120" s="103">
        <v>2174</v>
      </c>
      <c r="B120" s="122" t="s">
        <v>403</v>
      </c>
      <c r="C120" s="105">
        <v>22</v>
      </c>
      <c r="D120" s="5" t="str">
        <f t="shared" si="31"/>
        <v>F</v>
      </c>
      <c r="E120" s="105">
        <v>9</v>
      </c>
      <c r="F120" s="5" t="str">
        <f t="shared" si="32"/>
        <v>E</v>
      </c>
      <c r="G120" s="1">
        <f t="shared" si="33"/>
        <v>31</v>
      </c>
      <c r="H120" s="1" t="str">
        <f t="shared" si="34"/>
        <v>F</v>
      </c>
      <c r="I120" s="105">
        <v>42</v>
      </c>
      <c r="J120" s="5" t="str">
        <f t="shared" si="35"/>
        <v>D</v>
      </c>
      <c r="K120" s="105">
        <v>9</v>
      </c>
      <c r="L120" s="5" t="str">
        <f t="shared" si="36"/>
        <v>E</v>
      </c>
      <c r="M120" s="1">
        <f t="shared" si="37"/>
        <v>51</v>
      </c>
      <c r="N120" s="1" t="str">
        <f t="shared" si="38"/>
        <v>D</v>
      </c>
      <c r="O120" s="105">
        <v>33</v>
      </c>
      <c r="P120" s="5" t="str">
        <f t="shared" si="39"/>
        <v>P</v>
      </c>
      <c r="Q120" s="105">
        <v>9</v>
      </c>
      <c r="R120" s="5" t="str">
        <f t="shared" si="40"/>
        <v>E</v>
      </c>
      <c r="S120" s="1">
        <f t="shared" si="41"/>
        <v>42</v>
      </c>
      <c r="T120" s="1" t="str">
        <f t="shared" si="44"/>
        <v>P</v>
      </c>
      <c r="U120" s="1"/>
      <c r="V120" s="5"/>
      <c r="W120" s="1"/>
      <c r="X120" s="5"/>
      <c r="Y120" s="1"/>
      <c r="Z120" s="1"/>
      <c r="AA120" s="5"/>
      <c r="AB120" s="5"/>
      <c r="AC120" s="5"/>
      <c r="AD120" s="5"/>
      <c r="AE120" s="5"/>
      <c r="AF120" s="5"/>
      <c r="AG120" s="105">
        <v>32</v>
      </c>
      <c r="AH120" s="5" t="str">
        <f t="shared" si="46"/>
        <v>P</v>
      </c>
      <c r="AI120" s="105">
        <v>9</v>
      </c>
      <c r="AJ120" s="5" t="str">
        <f t="shared" si="47"/>
        <v>E</v>
      </c>
      <c r="AK120" s="1">
        <f t="shared" si="42"/>
        <v>41</v>
      </c>
      <c r="AL120" s="1" t="str">
        <f t="shared" si="43"/>
        <v>P</v>
      </c>
      <c r="AM120" s="1" t="str">
        <f t="shared" si="45"/>
        <v>F</v>
      </c>
      <c r="AN120" s="1"/>
    </row>
    <row r="121" spans="1:40" ht="15.75" x14ac:dyDescent="0.25">
      <c r="A121" s="103">
        <v>2175</v>
      </c>
      <c r="B121" s="122" t="s">
        <v>289</v>
      </c>
      <c r="C121" s="105">
        <v>49</v>
      </c>
      <c r="D121" s="5" t="str">
        <f t="shared" si="31"/>
        <v>C</v>
      </c>
      <c r="E121" s="105">
        <v>17</v>
      </c>
      <c r="F121" s="5" t="str">
        <f t="shared" si="32"/>
        <v>O</v>
      </c>
      <c r="G121" s="1">
        <f t="shared" si="33"/>
        <v>66</v>
      </c>
      <c r="H121" s="1" t="str">
        <f t="shared" si="34"/>
        <v>C</v>
      </c>
      <c r="I121" s="105">
        <v>40</v>
      </c>
      <c r="J121" s="5" t="str">
        <f t="shared" si="35"/>
        <v>D</v>
      </c>
      <c r="K121" s="105">
        <v>17</v>
      </c>
      <c r="L121" s="5" t="str">
        <f t="shared" si="36"/>
        <v>O</v>
      </c>
      <c r="M121" s="1">
        <f t="shared" si="37"/>
        <v>57</v>
      </c>
      <c r="N121" s="1" t="str">
        <f t="shared" si="38"/>
        <v>D</v>
      </c>
      <c r="O121" s="105">
        <v>54</v>
      </c>
      <c r="P121" s="5" t="str">
        <f t="shared" si="39"/>
        <v>C</v>
      </c>
      <c r="Q121" s="105">
        <v>15</v>
      </c>
      <c r="R121" s="5" t="str">
        <f t="shared" si="40"/>
        <v>A</v>
      </c>
      <c r="S121" s="1">
        <f t="shared" si="41"/>
        <v>69</v>
      </c>
      <c r="T121" s="1" t="str">
        <f t="shared" si="44"/>
        <v>C</v>
      </c>
      <c r="U121" s="1"/>
      <c r="V121" s="5"/>
      <c r="W121" s="1"/>
      <c r="X121" s="5"/>
      <c r="Y121" s="1"/>
      <c r="Z121" s="1"/>
      <c r="AA121" s="5"/>
      <c r="AB121" s="5"/>
      <c r="AC121" s="5"/>
      <c r="AD121" s="5"/>
      <c r="AE121" s="5"/>
      <c r="AF121" s="5"/>
      <c r="AG121" s="105">
        <v>56</v>
      </c>
      <c r="AH121" s="5" t="str">
        <f t="shared" si="46"/>
        <v>B</v>
      </c>
      <c r="AI121" s="105">
        <v>13</v>
      </c>
      <c r="AJ121" s="5" t="str">
        <f t="shared" si="47"/>
        <v>C</v>
      </c>
      <c r="AK121" s="1">
        <f t="shared" si="42"/>
        <v>69</v>
      </c>
      <c r="AL121" s="1" t="str">
        <f t="shared" si="43"/>
        <v>C</v>
      </c>
      <c r="AM121" s="1" t="str">
        <f t="shared" si="45"/>
        <v>P</v>
      </c>
      <c r="AN121" s="1">
        <v>7.92</v>
      </c>
    </row>
    <row r="122" spans="1:40" ht="15.75" x14ac:dyDescent="0.25">
      <c r="A122" s="103">
        <v>2176</v>
      </c>
      <c r="B122" s="121" t="s">
        <v>407</v>
      </c>
      <c r="C122" s="105">
        <v>39</v>
      </c>
      <c r="D122" s="5" t="str">
        <f t="shared" si="31"/>
        <v>E</v>
      </c>
      <c r="E122" s="105">
        <v>12</v>
      </c>
      <c r="F122" s="5" t="str">
        <f t="shared" si="32"/>
        <v>C</v>
      </c>
      <c r="G122" s="1">
        <f t="shared" si="33"/>
        <v>51</v>
      </c>
      <c r="H122" s="1" t="str">
        <f t="shared" si="34"/>
        <v>D</v>
      </c>
      <c r="I122" s="105">
        <v>49</v>
      </c>
      <c r="J122" s="5" t="str">
        <f t="shared" si="35"/>
        <v>C</v>
      </c>
      <c r="K122" s="105">
        <v>14</v>
      </c>
      <c r="L122" s="5" t="str">
        <f t="shared" si="36"/>
        <v>B</v>
      </c>
      <c r="M122" s="1">
        <f t="shared" si="37"/>
        <v>63</v>
      </c>
      <c r="N122" s="1" t="str">
        <f t="shared" si="38"/>
        <v>C</v>
      </c>
      <c r="O122" s="105">
        <v>34</v>
      </c>
      <c r="P122" s="5" t="str">
        <f t="shared" si="39"/>
        <v>P</v>
      </c>
      <c r="Q122" s="105">
        <v>13</v>
      </c>
      <c r="R122" s="5" t="str">
        <f t="shared" si="40"/>
        <v>C</v>
      </c>
      <c r="S122" s="1">
        <f t="shared" si="41"/>
        <v>47</v>
      </c>
      <c r="T122" s="1" t="str">
        <f t="shared" si="44"/>
        <v>E</v>
      </c>
      <c r="U122" s="1"/>
      <c r="V122" s="5"/>
      <c r="W122" s="1"/>
      <c r="X122" s="5"/>
      <c r="Y122" s="1"/>
      <c r="Z122" s="1"/>
      <c r="AA122" s="5"/>
      <c r="AB122" s="5"/>
      <c r="AC122" s="5"/>
      <c r="AD122" s="5"/>
      <c r="AE122" s="5"/>
      <c r="AF122" s="5"/>
      <c r="AG122" s="105">
        <v>60</v>
      </c>
      <c r="AH122" s="5" t="str">
        <f t="shared" si="46"/>
        <v>A</v>
      </c>
      <c r="AI122" s="105">
        <v>14</v>
      </c>
      <c r="AJ122" s="5" t="str">
        <f t="shared" si="47"/>
        <v>B</v>
      </c>
      <c r="AK122" s="1">
        <f t="shared" si="42"/>
        <v>74</v>
      </c>
      <c r="AL122" s="1" t="str">
        <f t="shared" si="43"/>
        <v>B</v>
      </c>
      <c r="AM122" s="1" t="str">
        <f t="shared" si="45"/>
        <v>P</v>
      </c>
      <c r="AN122" s="1">
        <v>7.72</v>
      </c>
    </row>
    <row r="123" spans="1:40" ht="15.75" x14ac:dyDescent="0.25">
      <c r="A123" s="103">
        <v>2177</v>
      </c>
      <c r="B123" s="121" t="s">
        <v>293</v>
      </c>
      <c r="C123" s="105">
        <v>10</v>
      </c>
      <c r="D123" s="5" t="str">
        <f t="shared" si="31"/>
        <v>F</v>
      </c>
      <c r="E123" s="105">
        <v>11</v>
      </c>
      <c r="F123" s="5" t="str">
        <f t="shared" si="32"/>
        <v>D</v>
      </c>
      <c r="G123" s="1">
        <f t="shared" si="33"/>
        <v>21</v>
      </c>
      <c r="H123" s="1" t="str">
        <f t="shared" si="34"/>
        <v>F</v>
      </c>
      <c r="I123" s="105">
        <v>37</v>
      </c>
      <c r="J123" s="5" t="str">
        <f t="shared" si="35"/>
        <v>E</v>
      </c>
      <c r="K123" s="105">
        <v>13</v>
      </c>
      <c r="L123" s="5" t="str">
        <f t="shared" si="36"/>
        <v>C</v>
      </c>
      <c r="M123" s="1">
        <f t="shared" si="37"/>
        <v>50</v>
      </c>
      <c r="N123" s="1" t="str">
        <f t="shared" si="38"/>
        <v>D</v>
      </c>
      <c r="O123" s="105">
        <v>32</v>
      </c>
      <c r="P123" s="5" t="str">
        <f t="shared" si="39"/>
        <v>P</v>
      </c>
      <c r="Q123" s="105">
        <v>9</v>
      </c>
      <c r="R123" s="5" t="str">
        <f t="shared" si="40"/>
        <v>E</v>
      </c>
      <c r="S123" s="1">
        <f t="shared" si="41"/>
        <v>41</v>
      </c>
      <c r="T123" s="1" t="str">
        <f t="shared" si="44"/>
        <v>P</v>
      </c>
      <c r="U123" s="1"/>
      <c r="V123" s="5"/>
      <c r="W123" s="1"/>
      <c r="X123" s="5"/>
      <c r="Y123" s="1"/>
      <c r="Z123" s="1"/>
      <c r="AA123" s="5"/>
      <c r="AB123" s="5"/>
      <c r="AC123" s="5"/>
      <c r="AD123" s="5"/>
      <c r="AE123" s="5"/>
      <c r="AF123" s="5"/>
      <c r="AG123" s="105">
        <v>32</v>
      </c>
      <c r="AH123" s="5" t="str">
        <f t="shared" si="46"/>
        <v>P</v>
      </c>
      <c r="AI123" s="105">
        <v>8</v>
      </c>
      <c r="AJ123" s="5" t="str">
        <f t="shared" si="47"/>
        <v>P</v>
      </c>
      <c r="AK123" s="1">
        <f t="shared" si="42"/>
        <v>40</v>
      </c>
      <c r="AL123" s="1" t="str">
        <f t="shared" si="43"/>
        <v>P</v>
      </c>
      <c r="AM123" s="1" t="str">
        <f t="shared" si="45"/>
        <v>F</v>
      </c>
      <c r="AN123" s="1"/>
    </row>
    <row r="124" spans="1:40" ht="15.75" x14ac:dyDescent="0.25">
      <c r="A124" s="103">
        <v>2178</v>
      </c>
      <c r="B124" s="122" t="s">
        <v>297</v>
      </c>
      <c r="C124" s="105">
        <v>43</v>
      </c>
      <c r="D124" s="5" t="str">
        <f t="shared" si="31"/>
        <v>D</v>
      </c>
      <c r="E124" s="105">
        <v>15</v>
      </c>
      <c r="F124" s="5" t="str">
        <f t="shared" si="32"/>
        <v>A</v>
      </c>
      <c r="G124" s="1">
        <f t="shared" si="33"/>
        <v>58</v>
      </c>
      <c r="H124" s="1" t="str">
        <f t="shared" si="34"/>
        <v>D</v>
      </c>
      <c r="I124" s="105">
        <v>49</v>
      </c>
      <c r="J124" s="5" t="str">
        <f t="shared" si="35"/>
        <v>C</v>
      </c>
      <c r="K124" s="105">
        <v>13</v>
      </c>
      <c r="L124" s="5" t="str">
        <f t="shared" si="36"/>
        <v>C</v>
      </c>
      <c r="M124" s="1">
        <f t="shared" si="37"/>
        <v>62</v>
      </c>
      <c r="N124" s="1" t="str">
        <f t="shared" si="38"/>
        <v>C</v>
      </c>
      <c r="O124" s="105">
        <v>39</v>
      </c>
      <c r="P124" s="5" t="str">
        <f t="shared" si="39"/>
        <v>E</v>
      </c>
      <c r="Q124" s="105">
        <v>9</v>
      </c>
      <c r="R124" s="5" t="str">
        <f t="shared" si="40"/>
        <v>E</v>
      </c>
      <c r="S124" s="1">
        <f t="shared" si="41"/>
        <v>48</v>
      </c>
      <c r="T124" s="1" t="str">
        <f t="shared" si="44"/>
        <v>E</v>
      </c>
      <c r="U124" s="1"/>
      <c r="V124" s="5"/>
      <c r="W124" s="1"/>
      <c r="X124" s="5"/>
      <c r="Y124" s="1"/>
      <c r="Z124" s="1"/>
      <c r="AA124" s="5"/>
      <c r="AB124" s="5"/>
      <c r="AC124" s="5"/>
      <c r="AD124" s="5"/>
      <c r="AE124" s="5"/>
      <c r="AF124" s="5"/>
      <c r="AG124" s="105">
        <v>36</v>
      </c>
      <c r="AH124" s="5" t="str">
        <f t="shared" si="46"/>
        <v>E</v>
      </c>
      <c r="AI124" s="105">
        <v>10</v>
      </c>
      <c r="AJ124" s="5" t="str">
        <f t="shared" si="47"/>
        <v>D</v>
      </c>
      <c r="AK124" s="1">
        <f t="shared" si="42"/>
        <v>46</v>
      </c>
      <c r="AL124" s="1" t="str">
        <f t="shared" si="43"/>
        <v>E</v>
      </c>
      <c r="AM124" s="1" t="str">
        <f t="shared" si="45"/>
        <v>P</v>
      </c>
      <c r="AN124" s="1">
        <v>7.4</v>
      </c>
    </row>
    <row r="125" spans="1:40" ht="16.5" thickBot="1" x14ac:dyDescent="0.3">
      <c r="A125" s="103">
        <v>2179</v>
      </c>
      <c r="B125" s="125" t="s">
        <v>301</v>
      </c>
      <c r="C125" s="105">
        <v>45</v>
      </c>
      <c r="D125" s="5" t="str">
        <f t="shared" si="31"/>
        <v>D</v>
      </c>
      <c r="E125" s="105">
        <v>10</v>
      </c>
      <c r="F125" s="5" t="str">
        <f t="shared" si="32"/>
        <v>D</v>
      </c>
      <c r="G125" s="1">
        <f t="shared" si="33"/>
        <v>55</v>
      </c>
      <c r="H125" s="1" t="str">
        <f t="shared" si="34"/>
        <v>D</v>
      </c>
      <c r="I125" s="105">
        <v>53</v>
      </c>
      <c r="J125" s="5" t="str">
        <f t="shared" si="35"/>
        <v>C</v>
      </c>
      <c r="K125" s="105">
        <v>15</v>
      </c>
      <c r="L125" s="5" t="str">
        <f t="shared" si="36"/>
        <v>A</v>
      </c>
      <c r="M125" s="1">
        <f t="shared" si="37"/>
        <v>68</v>
      </c>
      <c r="N125" s="1" t="str">
        <f t="shared" si="38"/>
        <v>C</v>
      </c>
      <c r="O125" s="105">
        <v>43</v>
      </c>
      <c r="P125" s="5" t="str">
        <f t="shared" si="39"/>
        <v>D</v>
      </c>
      <c r="Q125" s="105">
        <v>13</v>
      </c>
      <c r="R125" s="5" t="str">
        <f t="shared" si="40"/>
        <v>C</v>
      </c>
      <c r="S125" s="1">
        <f t="shared" si="41"/>
        <v>56</v>
      </c>
      <c r="T125" s="1" t="str">
        <f t="shared" si="44"/>
        <v>D</v>
      </c>
      <c r="U125" s="1"/>
      <c r="V125" s="5"/>
      <c r="W125" s="1"/>
      <c r="X125" s="5"/>
      <c r="Y125" s="1"/>
      <c r="Z125" s="1"/>
      <c r="AA125" s="5"/>
      <c r="AB125" s="5"/>
      <c r="AC125" s="5"/>
      <c r="AD125" s="5"/>
      <c r="AE125" s="5"/>
      <c r="AF125" s="5"/>
      <c r="AG125" s="105">
        <v>44</v>
      </c>
      <c r="AH125" s="5" t="str">
        <f t="shared" si="46"/>
        <v>D</v>
      </c>
      <c r="AI125" s="105">
        <v>11</v>
      </c>
      <c r="AJ125" s="5" t="str">
        <f t="shared" si="47"/>
        <v>D</v>
      </c>
      <c r="AK125" s="1">
        <f t="shared" si="42"/>
        <v>55</v>
      </c>
      <c r="AL125" s="1" t="str">
        <f t="shared" si="43"/>
        <v>D</v>
      </c>
      <c r="AM125" s="1" t="str">
        <f t="shared" si="45"/>
        <v>P</v>
      </c>
      <c r="AN125" s="1">
        <v>7.56</v>
      </c>
    </row>
    <row r="126" spans="1:40" ht="15.75" x14ac:dyDescent="0.25">
      <c r="A126" s="103">
        <v>2180</v>
      </c>
      <c r="B126" s="119" t="s">
        <v>305</v>
      </c>
      <c r="C126" s="105">
        <v>39</v>
      </c>
      <c r="D126" s="5" t="str">
        <f t="shared" si="31"/>
        <v>E</v>
      </c>
      <c r="E126" s="105">
        <v>12</v>
      </c>
      <c r="F126" s="5" t="str">
        <f t="shared" si="32"/>
        <v>C</v>
      </c>
      <c r="G126" s="1">
        <f t="shared" si="33"/>
        <v>51</v>
      </c>
      <c r="H126" s="1" t="str">
        <f t="shared" si="34"/>
        <v>D</v>
      </c>
      <c r="I126" s="105">
        <v>50</v>
      </c>
      <c r="J126" s="5" t="str">
        <f t="shared" si="35"/>
        <v>C</v>
      </c>
      <c r="K126" s="105">
        <v>14</v>
      </c>
      <c r="L126" s="5" t="str">
        <f t="shared" si="36"/>
        <v>B</v>
      </c>
      <c r="M126" s="1">
        <f t="shared" si="37"/>
        <v>64</v>
      </c>
      <c r="N126" s="1" t="str">
        <f t="shared" si="38"/>
        <v>C</v>
      </c>
      <c r="O126" s="105">
        <v>56</v>
      </c>
      <c r="P126" s="5" t="str">
        <f t="shared" si="39"/>
        <v>B</v>
      </c>
      <c r="Q126" s="105">
        <v>9</v>
      </c>
      <c r="R126" s="5" t="str">
        <f t="shared" si="40"/>
        <v>E</v>
      </c>
      <c r="S126" s="1">
        <f t="shared" si="41"/>
        <v>65</v>
      </c>
      <c r="T126" s="1" t="str">
        <f t="shared" si="44"/>
        <v>C</v>
      </c>
      <c r="U126" s="1"/>
      <c r="V126" s="5"/>
      <c r="W126" s="1"/>
      <c r="X126" s="5"/>
      <c r="Y126" s="1"/>
      <c r="Z126" s="1"/>
      <c r="AA126" s="5"/>
      <c r="AB126" s="5"/>
      <c r="AC126" s="5"/>
      <c r="AD126" s="5"/>
      <c r="AE126" s="5"/>
      <c r="AF126" s="5"/>
      <c r="AG126" s="105">
        <v>54</v>
      </c>
      <c r="AH126" s="5" t="str">
        <f t="shared" si="46"/>
        <v>C</v>
      </c>
      <c r="AI126" s="105">
        <v>14</v>
      </c>
      <c r="AJ126" s="5" t="str">
        <f t="shared" si="47"/>
        <v>B</v>
      </c>
      <c r="AK126" s="1">
        <f t="shared" si="42"/>
        <v>68</v>
      </c>
      <c r="AL126" s="1" t="str">
        <f t="shared" si="43"/>
        <v>C</v>
      </c>
      <c r="AM126" s="1" t="str">
        <f t="shared" si="45"/>
        <v>P</v>
      </c>
      <c r="AN126" s="1">
        <v>7.92</v>
      </c>
    </row>
    <row r="127" spans="1:40" ht="15.75" x14ac:dyDescent="0.25">
      <c r="A127" s="103">
        <v>2181</v>
      </c>
      <c r="B127" s="121" t="s">
        <v>309</v>
      </c>
      <c r="C127" s="105">
        <v>52</v>
      </c>
      <c r="D127" s="5" t="str">
        <f t="shared" si="31"/>
        <v>C</v>
      </c>
      <c r="E127" s="105">
        <v>11</v>
      </c>
      <c r="F127" s="5" t="str">
        <f t="shared" si="32"/>
        <v>D</v>
      </c>
      <c r="G127" s="1">
        <f t="shared" si="33"/>
        <v>63</v>
      </c>
      <c r="H127" s="1" t="str">
        <f t="shared" si="34"/>
        <v>C</v>
      </c>
      <c r="I127" s="105">
        <v>44</v>
      </c>
      <c r="J127" s="5" t="str">
        <f t="shared" si="35"/>
        <v>D</v>
      </c>
      <c r="K127" s="105">
        <v>16</v>
      </c>
      <c r="L127" s="5" t="str">
        <f t="shared" si="36"/>
        <v>O</v>
      </c>
      <c r="M127" s="1">
        <f t="shared" si="37"/>
        <v>60</v>
      </c>
      <c r="N127" s="1" t="str">
        <f t="shared" si="38"/>
        <v>C</v>
      </c>
      <c r="O127" s="105">
        <v>48</v>
      </c>
      <c r="P127" s="5" t="str">
        <f t="shared" si="39"/>
        <v>C</v>
      </c>
      <c r="Q127" s="105">
        <v>11</v>
      </c>
      <c r="R127" s="5" t="str">
        <f t="shared" si="40"/>
        <v>D</v>
      </c>
      <c r="S127" s="1">
        <f t="shared" si="41"/>
        <v>59</v>
      </c>
      <c r="T127" s="1" t="str">
        <f t="shared" si="44"/>
        <v>D</v>
      </c>
      <c r="U127" s="1"/>
      <c r="V127" s="5"/>
      <c r="W127" s="1"/>
      <c r="X127" s="5"/>
      <c r="Y127" s="1"/>
      <c r="Z127" s="1"/>
      <c r="AA127" s="5"/>
      <c r="AB127" s="5"/>
      <c r="AC127" s="5"/>
      <c r="AD127" s="5"/>
      <c r="AE127" s="5"/>
      <c r="AF127" s="5"/>
      <c r="AG127" s="105">
        <v>48</v>
      </c>
      <c r="AH127" s="5" t="str">
        <f t="shared" si="46"/>
        <v>C</v>
      </c>
      <c r="AI127" s="105">
        <v>14</v>
      </c>
      <c r="AJ127" s="5" t="str">
        <f t="shared" si="47"/>
        <v>B</v>
      </c>
      <c r="AK127" s="1">
        <f t="shared" si="42"/>
        <v>62</v>
      </c>
      <c r="AL127" s="1" t="str">
        <f t="shared" si="43"/>
        <v>C</v>
      </c>
      <c r="AM127" s="1" t="str">
        <f t="shared" si="45"/>
        <v>P</v>
      </c>
      <c r="AN127" s="1">
        <v>7.92</v>
      </c>
    </row>
    <row r="128" spans="1:40" ht="15.75" x14ac:dyDescent="0.25">
      <c r="A128" s="103">
        <v>2182</v>
      </c>
      <c r="B128" s="121" t="s">
        <v>313</v>
      </c>
      <c r="C128" s="105">
        <v>37</v>
      </c>
      <c r="D128" s="5" t="str">
        <f t="shared" si="31"/>
        <v>E</v>
      </c>
      <c r="E128" s="105">
        <v>10</v>
      </c>
      <c r="F128" s="5" t="str">
        <f t="shared" si="32"/>
        <v>D</v>
      </c>
      <c r="G128" s="1">
        <f t="shared" si="33"/>
        <v>47</v>
      </c>
      <c r="H128" s="1" t="str">
        <f t="shared" si="34"/>
        <v>E</v>
      </c>
      <c r="I128" s="105">
        <v>35</v>
      </c>
      <c r="J128" s="5" t="str">
        <f t="shared" si="35"/>
        <v>P</v>
      </c>
      <c r="K128" s="105">
        <v>13</v>
      </c>
      <c r="L128" s="5" t="str">
        <f t="shared" si="36"/>
        <v>C</v>
      </c>
      <c r="M128" s="1">
        <f t="shared" si="37"/>
        <v>48</v>
      </c>
      <c r="N128" s="1" t="str">
        <f t="shared" si="38"/>
        <v>E</v>
      </c>
      <c r="O128" s="105">
        <v>40</v>
      </c>
      <c r="P128" s="5" t="str">
        <f t="shared" si="39"/>
        <v>D</v>
      </c>
      <c r="Q128" s="105">
        <v>12</v>
      </c>
      <c r="R128" s="5" t="str">
        <f t="shared" si="40"/>
        <v>C</v>
      </c>
      <c r="S128" s="1">
        <f t="shared" si="41"/>
        <v>52</v>
      </c>
      <c r="T128" s="1" t="str">
        <f t="shared" si="44"/>
        <v>D</v>
      </c>
      <c r="U128" s="1"/>
      <c r="V128" s="5"/>
      <c r="W128" s="1"/>
      <c r="X128" s="5"/>
      <c r="Y128" s="1"/>
      <c r="Z128" s="1"/>
      <c r="AA128" s="5"/>
      <c r="AB128" s="5"/>
      <c r="AC128" s="5"/>
      <c r="AD128" s="5"/>
      <c r="AE128" s="5"/>
      <c r="AF128" s="5"/>
      <c r="AG128" s="105">
        <v>39</v>
      </c>
      <c r="AH128" s="5" t="str">
        <f t="shared" si="46"/>
        <v>E</v>
      </c>
      <c r="AI128" s="105">
        <v>10</v>
      </c>
      <c r="AJ128" s="5" t="str">
        <f t="shared" si="47"/>
        <v>D</v>
      </c>
      <c r="AK128" s="1">
        <f t="shared" si="42"/>
        <v>49</v>
      </c>
      <c r="AL128" s="1" t="str">
        <f t="shared" si="43"/>
        <v>E</v>
      </c>
      <c r="AM128" s="1" t="str">
        <f t="shared" si="45"/>
        <v>P</v>
      </c>
      <c r="AN128" s="1">
        <v>6.8</v>
      </c>
    </row>
    <row r="129" spans="1:40" ht="15.75" x14ac:dyDescent="0.25">
      <c r="A129" s="103">
        <v>2183</v>
      </c>
      <c r="B129" s="121" t="s">
        <v>317</v>
      </c>
      <c r="C129" s="105">
        <v>40</v>
      </c>
      <c r="D129" s="5" t="str">
        <f t="shared" si="31"/>
        <v>D</v>
      </c>
      <c r="E129" s="105">
        <v>11</v>
      </c>
      <c r="F129" s="5" t="str">
        <f t="shared" si="32"/>
        <v>D</v>
      </c>
      <c r="G129" s="1">
        <f t="shared" si="33"/>
        <v>51</v>
      </c>
      <c r="H129" s="1" t="str">
        <f t="shared" si="34"/>
        <v>D</v>
      </c>
      <c r="I129" s="105">
        <v>38</v>
      </c>
      <c r="J129" s="5" t="str">
        <f t="shared" si="35"/>
        <v>E</v>
      </c>
      <c r="K129" s="105">
        <v>12</v>
      </c>
      <c r="L129" s="5" t="str">
        <f t="shared" si="36"/>
        <v>C</v>
      </c>
      <c r="M129" s="1">
        <f t="shared" si="37"/>
        <v>50</v>
      </c>
      <c r="N129" s="1" t="str">
        <f t="shared" si="38"/>
        <v>D</v>
      </c>
      <c r="O129" s="105">
        <v>40</v>
      </c>
      <c r="P129" s="5" t="str">
        <f t="shared" si="39"/>
        <v>D</v>
      </c>
      <c r="Q129" s="105">
        <v>12</v>
      </c>
      <c r="R129" s="5" t="str">
        <f t="shared" si="40"/>
        <v>C</v>
      </c>
      <c r="S129" s="1">
        <f t="shared" si="41"/>
        <v>52</v>
      </c>
      <c r="T129" s="1" t="str">
        <f t="shared" si="44"/>
        <v>D</v>
      </c>
      <c r="U129" s="1"/>
      <c r="V129" s="5"/>
      <c r="W129" s="1"/>
      <c r="X129" s="5"/>
      <c r="Y129" s="1"/>
      <c r="Z129" s="1"/>
      <c r="AA129" s="5"/>
      <c r="AB129" s="5"/>
      <c r="AC129" s="5"/>
      <c r="AD129" s="5"/>
      <c r="AE129" s="5"/>
      <c r="AF129" s="5"/>
      <c r="AG129" s="105">
        <v>38</v>
      </c>
      <c r="AH129" s="5" t="str">
        <f t="shared" si="46"/>
        <v>E</v>
      </c>
      <c r="AI129" s="105">
        <v>11</v>
      </c>
      <c r="AJ129" s="5" t="str">
        <f t="shared" si="47"/>
        <v>D</v>
      </c>
      <c r="AK129" s="1">
        <f t="shared" si="42"/>
        <v>49</v>
      </c>
      <c r="AL129" s="1" t="str">
        <f t="shared" si="43"/>
        <v>E</v>
      </c>
      <c r="AM129" s="1" t="str">
        <f t="shared" si="45"/>
        <v>P</v>
      </c>
      <c r="AN129" s="1">
        <v>7.04</v>
      </c>
    </row>
    <row r="130" spans="1:40" ht="15.75" x14ac:dyDescent="0.25">
      <c r="A130" s="103">
        <v>2184</v>
      </c>
      <c r="B130" s="122" t="s">
        <v>321</v>
      </c>
      <c r="C130" s="105">
        <v>41</v>
      </c>
      <c r="D130" s="5" t="str">
        <f t="shared" si="31"/>
        <v>D</v>
      </c>
      <c r="E130" s="105">
        <v>12</v>
      </c>
      <c r="F130" s="5" t="str">
        <f t="shared" si="32"/>
        <v>C</v>
      </c>
      <c r="G130" s="1">
        <f t="shared" si="33"/>
        <v>53</v>
      </c>
      <c r="H130" s="1" t="str">
        <f t="shared" si="34"/>
        <v>D</v>
      </c>
      <c r="I130" s="105">
        <v>50</v>
      </c>
      <c r="J130" s="5" t="str">
        <f t="shared" si="35"/>
        <v>C</v>
      </c>
      <c r="K130" s="105">
        <v>16</v>
      </c>
      <c r="L130" s="5" t="str">
        <f t="shared" si="36"/>
        <v>O</v>
      </c>
      <c r="M130" s="1">
        <f t="shared" si="37"/>
        <v>66</v>
      </c>
      <c r="N130" s="1" t="str">
        <f t="shared" si="38"/>
        <v>C</v>
      </c>
      <c r="O130" s="105">
        <v>53</v>
      </c>
      <c r="P130" s="5" t="str">
        <f t="shared" si="39"/>
        <v>C</v>
      </c>
      <c r="Q130" s="105">
        <v>12</v>
      </c>
      <c r="R130" s="5" t="str">
        <f t="shared" si="40"/>
        <v>C</v>
      </c>
      <c r="S130" s="1">
        <f t="shared" si="41"/>
        <v>65</v>
      </c>
      <c r="T130" s="1" t="str">
        <f t="shared" si="44"/>
        <v>C</v>
      </c>
      <c r="U130" s="1"/>
      <c r="V130" s="5"/>
      <c r="W130" s="1"/>
      <c r="X130" s="5"/>
      <c r="Y130" s="1"/>
      <c r="Z130" s="1"/>
      <c r="AA130" s="5"/>
      <c r="AB130" s="5"/>
      <c r="AC130" s="5"/>
      <c r="AD130" s="5"/>
      <c r="AE130" s="5"/>
      <c r="AF130" s="5"/>
      <c r="AG130" s="105">
        <v>52</v>
      </c>
      <c r="AH130" s="5" t="str">
        <f t="shared" si="46"/>
        <v>C</v>
      </c>
      <c r="AI130" s="105">
        <v>14</v>
      </c>
      <c r="AJ130" s="5" t="str">
        <f t="shared" si="47"/>
        <v>B</v>
      </c>
      <c r="AK130" s="1">
        <f t="shared" si="42"/>
        <v>66</v>
      </c>
      <c r="AL130" s="1" t="str">
        <f t="shared" si="43"/>
        <v>C</v>
      </c>
      <c r="AM130" s="1" t="str">
        <f t="shared" si="45"/>
        <v>P</v>
      </c>
      <c r="AN130" s="1">
        <v>7.96</v>
      </c>
    </row>
    <row r="131" spans="1:40" ht="15.75" x14ac:dyDescent="0.25">
      <c r="A131" s="103">
        <v>2185</v>
      </c>
      <c r="B131" s="121" t="s">
        <v>325</v>
      </c>
      <c r="C131" s="105">
        <v>54</v>
      </c>
      <c r="D131" s="5" t="str">
        <f t="shared" si="31"/>
        <v>C</v>
      </c>
      <c r="E131" s="105">
        <v>17</v>
      </c>
      <c r="F131" s="5" t="str">
        <f t="shared" si="32"/>
        <v>O</v>
      </c>
      <c r="G131" s="1">
        <f t="shared" si="33"/>
        <v>71</v>
      </c>
      <c r="H131" s="1" t="str">
        <f t="shared" si="34"/>
        <v>B</v>
      </c>
      <c r="I131" s="105">
        <v>48</v>
      </c>
      <c r="J131" s="5" t="str">
        <f t="shared" si="35"/>
        <v>C</v>
      </c>
      <c r="K131" s="105">
        <v>11</v>
      </c>
      <c r="L131" s="5" t="str">
        <f t="shared" si="36"/>
        <v>D</v>
      </c>
      <c r="M131" s="1">
        <f t="shared" si="37"/>
        <v>59</v>
      </c>
      <c r="N131" s="1" t="str">
        <f t="shared" si="38"/>
        <v>D</v>
      </c>
      <c r="O131" s="105">
        <v>43</v>
      </c>
      <c r="P131" s="5" t="str">
        <f t="shared" si="39"/>
        <v>D</v>
      </c>
      <c r="Q131" s="105">
        <v>16</v>
      </c>
      <c r="R131" s="5" t="str">
        <f t="shared" si="40"/>
        <v>O</v>
      </c>
      <c r="S131" s="1">
        <f t="shared" si="41"/>
        <v>59</v>
      </c>
      <c r="T131" s="1" t="str">
        <f t="shared" si="44"/>
        <v>D</v>
      </c>
      <c r="U131" s="1"/>
      <c r="V131" s="5"/>
      <c r="W131" s="1"/>
      <c r="X131" s="5"/>
      <c r="Y131" s="1"/>
      <c r="Z131" s="1"/>
      <c r="AA131" s="5"/>
      <c r="AB131" s="5"/>
      <c r="AC131" s="5"/>
      <c r="AD131" s="5"/>
      <c r="AE131" s="5"/>
      <c r="AF131" s="5"/>
      <c r="AG131" s="105">
        <v>57</v>
      </c>
      <c r="AH131" s="5" t="str">
        <f t="shared" si="46"/>
        <v>B</v>
      </c>
      <c r="AI131" s="105">
        <v>14</v>
      </c>
      <c r="AJ131" s="5" t="str">
        <f t="shared" si="47"/>
        <v>B</v>
      </c>
      <c r="AK131" s="1">
        <f t="shared" si="42"/>
        <v>71</v>
      </c>
      <c r="AL131" s="1" t="str">
        <f t="shared" si="43"/>
        <v>B</v>
      </c>
      <c r="AM131" s="1" t="str">
        <f t="shared" si="45"/>
        <v>P</v>
      </c>
      <c r="AN131" s="1">
        <v>8.0399999999999991</v>
      </c>
    </row>
    <row r="132" spans="1:40" ht="15.75" x14ac:dyDescent="0.25">
      <c r="A132" s="103">
        <v>2186</v>
      </c>
      <c r="B132" s="121" t="s">
        <v>329</v>
      </c>
      <c r="C132" s="105">
        <v>44</v>
      </c>
      <c r="D132" s="5" t="str">
        <f t="shared" si="31"/>
        <v>D</v>
      </c>
      <c r="E132" s="105">
        <v>10</v>
      </c>
      <c r="F132" s="5" t="str">
        <f t="shared" si="32"/>
        <v>D</v>
      </c>
      <c r="G132" s="1">
        <f t="shared" si="33"/>
        <v>54</v>
      </c>
      <c r="H132" s="1" t="str">
        <f t="shared" si="34"/>
        <v>D</v>
      </c>
      <c r="I132" s="105">
        <v>40</v>
      </c>
      <c r="J132" s="5" t="str">
        <f t="shared" si="35"/>
        <v>D</v>
      </c>
      <c r="K132" s="105">
        <v>10</v>
      </c>
      <c r="L132" s="5" t="str">
        <f t="shared" si="36"/>
        <v>D</v>
      </c>
      <c r="M132" s="1">
        <f t="shared" si="37"/>
        <v>50</v>
      </c>
      <c r="N132" s="1" t="str">
        <f t="shared" si="38"/>
        <v>D</v>
      </c>
      <c r="O132" s="105">
        <v>38</v>
      </c>
      <c r="P132" s="5" t="str">
        <f t="shared" si="39"/>
        <v>E</v>
      </c>
      <c r="Q132" s="105">
        <v>8</v>
      </c>
      <c r="R132" s="5" t="str">
        <f t="shared" si="40"/>
        <v>P</v>
      </c>
      <c r="S132" s="1">
        <f t="shared" si="41"/>
        <v>46</v>
      </c>
      <c r="T132" s="1" t="str">
        <f t="shared" si="44"/>
        <v>E</v>
      </c>
      <c r="U132" s="1"/>
      <c r="V132" s="5"/>
      <c r="W132" s="1"/>
      <c r="X132" s="5"/>
      <c r="Y132" s="1"/>
      <c r="Z132" s="1"/>
      <c r="AA132" s="5"/>
      <c r="AB132" s="5"/>
      <c r="AC132" s="5"/>
      <c r="AD132" s="5"/>
      <c r="AE132" s="5"/>
      <c r="AF132" s="5"/>
      <c r="AG132" s="105">
        <v>33</v>
      </c>
      <c r="AH132" s="5" t="str">
        <f t="shared" si="46"/>
        <v>P</v>
      </c>
      <c r="AI132" s="105">
        <v>9</v>
      </c>
      <c r="AJ132" s="5" t="str">
        <f t="shared" si="47"/>
        <v>E</v>
      </c>
      <c r="AK132" s="1">
        <f t="shared" si="42"/>
        <v>42</v>
      </c>
      <c r="AL132" s="1" t="str">
        <f t="shared" si="43"/>
        <v>P</v>
      </c>
      <c r="AM132" s="1" t="str">
        <f t="shared" si="45"/>
        <v>P</v>
      </c>
      <c r="AN132" s="1">
        <v>6.72</v>
      </c>
    </row>
    <row r="133" spans="1:40" ht="15.75" x14ac:dyDescent="0.25">
      <c r="A133" s="103">
        <v>2187</v>
      </c>
      <c r="B133" s="122" t="s">
        <v>333</v>
      </c>
      <c r="C133" s="105">
        <v>34</v>
      </c>
      <c r="D133" s="5" t="str">
        <f t="shared" si="31"/>
        <v>P</v>
      </c>
      <c r="E133" s="105">
        <v>11</v>
      </c>
      <c r="F133" s="5" t="str">
        <f t="shared" si="32"/>
        <v>D</v>
      </c>
      <c r="G133" s="1">
        <f t="shared" si="33"/>
        <v>45</v>
      </c>
      <c r="H133" s="1" t="str">
        <f t="shared" si="34"/>
        <v>E</v>
      </c>
      <c r="I133" s="105">
        <v>38</v>
      </c>
      <c r="J133" s="5" t="str">
        <f t="shared" si="35"/>
        <v>E</v>
      </c>
      <c r="K133" s="105">
        <v>14</v>
      </c>
      <c r="L133" s="5" t="str">
        <f t="shared" si="36"/>
        <v>B</v>
      </c>
      <c r="M133" s="1">
        <f t="shared" si="37"/>
        <v>52</v>
      </c>
      <c r="N133" s="1" t="str">
        <f t="shared" si="38"/>
        <v>D</v>
      </c>
      <c r="O133" s="105">
        <v>46</v>
      </c>
      <c r="P133" s="5" t="str">
        <f t="shared" si="39"/>
        <v>D</v>
      </c>
      <c r="Q133" s="105">
        <v>9</v>
      </c>
      <c r="R133" s="5" t="str">
        <f t="shared" si="40"/>
        <v>E</v>
      </c>
      <c r="S133" s="1">
        <f t="shared" si="41"/>
        <v>55</v>
      </c>
      <c r="T133" s="1" t="str">
        <f t="shared" si="44"/>
        <v>D</v>
      </c>
      <c r="U133" s="1"/>
      <c r="V133" s="5"/>
      <c r="W133" s="1"/>
      <c r="X133" s="5"/>
      <c r="Y133" s="1"/>
      <c r="Z133" s="1"/>
      <c r="AA133" s="5"/>
      <c r="AB133" s="5"/>
      <c r="AC133" s="5"/>
      <c r="AD133" s="5"/>
      <c r="AE133" s="5"/>
      <c r="AF133" s="5"/>
      <c r="AG133" s="105">
        <v>48</v>
      </c>
      <c r="AH133" s="5" t="str">
        <f t="shared" si="46"/>
        <v>C</v>
      </c>
      <c r="AI133" s="105">
        <v>13</v>
      </c>
      <c r="AJ133" s="5" t="str">
        <f t="shared" si="47"/>
        <v>C</v>
      </c>
      <c r="AK133" s="1">
        <f t="shared" si="42"/>
        <v>61</v>
      </c>
      <c r="AL133" s="1" t="str">
        <f t="shared" si="43"/>
        <v>C</v>
      </c>
      <c r="AM133" s="1" t="str">
        <f t="shared" si="45"/>
        <v>P</v>
      </c>
      <c r="AN133" s="1">
        <v>7.56</v>
      </c>
    </row>
    <row r="134" spans="1:40" ht="15.75" x14ac:dyDescent="0.25">
      <c r="A134" s="103">
        <v>2188</v>
      </c>
      <c r="B134" s="122" t="s">
        <v>337</v>
      </c>
      <c r="C134" s="105">
        <v>38</v>
      </c>
      <c r="D134" s="5" t="str">
        <f t="shared" si="31"/>
        <v>E</v>
      </c>
      <c r="E134" s="105">
        <v>13</v>
      </c>
      <c r="F134" s="5" t="str">
        <f t="shared" si="32"/>
        <v>C</v>
      </c>
      <c r="G134" s="1">
        <f t="shared" si="33"/>
        <v>51</v>
      </c>
      <c r="H134" s="1" t="str">
        <f t="shared" si="34"/>
        <v>D</v>
      </c>
      <c r="I134" s="105">
        <v>41</v>
      </c>
      <c r="J134" s="5" t="str">
        <f t="shared" si="35"/>
        <v>D</v>
      </c>
      <c r="K134" s="105">
        <v>17</v>
      </c>
      <c r="L134" s="5" t="str">
        <f t="shared" si="36"/>
        <v>O</v>
      </c>
      <c r="M134" s="1">
        <f t="shared" si="37"/>
        <v>58</v>
      </c>
      <c r="N134" s="1" t="str">
        <f t="shared" si="38"/>
        <v>D</v>
      </c>
      <c r="O134" s="105">
        <v>42</v>
      </c>
      <c r="P134" s="5" t="str">
        <f t="shared" si="39"/>
        <v>D</v>
      </c>
      <c r="Q134" s="105">
        <v>10</v>
      </c>
      <c r="R134" s="5" t="str">
        <f t="shared" si="40"/>
        <v>D</v>
      </c>
      <c r="S134" s="1">
        <f t="shared" si="41"/>
        <v>52</v>
      </c>
      <c r="T134" s="1" t="str">
        <f t="shared" si="44"/>
        <v>D</v>
      </c>
      <c r="U134" s="1"/>
      <c r="V134" s="5"/>
      <c r="W134" s="1"/>
      <c r="X134" s="5"/>
      <c r="Y134" s="1"/>
      <c r="Z134" s="1"/>
      <c r="AA134" s="5"/>
      <c r="AB134" s="5"/>
      <c r="AC134" s="5"/>
      <c r="AD134" s="5"/>
      <c r="AE134" s="5"/>
      <c r="AF134" s="5"/>
      <c r="AG134" s="105">
        <v>38</v>
      </c>
      <c r="AH134" s="5" t="str">
        <f t="shared" si="46"/>
        <v>E</v>
      </c>
      <c r="AI134" s="105">
        <v>11</v>
      </c>
      <c r="AJ134" s="5" t="str">
        <f t="shared" si="47"/>
        <v>D</v>
      </c>
      <c r="AK134" s="1">
        <f t="shared" si="42"/>
        <v>49</v>
      </c>
      <c r="AL134" s="1" t="str">
        <f t="shared" si="43"/>
        <v>E</v>
      </c>
      <c r="AM134" s="1" t="str">
        <f t="shared" si="45"/>
        <v>P</v>
      </c>
      <c r="AN134" s="1">
        <v>7.24</v>
      </c>
    </row>
    <row r="135" spans="1:40" ht="15.75" x14ac:dyDescent="0.25">
      <c r="A135" s="103">
        <v>2189</v>
      </c>
      <c r="B135" s="121" t="s">
        <v>341</v>
      </c>
      <c r="C135" s="105">
        <v>35</v>
      </c>
      <c r="D135" s="5" t="str">
        <f t="shared" si="31"/>
        <v>P</v>
      </c>
      <c r="E135" s="105">
        <v>11</v>
      </c>
      <c r="F135" s="5" t="str">
        <f t="shared" si="32"/>
        <v>D</v>
      </c>
      <c r="G135" s="1">
        <f t="shared" si="33"/>
        <v>46</v>
      </c>
      <c r="H135" s="1" t="str">
        <f t="shared" si="34"/>
        <v>E</v>
      </c>
      <c r="I135" s="105">
        <v>46</v>
      </c>
      <c r="J135" s="5" t="str">
        <f t="shared" si="35"/>
        <v>D</v>
      </c>
      <c r="K135" s="105">
        <v>11</v>
      </c>
      <c r="L135" s="5" t="str">
        <f t="shared" si="36"/>
        <v>D</v>
      </c>
      <c r="M135" s="1">
        <f t="shared" si="37"/>
        <v>57</v>
      </c>
      <c r="N135" s="1" t="str">
        <f t="shared" si="38"/>
        <v>D</v>
      </c>
      <c r="O135" s="105">
        <v>45</v>
      </c>
      <c r="P135" s="5" t="str">
        <f t="shared" si="39"/>
        <v>D</v>
      </c>
      <c r="Q135" s="105">
        <v>10</v>
      </c>
      <c r="R135" s="5" t="str">
        <f t="shared" si="40"/>
        <v>D</v>
      </c>
      <c r="S135" s="1">
        <f t="shared" si="41"/>
        <v>55</v>
      </c>
      <c r="T135" s="1" t="str">
        <f t="shared" si="44"/>
        <v>D</v>
      </c>
      <c r="U135" s="1"/>
      <c r="V135" s="5"/>
      <c r="W135" s="1"/>
      <c r="X135" s="5"/>
      <c r="Y135" s="1"/>
      <c r="Z135" s="1"/>
      <c r="AA135" s="5"/>
      <c r="AB135" s="5"/>
      <c r="AC135" s="5"/>
      <c r="AD135" s="5"/>
      <c r="AE135" s="5"/>
      <c r="AF135" s="5"/>
      <c r="AG135" s="105">
        <v>41</v>
      </c>
      <c r="AH135" s="5" t="str">
        <f t="shared" si="46"/>
        <v>D</v>
      </c>
      <c r="AI135" s="105">
        <v>10</v>
      </c>
      <c r="AJ135" s="5" t="str">
        <f t="shared" si="47"/>
        <v>D</v>
      </c>
      <c r="AK135" s="1">
        <f t="shared" si="42"/>
        <v>51</v>
      </c>
      <c r="AL135" s="1" t="str">
        <f t="shared" si="43"/>
        <v>D</v>
      </c>
      <c r="AM135" s="1" t="str">
        <f t="shared" si="45"/>
        <v>P</v>
      </c>
      <c r="AN135" s="1">
        <v>7.04</v>
      </c>
    </row>
    <row r="136" spans="1:40" ht="15.75" x14ac:dyDescent="0.25">
      <c r="A136" s="103">
        <v>2190</v>
      </c>
      <c r="B136" s="122" t="s">
        <v>411</v>
      </c>
      <c r="C136" s="105">
        <v>34</v>
      </c>
      <c r="D136" s="5" t="str">
        <f t="shared" si="31"/>
        <v>P</v>
      </c>
      <c r="E136" s="105">
        <v>14</v>
      </c>
      <c r="F136" s="5" t="str">
        <f t="shared" si="32"/>
        <v>B</v>
      </c>
      <c r="G136" s="1">
        <f t="shared" si="33"/>
        <v>48</v>
      </c>
      <c r="H136" s="1" t="str">
        <f t="shared" si="34"/>
        <v>E</v>
      </c>
      <c r="I136" s="105">
        <v>49</v>
      </c>
      <c r="J136" s="5" t="str">
        <f t="shared" si="35"/>
        <v>C</v>
      </c>
      <c r="K136" s="105">
        <v>15</v>
      </c>
      <c r="L136" s="5" t="str">
        <f t="shared" si="36"/>
        <v>A</v>
      </c>
      <c r="M136" s="1">
        <f t="shared" si="37"/>
        <v>64</v>
      </c>
      <c r="N136" s="1" t="str">
        <f t="shared" si="38"/>
        <v>C</v>
      </c>
      <c r="O136" s="105">
        <v>55</v>
      </c>
      <c r="P136" s="5" t="str">
        <f t="shared" si="39"/>
        <v>C</v>
      </c>
      <c r="Q136" s="105">
        <v>12</v>
      </c>
      <c r="R136" s="5" t="str">
        <f t="shared" si="40"/>
        <v>C</v>
      </c>
      <c r="S136" s="1">
        <f t="shared" si="41"/>
        <v>67</v>
      </c>
      <c r="T136" s="1" t="str">
        <f t="shared" si="44"/>
        <v>C</v>
      </c>
      <c r="U136" s="1"/>
      <c r="V136" s="5"/>
      <c r="W136" s="1"/>
      <c r="X136" s="5"/>
      <c r="Y136" s="1"/>
      <c r="Z136" s="1"/>
      <c r="AA136" s="5"/>
      <c r="AB136" s="5"/>
      <c r="AC136" s="5"/>
      <c r="AD136" s="5"/>
      <c r="AE136" s="5"/>
      <c r="AF136" s="5"/>
      <c r="AG136" s="105">
        <v>60</v>
      </c>
      <c r="AH136" s="5" t="str">
        <f t="shared" si="46"/>
        <v>A</v>
      </c>
      <c r="AI136" s="105">
        <v>16</v>
      </c>
      <c r="AJ136" s="5" t="str">
        <f t="shared" si="47"/>
        <v>O</v>
      </c>
      <c r="AK136" s="1">
        <f t="shared" si="42"/>
        <v>76</v>
      </c>
      <c r="AL136" s="1" t="str">
        <f t="shared" si="43"/>
        <v>A</v>
      </c>
      <c r="AM136" s="1" t="str">
        <f t="shared" si="45"/>
        <v>P</v>
      </c>
      <c r="AN136" s="1">
        <v>8.0399999999999991</v>
      </c>
    </row>
    <row r="137" spans="1:40" ht="15.75" x14ac:dyDescent="0.25">
      <c r="A137" s="103">
        <v>2191</v>
      </c>
      <c r="B137" s="121" t="s">
        <v>345</v>
      </c>
      <c r="C137" s="105">
        <v>19</v>
      </c>
      <c r="D137" s="5" t="str">
        <f t="shared" si="31"/>
        <v>F</v>
      </c>
      <c r="E137" s="105">
        <v>8</v>
      </c>
      <c r="F137" s="5" t="str">
        <f t="shared" si="32"/>
        <v>P</v>
      </c>
      <c r="G137" s="1">
        <f t="shared" si="33"/>
        <v>27</v>
      </c>
      <c r="H137" s="1" t="str">
        <f t="shared" si="34"/>
        <v>F</v>
      </c>
      <c r="I137" s="105">
        <v>32</v>
      </c>
      <c r="J137" s="5" t="str">
        <f t="shared" si="35"/>
        <v>P</v>
      </c>
      <c r="K137" s="105">
        <v>10</v>
      </c>
      <c r="L137" s="5" t="str">
        <f t="shared" si="36"/>
        <v>D</v>
      </c>
      <c r="M137" s="1">
        <f t="shared" si="37"/>
        <v>42</v>
      </c>
      <c r="N137" s="1" t="str">
        <f t="shared" si="38"/>
        <v>P</v>
      </c>
      <c r="O137" s="105">
        <v>32</v>
      </c>
      <c r="P137" s="5" t="str">
        <f t="shared" si="39"/>
        <v>P</v>
      </c>
      <c r="Q137" s="105">
        <v>2</v>
      </c>
      <c r="R137" s="5" t="str">
        <f t="shared" si="40"/>
        <v>F</v>
      </c>
      <c r="S137" s="1">
        <f t="shared" si="41"/>
        <v>34</v>
      </c>
      <c r="T137" s="1" t="str">
        <f t="shared" si="44"/>
        <v>F</v>
      </c>
      <c r="U137" s="1"/>
      <c r="V137" s="5"/>
      <c r="W137" s="1"/>
      <c r="X137" s="5"/>
      <c r="Y137" s="1"/>
      <c r="Z137" s="1"/>
      <c r="AA137" s="5"/>
      <c r="AB137" s="5"/>
      <c r="AC137" s="5"/>
      <c r="AD137" s="5"/>
      <c r="AE137" s="5"/>
      <c r="AF137" s="5"/>
      <c r="AG137" s="105">
        <v>33</v>
      </c>
      <c r="AH137" s="5" t="str">
        <f t="shared" si="46"/>
        <v>P</v>
      </c>
      <c r="AI137" s="105">
        <v>8</v>
      </c>
      <c r="AJ137" s="5" t="str">
        <f t="shared" si="47"/>
        <v>P</v>
      </c>
      <c r="AK137" s="1">
        <f t="shared" si="42"/>
        <v>41</v>
      </c>
      <c r="AL137" s="1" t="str">
        <f t="shared" si="43"/>
        <v>P</v>
      </c>
      <c r="AM137" s="1" t="str">
        <f t="shared" si="45"/>
        <v>F</v>
      </c>
      <c r="AN137" s="1"/>
    </row>
    <row r="138" spans="1:40" ht="15.75" x14ac:dyDescent="0.25">
      <c r="A138" s="103">
        <v>2192</v>
      </c>
      <c r="B138" s="121" t="s">
        <v>351</v>
      </c>
      <c r="C138" s="105">
        <v>54</v>
      </c>
      <c r="D138" s="5" t="str">
        <f t="shared" si="31"/>
        <v>C</v>
      </c>
      <c r="E138" s="105">
        <v>12</v>
      </c>
      <c r="F138" s="5" t="str">
        <f t="shared" si="32"/>
        <v>C</v>
      </c>
      <c r="G138" s="1">
        <f t="shared" si="33"/>
        <v>66</v>
      </c>
      <c r="H138" s="1" t="str">
        <f t="shared" si="34"/>
        <v>C</v>
      </c>
      <c r="I138" s="105">
        <v>37</v>
      </c>
      <c r="J138" s="5" t="str">
        <f t="shared" si="35"/>
        <v>E</v>
      </c>
      <c r="K138" s="105">
        <v>15</v>
      </c>
      <c r="L138" s="5" t="str">
        <f t="shared" si="36"/>
        <v>A</v>
      </c>
      <c r="M138" s="1">
        <f t="shared" si="37"/>
        <v>52</v>
      </c>
      <c r="N138" s="1" t="str">
        <f t="shared" si="38"/>
        <v>D</v>
      </c>
      <c r="O138" s="105">
        <v>32</v>
      </c>
      <c r="P138" s="5" t="str">
        <f t="shared" si="39"/>
        <v>P</v>
      </c>
      <c r="Q138" s="105">
        <v>11</v>
      </c>
      <c r="R138" s="5" t="str">
        <f t="shared" si="40"/>
        <v>D</v>
      </c>
      <c r="S138" s="1">
        <f t="shared" si="41"/>
        <v>43</v>
      </c>
      <c r="T138" s="1" t="str">
        <f t="shared" si="44"/>
        <v>P</v>
      </c>
      <c r="U138" s="1"/>
      <c r="V138" s="5"/>
      <c r="W138" s="1"/>
      <c r="X138" s="5"/>
      <c r="Y138" s="1"/>
      <c r="Z138" s="1"/>
      <c r="AA138" s="5"/>
      <c r="AB138" s="5"/>
      <c r="AC138" s="5"/>
      <c r="AD138" s="5"/>
      <c r="AE138" s="5"/>
      <c r="AF138" s="5"/>
      <c r="AG138" s="105">
        <v>46</v>
      </c>
      <c r="AH138" s="5" t="str">
        <f t="shared" si="46"/>
        <v>D</v>
      </c>
      <c r="AI138" s="105">
        <v>10</v>
      </c>
      <c r="AJ138" s="5" t="str">
        <f t="shared" si="47"/>
        <v>D</v>
      </c>
      <c r="AK138" s="1">
        <f t="shared" si="42"/>
        <v>56</v>
      </c>
      <c r="AL138" s="1" t="str">
        <f t="shared" si="43"/>
        <v>D</v>
      </c>
      <c r="AM138" s="1" t="str">
        <f t="shared" si="45"/>
        <v>P</v>
      </c>
      <c r="AN138" s="1">
        <v>7.16</v>
      </c>
    </row>
    <row r="139" spans="1:40" ht="15.75" x14ac:dyDescent="0.25">
      <c r="A139" s="103">
        <v>2193</v>
      </c>
      <c r="B139" s="121" t="s">
        <v>355</v>
      </c>
      <c r="C139" s="105">
        <v>32</v>
      </c>
      <c r="D139" s="5" t="str">
        <f t="shared" si="31"/>
        <v>P</v>
      </c>
      <c r="E139" s="105">
        <v>12</v>
      </c>
      <c r="F139" s="5" t="str">
        <f t="shared" si="32"/>
        <v>C</v>
      </c>
      <c r="G139" s="1">
        <f t="shared" si="33"/>
        <v>44</v>
      </c>
      <c r="H139" s="1" t="str">
        <f t="shared" si="34"/>
        <v>P</v>
      </c>
      <c r="I139" s="105">
        <v>42</v>
      </c>
      <c r="J139" s="5" t="str">
        <f t="shared" si="35"/>
        <v>D</v>
      </c>
      <c r="K139" s="105">
        <v>18</v>
      </c>
      <c r="L139" s="5" t="str">
        <f t="shared" si="36"/>
        <v>O</v>
      </c>
      <c r="M139" s="1">
        <f t="shared" si="37"/>
        <v>60</v>
      </c>
      <c r="N139" s="1" t="str">
        <f t="shared" si="38"/>
        <v>C</v>
      </c>
      <c r="O139" s="105">
        <v>33</v>
      </c>
      <c r="P139" s="5" t="str">
        <f t="shared" si="39"/>
        <v>P</v>
      </c>
      <c r="Q139" s="105">
        <v>11</v>
      </c>
      <c r="R139" s="5" t="str">
        <f t="shared" si="40"/>
        <v>D</v>
      </c>
      <c r="S139" s="1">
        <f t="shared" si="41"/>
        <v>44</v>
      </c>
      <c r="T139" s="1" t="str">
        <f t="shared" si="44"/>
        <v>P</v>
      </c>
      <c r="U139" s="1"/>
      <c r="V139" s="5"/>
      <c r="W139" s="1"/>
      <c r="X139" s="5"/>
      <c r="Y139" s="1"/>
      <c r="Z139" s="1"/>
      <c r="AA139" s="5"/>
      <c r="AB139" s="5"/>
      <c r="AC139" s="5"/>
      <c r="AD139" s="5"/>
      <c r="AE139" s="5"/>
      <c r="AF139" s="5"/>
      <c r="AG139" s="105">
        <v>54</v>
      </c>
      <c r="AH139" s="5" t="str">
        <f t="shared" si="46"/>
        <v>C</v>
      </c>
      <c r="AI139" s="105">
        <v>11</v>
      </c>
      <c r="AJ139" s="5" t="str">
        <f t="shared" si="47"/>
        <v>D</v>
      </c>
      <c r="AK139" s="1">
        <f t="shared" si="42"/>
        <v>65</v>
      </c>
      <c r="AL139" s="1" t="str">
        <f t="shared" si="43"/>
        <v>C</v>
      </c>
      <c r="AM139" s="1" t="str">
        <f t="shared" ref="AM139:AM159" si="48">IF(OR(D139="F",F139="F",H139="F",J139="F",L139="F",N139="F",P139="F",R139="F",T139="F",V139="F",X139="F",Z139="F",AH139="F",AJ139="F",AL139="F"),"F","P")</f>
        <v>P</v>
      </c>
      <c r="AN139" s="1">
        <v>6.96</v>
      </c>
    </row>
    <row r="140" spans="1:40" ht="15.75" x14ac:dyDescent="0.25">
      <c r="A140" s="103">
        <v>2194</v>
      </c>
      <c r="B140" s="122" t="s">
        <v>359</v>
      </c>
      <c r="C140" s="105">
        <v>32</v>
      </c>
      <c r="D140" s="5" t="str">
        <f t="shared" ref="D140:D159" si="49">IF(C140="A","F",IF(C140&lt;32,"F", IF(C140&lt;36,"P", IF(C140&lt;40,"E", IF(C140&lt;48,"D", IF(C140&lt;56,"C", IF(C140&lt;60,"B", IF(C140&lt;64,"A", "O"))))))))</f>
        <v>P</v>
      </c>
      <c r="E140" s="105">
        <v>12</v>
      </c>
      <c r="F140" s="5" t="str">
        <f t="shared" ref="F140:F159" si="50">IF(E140="A","F",IF(E140&lt;8,"F", IF(E140&lt;9,"P", IF(E140&lt;10,"E", IF(E140&lt;12,"D", IF(E140&lt;14,"C", IF(E140&lt;15,"B", IF(E140&lt;16,"A", "O"))))))))</f>
        <v>C</v>
      </c>
      <c r="G140" s="1">
        <f t="shared" ref="G140:G159" si="51">IF(OR(C140="A",E140="A"),0,C140+E140)</f>
        <v>44</v>
      </c>
      <c r="H140" s="1" t="str">
        <f t="shared" ref="H140:H159" si="52">IF(G140&lt;40,"F", IF(G140&lt;45,"P", IF(G140&lt;50,"E", IF(G140&lt;60,"D", IF(G140&lt;70,"C", IF(G140&lt;75,"B", IF(G140&lt;80,"A", "O")))))))</f>
        <v>P</v>
      </c>
      <c r="I140" s="105">
        <v>35</v>
      </c>
      <c r="J140" s="5" t="str">
        <f t="shared" ref="J140:J159" si="53">IF(I140="A","F",IF(I140&lt;32,"F", IF(I140&lt;36,"P", IF(I140&lt;40,"E", IF(I140&lt;48,"D", IF(I140&lt;56,"C", IF(I140&lt;60,"B", IF(I140&lt;64,"A", "O"))))))))</f>
        <v>P</v>
      </c>
      <c r="K140" s="105">
        <v>16</v>
      </c>
      <c r="L140" s="5" t="str">
        <f t="shared" ref="L140:L159" si="54">IF(K140="A","F",IF(K140&lt;8,"F", IF(K140&lt;9,"P", IF(K140&lt;10,"E", IF(K140&lt;12,"D", IF(K140&lt;14,"C", IF(K140&lt;15,"B", IF(K140&lt;16,"A", "O"))))))))</f>
        <v>O</v>
      </c>
      <c r="M140" s="1">
        <f t="shared" ref="M140:M159" si="55">IF(OR(I140="A",K140="A"),0,I140+K140)</f>
        <v>51</v>
      </c>
      <c r="N140" s="1" t="str">
        <f t="shared" ref="N140:N159" si="56">IF(M140&lt;40,"F", IF(M140&lt;45,"P", IF(M140&lt;50,"E", IF(M140&lt;60,"D", IF(M140&lt;70,"C", IF(M140&lt;75,"B", IF(M140&lt;80,"A", "O")))))))</f>
        <v>D</v>
      </c>
      <c r="O140" s="105">
        <v>43</v>
      </c>
      <c r="P140" s="5" t="str">
        <f t="shared" ref="P140:P159" si="57">IF(O140="A","F",IF(O140&lt;32,"F", IF(O140&lt;36,"P", IF(O140&lt;40,"E", IF(O140&lt;48,"D", IF(O140&lt;56,"C", IF(O140&lt;60,"B", IF(O140&lt;64,"A", "O"))))))))</f>
        <v>D</v>
      </c>
      <c r="Q140" s="105">
        <v>12</v>
      </c>
      <c r="R140" s="5" t="str">
        <f t="shared" ref="R140:R159" si="58">IF(Q140="A","F",IF(Q140&lt;8,"F", IF(Q140&lt;9,"P", IF(Q140&lt;10,"E", IF(Q140&lt;12,"D", IF(Q140&lt;14,"C", IF(Q140&lt;15,"B", IF(Q140&lt;16,"A", "O"))))))))</f>
        <v>C</v>
      </c>
      <c r="S140" s="1">
        <f t="shared" ref="S140:S159" si="59">IF(OR(O140="A",Q140="A"),0,O140+Q140)</f>
        <v>55</v>
      </c>
      <c r="T140" s="1" t="str">
        <f t="shared" si="44"/>
        <v>D</v>
      </c>
      <c r="U140" s="1"/>
      <c r="V140" s="5"/>
      <c r="W140" s="1"/>
      <c r="X140" s="5"/>
      <c r="Y140" s="1"/>
      <c r="Z140" s="1"/>
      <c r="AA140" s="5"/>
      <c r="AB140" s="5"/>
      <c r="AC140" s="5"/>
      <c r="AD140" s="5"/>
      <c r="AE140" s="5"/>
      <c r="AF140" s="5"/>
      <c r="AG140" s="105">
        <v>45</v>
      </c>
      <c r="AH140" s="5" t="str">
        <f t="shared" si="46"/>
        <v>D</v>
      </c>
      <c r="AI140" s="105">
        <v>11</v>
      </c>
      <c r="AJ140" s="5" t="str">
        <f t="shared" si="47"/>
        <v>D</v>
      </c>
      <c r="AK140" s="1">
        <f t="shared" ref="AK140:AK159" si="60">IF(OR(AG140="A",AI140="A"),0,AG140+AI140)</f>
        <v>56</v>
      </c>
      <c r="AL140" s="1" t="str">
        <f t="shared" ref="AL140:AL159" si="61">IF(AK140&lt;40,"F", IF(AK140&lt;45,"P", IF(AK140&lt;50,"E", IF(AK140&lt;60,"D", IF(AK140&lt;70,"C", IF(AK140&lt;75,"B", IF(AK140&lt;80,"A", "O")))))))</f>
        <v>D</v>
      </c>
      <c r="AM140" s="1" t="str">
        <f t="shared" si="48"/>
        <v>P</v>
      </c>
      <c r="AN140" s="1">
        <v>7</v>
      </c>
    </row>
    <row r="141" spans="1:40" ht="15.75" x14ac:dyDescent="0.25">
      <c r="A141" s="103">
        <v>2195</v>
      </c>
      <c r="B141" s="121" t="s">
        <v>363</v>
      </c>
      <c r="C141" s="105">
        <v>48</v>
      </c>
      <c r="D141" s="5" t="str">
        <f t="shared" si="49"/>
        <v>C</v>
      </c>
      <c r="E141" s="105">
        <v>16</v>
      </c>
      <c r="F141" s="5" t="str">
        <f t="shared" si="50"/>
        <v>O</v>
      </c>
      <c r="G141" s="1">
        <f t="shared" si="51"/>
        <v>64</v>
      </c>
      <c r="H141" s="1" t="str">
        <f t="shared" si="52"/>
        <v>C</v>
      </c>
      <c r="I141" s="105">
        <v>45</v>
      </c>
      <c r="J141" s="5" t="str">
        <f t="shared" si="53"/>
        <v>D</v>
      </c>
      <c r="K141" s="105">
        <v>16</v>
      </c>
      <c r="L141" s="5" t="str">
        <f t="shared" si="54"/>
        <v>O</v>
      </c>
      <c r="M141" s="1">
        <f t="shared" si="55"/>
        <v>61</v>
      </c>
      <c r="N141" s="1" t="str">
        <f t="shared" si="56"/>
        <v>C</v>
      </c>
      <c r="O141" s="105">
        <v>46</v>
      </c>
      <c r="P141" s="5" t="str">
        <f t="shared" si="57"/>
        <v>D</v>
      </c>
      <c r="Q141" s="105">
        <v>14</v>
      </c>
      <c r="R141" s="5" t="str">
        <f t="shared" si="58"/>
        <v>B</v>
      </c>
      <c r="S141" s="1">
        <f t="shared" si="59"/>
        <v>60</v>
      </c>
      <c r="T141" s="1" t="str">
        <f t="shared" si="44"/>
        <v>C</v>
      </c>
      <c r="U141" s="1"/>
      <c r="V141" s="5"/>
      <c r="W141" s="1"/>
      <c r="X141" s="5"/>
      <c r="Y141" s="1"/>
      <c r="Z141" s="1"/>
      <c r="AA141" s="5"/>
      <c r="AB141" s="5"/>
      <c r="AC141" s="5"/>
      <c r="AD141" s="5"/>
      <c r="AE141" s="5"/>
      <c r="AF141" s="5"/>
      <c r="AG141" s="105">
        <v>49</v>
      </c>
      <c r="AH141" s="5" t="str">
        <f t="shared" si="46"/>
        <v>C</v>
      </c>
      <c r="AI141" s="105">
        <v>13</v>
      </c>
      <c r="AJ141" s="5" t="str">
        <f t="shared" si="47"/>
        <v>C</v>
      </c>
      <c r="AK141" s="1">
        <f t="shared" si="60"/>
        <v>62</v>
      </c>
      <c r="AL141" s="1" t="str">
        <f t="shared" si="61"/>
        <v>C</v>
      </c>
      <c r="AM141" s="1" t="str">
        <f t="shared" si="48"/>
        <v>P</v>
      </c>
      <c r="AN141" s="1">
        <v>8.08</v>
      </c>
    </row>
    <row r="142" spans="1:40" ht="15.75" x14ac:dyDescent="0.25">
      <c r="A142" s="103">
        <v>2196</v>
      </c>
      <c r="B142" s="121" t="s">
        <v>367</v>
      </c>
      <c r="C142" s="105">
        <v>32</v>
      </c>
      <c r="D142" s="5" t="str">
        <f t="shared" si="49"/>
        <v>P</v>
      </c>
      <c r="E142" s="105">
        <v>9</v>
      </c>
      <c r="F142" s="5" t="str">
        <f t="shared" si="50"/>
        <v>E</v>
      </c>
      <c r="G142" s="1">
        <f t="shared" si="51"/>
        <v>41</v>
      </c>
      <c r="H142" s="1" t="str">
        <f t="shared" si="52"/>
        <v>P</v>
      </c>
      <c r="I142" s="105">
        <v>55</v>
      </c>
      <c r="J142" s="5" t="str">
        <f t="shared" si="53"/>
        <v>C</v>
      </c>
      <c r="K142" s="105">
        <v>8</v>
      </c>
      <c r="L142" s="5" t="str">
        <f t="shared" si="54"/>
        <v>P</v>
      </c>
      <c r="M142" s="1">
        <f t="shared" si="55"/>
        <v>63</v>
      </c>
      <c r="N142" s="1" t="str">
        <f t="shared" si="56"/>
        <v>C</v>
      </c>
      <c r="O142" s="105">
        <v>32</v>
      </c>
      <c r="P142" s="5" t="str">
        <f t="shared" si="57"/>
        <v>P</v>
      </c>
      <c r="Q142" s="105">
        <v>9</v>
      </c>
      <c r="R142" s="5" t="str">
        <f t="shared" si="58"/>
        <v>E</v>
      </c>
      <c r="S142" s="1">
        <f t="shared" si="59"/>
        <v>41</v>
      </c>
      <c r="T142" s="1" t="str">
        <f t="shared" si="44"/>
        <v>P</v>
      </c>
      <c r="U142" s="1"/>
      <c r="V142" s="5"/>
      <c r="W142" s="1"/>
      <c r="X142" s="5"/>
      <c r="Y142" s="1"/>
      <c r="Z142" s="1"/>
      <c r="AA142" s="5"/>
      <c r="AB142" s="5"/>
      <c r="AC142" s="5"/>
      <c r="AD142" s="5"/>
      <c r="AE142" s="5"/>
      <c r="AF142" s="5"/>
      <c r="AG142" s="105">
        <v>34</v>
      </c>
      <c r="AH142" s="5" t="str">
        <f t="shared" si="46"/>
        <v>P</v>
      </c>
      <c r="AI142" s="105">
        <v>8</v>
      </c>
      <c r="AJ142" s="5" t="str">
        <f t="shared" si="47"/>
        <v>P</v>
      </c>
      <c r="AK142" s="1">
        <f t="shared" si="60"/>
        <v>42</v>
      </c>
      <c r="AL142" s="1" t="str">
        <f t="shared" si="61"/>
        <v>P</v>
      </c>
      <c r="AM142" s="1" t="str">
        <f t="shared" si="48"/>
        <v>P</v>
      </c>
      <c r="AN142" s="1">
        <v>6.36</v>
      </c>
    </row>
    <row r="143" spans="1:40" ht="15.75" x14ac:dyDescent="0.25">
      <c r="A143" s="103">
        <v>2197</v>
      </c>
      <c r="B143" s="122" t="s">
        <v>108</v>
      </c>
      <c r="C143" s="105">
        <v>48</v>
      </c>
      <c r="D143" s="5" t="str">
        <f t="shared" si="49"/>
        <v>C</v>
      </c>
      <c r="E143" s="105">
        <v>9</v>
      </c>
      <c r="F143" s="5" t="str">
        <f t="shared" si="50"/>
        <v>E</v>
      </c>
      <c r="G143" s="1">
        <f t="shared" si="51"/>
        <v>57</v>
      </c>
      <c r="H143" s="1" t="str">
        <f t="shared" si="52"/>
        <v>D</v>
      </c>
      <c r="I143" s="105">
        <v>44</v>
      </c>
      <c r="J143" s="5" t="str">
        <f t="shared" si="53"/>
        <v>D</v>
      </c>
      <c r="K143" s="105">
        <v>12</v>
      </c>
      <c r="L143" s="5" t="str">
        <f t="shared" si="54"/>
        <v>C</v>
      </c>
      <c r="M143" s="1">
        <f t="shared" si="55"/>
        <v>56</v>
      </c>
      <c r="N143" s="1" t="str">
        <f t="shared" si="56"/>
        <v>D</v>
      </c>
      <c r="O143" s="105">
        <v>39</v>
      </c>
      <c r="P143" s="5" t="str">
        <f t="shared" si="57"/>
        <v>E</v>
      </c>
      <c r="Q143" s="105">
        <v>9</v>
      </c>
      <c r="R143" s="5" t="str">
        <f t="shared" si="58"/>
        <v>E</v>
      </c>
      <c r="S143" s="1">
        <f t="shared" si="59"/>
        <v>48</v>
      </c>
      <c r="T143" s="1" t="str">
        <f t="shared" si="44"/>
        <v>E</v>
      </c>
      <c r="U143" s="1"/>
      <c r="V143" s="5"/>
      <c r="W143" s="1"/>
      <c r="X143" s="5"/>
      <c r="Y143" s="1"/>
      <c r="Z143" s="1"/>
      <c r="AA143" s="5"/>
      <c r="AB143" s="5"/>
      <c r="AC143" s="5"/>
      <c r="AD143" s="5"/>
      <c r="AE143" s="5"/>
      <c r="AF143" s="5"/>
      <c r="AG143" s="105">
        <v>38</v>
      </c>
      <c r="AH143" s="5" t="str">
        <f t="shared" si="46"/>
        <v>E</v>
      </c>
      <c r="AI143" s="105">
        <v>11</v>
      </c>
      <c r="AJ143" s="5" t="str">
        <f t="shared" si="47"/>
        <v>D</v>
      </c>
      <c r="AK143" s="1">
        <f t="shared" si="60"/>
        <v>49</v>
      </c>
      <c r="AL143" s="1" t="str">
        <f t="shared" si="61"/>
        <v>E</v>
      </c>
      <c r="AM143" s="1" t="str">
        <f t="shared" si="48"/>
        <v>P</v>
      </c>
      <c r="AN143" s="1">
        <v>6.92</v>
      </c>
    </row>
    <row r="144" spans="1:40" ht="15.75" x14ac:dyDescent="0.25">
      <c r="A144" s="103">
        <v>2198</v>
      </c>
      <c r="B144" s="121" t="s">
        <v>224</v>
      </c>
      <c r="C144" s="105">
        <v>43</v>
      </c>
      <c r="D144" s="5" t="str">
        <f t="shared" si="49"/>
        <v>D</v>
      </c>
      <c r="E144" s="105">
        <v>13</v>
      </c>
      <c r="F144" s="5" t="str">
        <f t="shared" si="50"/>
        <v>C</v>
      </c>
      <c r="G144" s="1">
        <f t="shared" si="51"/>
        <v>56</v>
      </c>
      <c r="H144" s="1" t="str">
        <f t="shared" si="52"/>
        <v>D</v>
      </c>
      <c r="I144" s="105">
        <v>54</v>
      </c>
      <c r="J144" s="5" t="str">
        <f t="shared" si="53"/>
        <v>C</v>
      </c>
      <c r="K144" s="105">
        <v>19</v>
      </c>
      <c r="L144" s="5" t="str">
        <f t="shared" si="54"/>
        <v>O</v>
      </c>
      <c r="M144" s="1">
        <f t="shared" si="55"/>
        <v>73</v>
      </c>
      <c r="N144" s="1" t="str">
        <f t="shared" si="56"/>
        <v>B</v>
      </c>
      <c r="O144" s="105">
        <v>48</v>
      </c>
      <c r="P144" s="5" t="str">
        <f t="shared" si="57"/>
        <v>C</v>
      </c>
      <c r="Q144" s="105">
        <v>15</v>
      </c>
      <c r="R144" s="5" t="str">
        <f t="shared" si="58"/>
        <v>A</v>
      </c>
      <c r="S144" s="1">
        <f t="shared" si="59"/>
        <v>63</v>
      </c>
      <c r="T144" s="1" t="str">
        <f t="shared" si="44"/>
        <v>C</v>
      </c>
      <c r="U144" s="1"/>
      <c r="V144" s="5"/>
      <c r="W144" s="1"/>
      <c r="X144" s="5"/>
      <c r="Y144" s="1"/>
      <c r="Z144" s="1"/>
      <c r="AA144" s="5"/>
      <c r="AB144" s="5"/>
      <c r="AC144" s="5"/>
      <c r="AD144" s="5"/>
      <c r="AE144" s="5"/>
      <c r="AF144" s="5"/>
      <c r="AG144" s="105">
        <v>45</v>
      </c>
      <c r="AH144" s="5" t="str">
        <f t="shared" si="46"/>
        <v>D</v>
      </c>
      <c r="AI144" s="105">
        <v>12</v>
      </c>
      <c r="AJ144" s="5" t="str">
        <f t="shared" si="47"/>
        <v>C</v>
      </c>
      <c r="AK144" s="1">
        <f t="shared" si="60"/>
        <v>57</v>
      </c>
      <c r="AL144" s="1" t="str">
        <f t="shared" si="61"/>
        <v>D</v>
      </c>
      <c r="AM144" s="1" t="str">
        <f t="shared" si="48"/>
        <v>P</v>
      </c>
      <c r="AN144" s="1">
        <v>7.96</v>
      </c>
    </row>
    <row r="145" spans="1:40" ht="16.5" thickBot="1" x14ac:dyDescent="0.3">
      <c r="A145" s="103">
        <v>2199</v>
      </c>
      <c r="B145" s="126" t="s">
        <v>112</v>
      </c>
      <c r="C145" s="105">
        <v>32</v>
      </c>
      <c r="D145" s="5" t="str">
        <f t="shared" si="49"/>
        <v>P</v>
      </c>
      <c r="E145" s="105">
        <v>9</v>
      </c>
      <c r="F145" s="5" t="str">
        <f t="shared" si="50"/>
        <v>E</v>
      </c>
      <c r="G145" s="1">
        <f t="shared" si="51"/>
        <v>41</v>
      </c>
      <c r="H145" s="1" t="str">
        <f t="shared" si="52"/>
        <v>P</v>
      </c>
      <c r="I145" s="105">
        <v>45</v>
      </c>
      <c r="J145" s="5" t="str">
        <f t="shared" si="53"/>
        <v>D</v>
      </c>
      <c r="K145" s="105">
        <v>17</v>
      </c>
      <c r="L145" s="5" t="str">
        <f t="shared" si="54"/>
        <v>O</v>
      </c>
      <c r="M145" s="1">
        <f t="shared" si="55"/>
        <v>62</v>
      </c>
      <c r="N145" s="1" t="str">
        <f t="shared" si="56"/>
        <v>C</v>
      </c>
      <c r="O145" s="105">
        <v>50</v>
      </c>
      <c r="P145" s="5" t="str">
        <f t="shared" si="57"/>
        <v>C</v>
      </c>
      <c r="Q145" s="105">
        <v>8</v>
      </c>
      <c r="R145" s="5" t="str">
        <f t="shared" si="58"/>
        <v>P</v>
      </c>
      <c r="S145" s="1">
        <f t="shared" si="59"/>
        <v>58</v>
      </c>
      <c r="T145" s="1" t="str">
        <f t="shared" si="44"/>
        <v>D</v>
      </c>
      <c r="U145" s="1"/>
      <c r="V145" s="5"/>
      <c r="W145" s="1"/>
      <c r="X145" s="5"/>
      <c r="Y145" s="1"/>
      <c r="Z145" s="1"/>
      <c r="AA145" s="5"/>
      <c r="AB145" s="5"/>
      <c r="AC145" s="5"/>
      <c r="AD145" s="5"/>
      <c r="AE145" s="5"/>
      <c r="AF145" s="5"/>
      <c r="AG145" s="105">
        <v>34</v>
      </c>
      <c r="AH145" s="5" t="str">
        <f t="shared" si="46"/>
        <v>P</v>
      </c>
      <c r="AI145" s="105">
        <v>10</v>
      </c>
      <c r="AJ145" s="5" t="str">
        <f t="shared" si="47"/>
        <v>D</v>
      </c>
      <c r="AK145" s="1">
        <f t="shared" si="60"/>
        <v>44</v>
      </c>
      <c r="AL145" s="1" t="str">
        <f t="shared" si="61"/>
        <v>P</v>
      </c>
      <c r="AM145" s="1" t="str">
        <f t="shared" si="48"/>
        <v>P</v>
      </c>
      <c r="AN145" s="1">
        <v>6.92</v>
      </c>
    </row>
    <row r="146" spans="1:40" ht="15.75" x14ac:dyDescent="0.25">
      <c r="A146" s="103">
        <v>2200</v>
      </c>
      <c r="B146" s="128" t="s">
        <v>116</v>
      </c>
      <c r="C146" s="105">
        <v>54</v>
      </c>
      <c r="D146" s="5" t="str">
        <f t="shared" si="49"/>
        <v>C</v>
      </c>
      <c r="E146" s="105">
        <v>15</v>
      </c>
      <c r="F146" s="5" t="str">
        <f t="shared" si="50"/>
        <v>A</v>
      </c>
      <c r="G146" s="1">
        <f t="shared" si="51"/>
        <v>69</v>
      </c>
      <c r="H146" s="1" t="str">
        <f t="shared" si="52"/>
        <v>C</v>
      </c>
      <c r="I146" s="105">
        <v>55</v>
      </c>
      <c r="J146" s="5" t="str">
        <f t="shared" si="53"/>
        <v>C</v>
      </c>
      <c r="K146" s="105">
        <v>19</v>
      </c>
      <c r="L146" s="5" t="str">
        <f t="shared" si="54"/>
        <v>O</v>
      </c>
      <c r="M146" s="1">
        <f t="shared" si="55"/>
        <v>74</v>
      </c>
      <c r="N146" s="1" t="str">
        <f t="shared" si="56"/>
        <v>B</v>
      </c>
      <c r="O146" s="105">
        <v>52</v>
      </c>
      <c r="P146" s="5" t="str">
        <f t="shared" si="57"/>
        <v>C</v>
      </c>
      <c r="Q146" s="105">
        <v>13</v>
      </c>
      <c r="R146" s="5" t="str">
        <f t="shared" si="58"/>
        <v>C</v>
      </c>
      <c r="S146" s="1">
        <f t="shared" si="59"/>
        <v>65</v>
      </c>
      <c r="T146" s="1" t="str">
        <f t="shared" si="44"/>
        <v>C</v>
      </c>
      <c r="U146" s="1"/>
      <c r="V146" s="5"/>
      <c r="W146" s="1"/>
      <c r="X146" s="5"/>
      <c r="Y146" s="1"/>
      <c r="Z146" s="1"/>
      <c r="AA146" s="5"/>
      <c r="AB146" s="5"/>
      <c r="AC146" s="5"/>
      <c r="AD146" s="5"/>
      <c r="AE146" s="5"/>
      <c r="AF146" s="5"/>
      <c r="AG146" s="105">
        <v>64</v>
      </c>
      <c r="AH146" s="5" t="str">
        <f t="shared" si="46"/>
        <v>O</v>
      </c>
      <c r="AI146" s="105">
        <v>19</v>
      </c>
      <c r="AJ146" s="5" t="str">
        <f t="shared" si="47"/>
        <v>O</v>
      </c>
      <c r="AK146" s="1">
        <f t="shared" si="60"/>
        <v>83</v>
      </c>
      <c r="AL146" s="1" t="str">
        <f t="shared" si="61"/>
        <v>O</v>
      </c>
      <c r="AM146" s="1" t="str">
        <f t="shared" si="48"/>
        <v>P</v>
      </c>
      <c r="AN146" s="1">
        <v>8.7200000000000006</v>
      </c>
    </row>
    <row r="147" spans="1:40" ht="15.75" x14ac:dyDescent="0.25">
      <c r="A147" s="103">
        <v>2201</v>
      </c>
      <c r="B147" s="122" t="s">
        <v>120</v>
      </c>
      <c r="C147" s="105">
        <v>41</v>
      </c>
      <c r="D147" s="5" t="str">
        <f t="shared" si="49"/>
        <v>D</v>
      </c>
      <c r="E147" s="105">
        <v>13</v>
      </c>
      <c r="F147" s="5" t="str">
        <f t="shared" si="50"/>
        <v>C</v>
      </c>
      <c r="G147" s="1">
        <f t="shared" si="51"/>
        <v>54</v>
      </c>
      <c r="H147" s="1" t="str">
        <f t="shared" si="52"/>
        <v>D</v>
      </c>
      <c r="I147" s="105">
        <v>55</v>
      </c>
      <c r="J147" s="5" t="str">
        <f t="shared" si="53"/>
        <v>C</v>
      </c>
      <c r="K147" s="105">
        <v>18</v>
      </c>
      <c r="L147" s="5" t="str">
        <f t="shared" si="54"/>
        <v>O</v>
      </c>
      <c r="M147" s="1">
        <f t="shared" si="55"/>
        <v>73</v>
      </c>
      <c r="N147" s="1" t="str">
        <f t="shared" si="56"/>
        <v>B</v>
      </c>
      <c r="O147" s="105">
        <v>38</v>
      </c>
      <c r="P147" s="5" t="str">
        <f t="shared" si="57"/>
        <v>E</v>
      </c>
      <c r="Q147" s="105">
        <v>9</v>
      </c>
      <c r="R147" s="5" t="str">
        <f t="shared" si="58"/>
        <v>E</v>
      </c>
      <c r="S147" s="1">
        <f t="shared" si="59"/>
        <v>47</v>
      </c>
      <c r="T147" s="1" t="str">
        <f t="shared" si="44"/>
        <v>E</v>
      </c>
      <c r="U147" s="1"/>
      <c r="V147" s="5"/>
      <c r="W147" s="1"/>
      <c r="X147" s="5"/>
      <c r="Y147" s="1"/>
      <c r="Z147" s="1"/>
      <c r="AA147" s="5"/>
      <c r="AB147" s="5"/>
      <c r="AC147" s="5"/>
      <c r="AD147" s="5"/>
      <c r="AE147" s="5"/>
      <c r="AF147" s="5"/>
      <c r="AG147" s="105">
        <v>49</v>
      </c>
      <c r="AH147" s="5" t="str">
        <f t="shared" si="46"/>
        <v>C</v>
      </c>
      <c r="AI147" s="105">
        <v>12</v>
      </c>
      <c r="AJ147" s="5" t="str">
        <f t="shared" si="47"/>
        <v>C</v>
      </c>
      <c r="AK147" s="1">
        <f t="shared" si="60"/>
        <v>61</v>
      </c>
      <c r="AL147" s="1" t="str">
        <f t="shared" si="61"/>
        <v>C</v>
      </c>
      <c r="AM147" s="1" t="str">
        <f t="shared" si="48"/>
        <v>P</v>
      </c>
      <c r="AN147" s="1">
        <v>7.8</v>
      </c>
    </row>
    <row r="148" spans="1:40" ht="15.75" x14ac:dyDescent="0.25">
      <c r="A148" s="103">
        <v>2202</v>
      </c>
      <c r="B148" s="121" t="s">
        <v>124</v>
      </c>
      <c r="C148" s="105">
        <v>32</v>
      </c>
      <c r="D148" s="5" t="str">
        <f t="shared" si="49"/>
        <v>P</v>
      </c>
      <c r="E148" s="105">
        <v>11</v>
      </c>
      <c r="F148" s="5" t="str">
        <f t="shared" si="50"/>
        <v>D</v>
      </c>
      <c r="G148" s="1">
        <f t="shared" si="51"/>
        <v>43</v>
      </c>
      <c r="H148" s="1" t="str">
        <f t="shared" si="52"/>
        <v>P</v>
      </c>
      <c r="I148" s="105">
        <v>40</v>
      </c>
      <c r="J148" s="5" t="str">
        <f t="shared" si="53"/>
        <v>D</v>
      </c>
      <c r="K148" s="105">
        <v>17</v>
      </c>
      <c r="L148" s="5" t="str">
        <f t="shared" si="54"/>
        <v>O</v>
      </c>
      <c r="M148" s="1">
        <f t="shared" si="55"/>
        <v>57</v>
      </c>
      <c r="N148" s="1" t="str">
        <f t="shared" si="56"/>
        <v>D</v>
      </c>
      <c r="O148" s="105">
        <v>34</v>
      </c>
      <c r="P148" s="5" t="str">
        <f t="shared" si="57"/>
        <v>P</v>
      </c>
      <c r="Q148" s="105">
        <v>13</v>
      </c>
      <c r="R148" s="5" t="str">
        <f t="shared" si="58"/>
        <v>C</v>
      </c>
      <c r="S148" s="1">
        <f t="shared" si="59"/>
        <v>47</v>
      </c>
      <c r="T148" s="1" t="str">
        <f t="shared" ref="T148:T159" si="62">IF(S148&lt;40,"F", IF(S148&lt;45,"P", IF(S148&lt;50,"E", IF(S148&lt;60,"D", IF(S148&lt;70,"C", IF(S148&lt;75,"B", IF(S148&lt;80,"A", "O")))))))</f>
        <v>E</v>
      </c>
      <c r="U148" s="1"/>
      <c r="V148" s="5"/>
      <c r="W148" s="1"/>
      <c r="X148" s="5"/>
      <c r="Y148" s="1"/>
      <c r="Z148" s="1"/>
      <c r="AA148" s="5"/>
      <c r="AB148" s="5"/>
      <c r="AC148" s="5"/>
      <c r="AD148" s="5"/>
      <c r="AE148" s="5"/>
      <c r="AF148" s="5"/>
      <c r="AG148" s="105">
        <v>51</v>
      </c>
      <c r="AH148" s="5" t="str">
        <f t="shared" si="46"/>
        <v>C</v>
      </c>
      <c r="AI148" s="105">
        <v>12</v>
      </c>
      <c r="AJ148" s="5" t="str">
        <f t="shared" si="47"/>
        <v>C</v>
      </c>
      <c r="AK148" s="1">
        <f t="shared" si="60"/>
        <v>63</v>
      </c>
      <c r="AL148" s="1" t="str">
        <f t="shared" si="61"/>
        <v>C</v>
      </c>
      <c r="AM148" s="1" t="str">
        <f t="shared" si="48"/>
        <v>P</v>
      </c>
      <c r="AN148" s="1">
        <v>7.12</v>
      </c>
    </row>
    <row r="149" spans="1:40" ht="15.75" x14ac:dyDescent="0.25">
      <c r="A149" s="103">
        <v>2203</v>
      </c>
      <c r="B149" s="122" t="s">
        <v>228</v>
      </c>
      <c r="C149" s="105">
        <v>33</v>
      </c>
      <c r="D149" s="5" t="str">
        <f t="shared" si="49"/>
        <v>P</v>
      </c>
      <c r="E149" s="105">
        <v>10</v>
      </c>
      <c r="F149" s="5" t="str">
        <f t="shared" si="50"/>
        <v>D</v>
      </c>
      <c r="G149" s="1">
        <f t="shared" si="51"/>
        <v>43</v>
      </c>
      <c r="H149" s="1" t="str">
        <f t="shared" si="52"/>
        <v>P</v>
      </c>
      <c r="I149" s="105">
        <v>46</v>
      </c>
      <c r="J149" s="5" t="str">
        <f t="shared" si="53"/>
        <v>D</v>
      </c>
      <c r="K149" s="105">
        <v>18</v>
      </c>
      <c r="L149" s="5" t="str">
        <f t="shared" si="54"/>
        <v>O</v>
      </c>
      <c r="M149" s="1">
        <f t="shared" si="55"/>
        <v>64</v>
      </c>
      <c r="N149" s="1" t="str">
        <f t="shared" si="56"/>
        <v>C</v>
      </c>
      <c r="O149" s="105">
        <v>35</v>
      </c>
      <c r="P149" s="5" t="str">
        <f t="shared" si="57"/>
        <v>P</v>
      </c>
      <c r="Q149" s="105">
        <v>9</v>
      </c>
      <c r="R149" s="5" t="str">
        <f t="shared" si="58"/>
        <v>E</v>
      </c>
      <c r="S149" s="1">
        <f t="shared" si="59"/>
        <v>44</v>
      </c>
      <c r="T149" s="1" t="str">
        <f t="shared" si="62"/>
        <v>P</v>
      </c>
      <c r="U149" s="1"/>
      <c r="V149" s="5"/>
      <c r="W149" s="1"/>
      <c r="X149" s="5"/>
      <c r="Y149" s="1"/>
      <c r="Z149" s="1"/>
      <c r="AA149" s="5"/>
      <c r="AB149" s="5"/>
      <c r="AC149" s="5"/>
      <c r="AD149" s="5"/>
      <c r="AE149" s="5"/>
      <c r="AF149" s="5"/>
      <c r="AG149" s="105">
        <v>41</v>
      </c>
      <c r="AH149" s="5" t="str">
        <f t="shared" si="46"/>
        <v>D</v>
      </c>
      <c r="AI149" s="105">
        <v>10</v>
      </c>
      <c r="AJ149" s="5" t="str">
        <f t="shared" si="47"/>
        <v>D</v>
      </c>
      <c r="AK149" s="1">
        <f t="shared" si="60"/>
        <v>51</v>
      </c>
      <c r="AL149" s="1" t="str">
        <f t="shared" si="61"/>
        <v>D</v>
      </c>
      <c r="AM149" s="1" t="str">
        <f t="shared" si="48"/>
        <v>P</v>
      </c>
      <c r="AN149" s="1">
        <v>6.92</v>
      </c>
    </row>
    <row r="150" spans="1:40" ht="15.75" x14ac:dyDescent="0.25">
      <c r="A150" s="103">
        <v>2204</v>
      </c>
      <c r="B150" s="121" t="s">
        <v>128</v>
      </c>
      <c r="C150" s="105">
        <v>41</v>
      </c>
      <c r="D150" s="5" t="str">
        <f t="shared" si="49"/>
        <v>D</v>
      </c>
      <c r="E150" s="105">
        <v>13</v>
      </c>
      <c r="F150" s="5" t="str">
        <f t="shared" si="50"/>
        <v>C</v>
      </c>
      <c r="G150" s="1">
        <f t="shared" si="51"/>
        <v>54</v>
      </c>
      <c r="H150" s="1" t="str">
        <f t="shared" si="52"/>
        <v>D</v>
      </c>
      <c r="I150" s="105">
        <v>50</v>
      </c>
      <c r="J150" s="5" t="str">
        <f t="shared" si="53"/>
        <v>C</v>
      </c>
      <c r="K150" s="105">
        <v>17</v>
      </c>
      <c r="L150" s="5" t="str">
        <f t="shared" si="54"/>
        <v>O</v>
      </c>
      <c r="M150" s="1">
        <f t="shared" si="55"/>
        <v>67</v>
      </c>
      <c r="N150" s="1" t="str">
        <f t="shared" si="56"/>
        <v>C</v>
      </c>
      <c r="O150" s="105">
        <v>42</v>
      </c>
      <c r="P150" s="5" t="str">
        <f t="shared" si="57"/>
        <v>D</v>
      </c>
      <c r="Q150" s="105">
        <v>14</v>
      </c>
      <c r="R150" s="5" t="str">
        <f t="shared" si="58"/>
        <v>B</v>
      </c>
      <c r="S150" s="1">
        <f t="shared" si="59"/>
        <v>56</v>
      </c>
      <c r="T150" s="1" t="str">
        <f t="shared" si="62"/>
        <v>D</v>
      </c>
      <c r="U150" s="1"/>
      <c r="V150" s="5"/>
      <c r="W150" s="1"/>
      <c r="X150" s="5"/>
      <c r="Y150" s="1"/>
      <c r="Z150" s="1"/>
      <c r="AA150" s="5"/>
      <c r="AB150" s="5"/>
      <c r="AC150" s="5"/>
      <c r="AD150" s="5"/>
      <c r="AE150" s="5"/>
      <c r="AF150" s="5"/>
      <c r="AG150" s="105">
        <v>55</v>
      </c>
      <c r="AH150" s="5" t="str">
        <f t="shared" si="46"/>
        <v>C</v>
      </c>
      <c r="AI150" s="105">
        <v>13</v>
      </c>
      <c r="AJ150" s="5" t="str">
        <f t="shared" si="47"/>
        <v>C</v>
      </c>
      <c r="AK150" s="1">
        <f t="shared" si="60"/>
        <v>68</v>
      </c>
      <c r="AL150" s="1" t="str">
        <f t="shared" si="61"/>
        <v>C</v>
      </c>
      <c r="AM150" s="1" t="str">
        <f t="shared" si="48"/>
        <v>P</v>
      </c>
      <c r="AN150" s="1">
        <v>7.68</v>
      </c>
    </row>
    <row r="151" spans="1:40" ht="15.75" x14ac:dyDescent="0.25">
      <c r="A151" s="103">
        <v>2205</v>
      </c>
      <c r="B151" s="122" t="s">
        <v>132</v>
      </c>
      <c r="C151" s="105">
        <v>52</v>
      </c>
      <c r="D151" s="5" t="str">
        <f t="shared" si="49"/>
        <v>C</v>
      </c>
      <c r="E151" s="105">
        <v>17</v>
      </c>
      <c r="F151" s="5" t="str">
        <f t="shared" si="50"/>
        <v>O</v>
      </c>
      <c r="G151" s="1">
        <f t="shared" si="51"/>
        <v>69</v>
      </c>
      <c r="H151" s="1" t="str">
        <f t="shared" si="52"/>
        <v>C</v>
      </c>
      <c r="I151" s="105">
        <v>57</v>
      </c>
      <c r="J151" s="5" t="str">
        <f t="shared" si="53"/>
        <v>B</v>
      </c>
      <c r="K151" s="105">
        <v>17</v>
      </c>
      <c r="L151" s="5" t="str">
        <f t="shared" si="54"/>
        <v>O</v>
      </c>
      <c r="M151" s="1">
        <f t="shared" si="55"/>
        <v>74</v>
      </c>
      <c r="N151" s="1" t="str">
        <f t="shared" si="56"/>
        <v>B</v>
      </c>
      <c r="O151" s="105">
        <v>54</v>
      </c>
      <c r="P151" s="5" t="str">
        <f t="shared" si="57"/>
        <v>C</v>
      </c>
      <c r="Q151" s="105">
        <v>16</v>
      </c>
      <c r="R151" s="5" t="str">
        <f t="shared" si="58"/>
        <v>O</v>
      </c>
      <c r="S151" s="1">
        <f t="shared" si="59"/>
        <v>70</v>
      </c>
      <c r="T151" s="1" t="str">
        <f t="shared" si="62"/>
        <v>B</v>
      </c>
      <c r="U151" s="1"/>
      <c r="V151" s="5"/>
      <c r="W151" s="1"/>
      <c r="X151" s="5"/>
      <c r="Y151" s="1"/>
      <c r="Z151" s="1"/>
      <c r="AA151" s="5"/>
      <c r="AB151" s="5"/>
      <c r="AC151" s="5"/>
      <c r="AD151" s="5"/>
      <c r="AE151" s="5"/>
      <c r="AF151" s="5"/>
      <c r="AG151" s="105">
        <v>51</v>
      </c>
      <c r="AH151" s="5" t="str">
        <f t="shared" si="46"/>
        <v>C</v>
      </c>
      <c r="AI151" s="105">
        <v>13</v>
      </c>
      <c r="AJ151" s="5" t="str">
        <f t="shared" si="47"/>
        <v>C</v>
      </c>
      <c r="AK151" s="1">
        <f t="shared" si="60"/>
        <v>64</v>
      </c>
      <c r="AL151" s="1" t="str">
        <f t="shared" si="61"/>
        <v>C</v>
      </c>
      <c r="AM151" s="1" t="str">
        <f t="shared" si="48"/>
        <v>P</v>
      </c>
      <c r="AN151" s="1">
        <v>8.2899999999999991</v>
      </c>
    </row>
    <row r="152" spans="1:40" ht="15.75" x14ac:dyDescent="0.25">
      <c r="A152" s="103">
        <v>2206</v>
      </c>
      <c r="B152" s="121" t="s">
        <v>136</v>
      </c>
      <c r="C152" s="105">
        <v>22</v>
      </c>
      <c r="D152" s="5" t="str">
        <f t="shared" si="49"/>
        <v>F</v>
      </c>
      <c r="E152" s="105">
        <v>9</v>
      </c>
      <c r="F152" s="5" t="str">
        <f t="shared" si="50"/>
        <v>E</v>
      </c>
      <c r="G152" s="1">
        <f t="shared" si="51"/>
        <v>31</v>
      </c>
      <c r="H152" s="1" t="str">
        <f t="shared" si="52"/>
        <v>F</v>
      </c>
      <c r="I152" s="105">
        <v>32</v>
      </c>
      <c r="J152" s="5" t="str">
        <f t="shared" si="53"/>
        <v>P</v>
      </c>
      <c r="K152" s="105">
        <v>15</v>
      </c>
      <c r="L152" s="5" t="str">
        <f t="shared" si="54"/>
        <v>A</v>
      </c>
      <c r="M152" s="1">
        <f t="shared" si="55"/>
        <v>47</v>
      </c>
      <c r="N152" s="1" t="str">
        <f t="shared" si="56"/>
        <v>E</v>
      </c>
      <c r="O152" s="105">
        <v>32</v>
      </c>
      <c r="P152" s="5" t="str">
        <f t="shared" si="57"/>
        <v>P</v>
      </c>
      <c r="Q152" s="105">
        <v>3</v>
      </c>
      <c r="R152" s="5" t="str">
        <f t="shared" si="58"/>
        <v>F</v>
      </c>
      <c r="S152" s="1">
        <f t="shared" si="59"/>
        <v>35</v>
      </c>
      <c r="T152" s="1" t="str">
        <f t="shared" si="62"/>
        <v>F</v>
      </c>
      <c r="U152" s="1"/>
      <c r="V152" s="5"/>
      <c r="W152" s="1"/>
      <c r="X152" s="5"/>
      <c r="Y152" s="1"/>
      <c r="Z152" s="1"/>
      <c r="AA152" s="5"/>
      <c r="AB152" s="5"/>
      <c r="AC152" s="5"/>
      <c r="AD152" s="5"/>
      <c r="AE152" s="5"/>
      <c r="AF152" s="5"/>
      <c r="AG152" s="105">
        <v>32</v>
      </c>
      <c r="AH152" s="5" t="str">
        <f t="shared" si="46"/>
        <v>P</v>
      </c>
      <c r="AI152" s="105">
        <v>8</v>
      </c>
      <c r="AJ152" s="5" t="str">
        <f t="shared" si="47"/>
        <v>P</v>
      </c>
      <c r="AK152" s="1">
        <f t="shared" si="60"/>
        <v>40</v>
      </c>
      <c r="AL152" s="1" t="str">
        <f t="shared" si="61"/>
        <v>P</v>
      </c>
      <c r="AM152" s="1" t="str">
        <f t="shared" si="48"/>
        <v>F</v>
      </c>
      <c r="AN152" s="1"/>
    </row>
    <row r="153" spans="1:40" ht="15.75" x14ac:dyDescent="0.25">
      <c r="A153" s="103">
        <v>2207</v>
      </c>
      <c r="B153" s="121" t="s">
        <v>144</v>
      </c>
      <c r="C153" s="105">
        <v>40</v>
      </c>
      <c r="D153" s="5" t="str">
        <f t="shared" si="49"/>
        <v>D</v>
      </c>
      <c r="E153" s="105">
        <v>11</v>
      </c>
      <c r="F153" s="5" t="str">
        <f t="shared" si="50"/>
        <v>D</v>
      </c>
      <c r="G153" s="1">
        <f t="shared" si="51"/>
        <v>51</v>
      </c>
      <c r="H153" s="1" t="str">
        <f t="shared" si="52"/>
        <v>D</v>
      </c>
      <c r="I153" s="105">
        <v>38</v>
      </c>
      <c r="J153" s="5" t="str">
        <f t="shared" si="53"/>
        <v>E</v>
      </c>
      <c r="K153" s="105">
        <v>13</v>
      </c>
      <c r="L153" s="5" t="str">
        <f t="shared" si="54"/>
        <v>C</v>
      </c>
      <c r="M153" s="1">
        <f t="shared" si="55"/>
        <v>51</v>
      </c>
      <c r="N153" s="1" t="str">
        <f t="shared" si="56"/>
        <v>D</v>
      </c>
      <c r="O153" s="105">
        <v>32</v>
      </c>
      <c r="P153" s="5" t="str">
        <f t="shared" si="57"/>
        <v>P</v>
      </c>
      <c r="Q153" s="105">
        <v>9</v>
      </c>
      <c r="R153" s="5" t="str">
        <f t="shared" si="58"/>
        <v>E</v>
      </c>
      <c r="S153" s="1">
        <f t="shared" si="59"/>
        <v>41</v>
      </c>
      <c r="T153" s="1" t="str">
        <f t="shared" si="62"/>
        <v>P</v>
      </c>
      <c r="U153" s="1"/>
      <c r="V153" s="5"/>
      <c r="W153" s="1"/>
      <c r="X153" s="5"/>
      <c r="Y153" s="1"/>
      <c r="Z153" s="1"/>
      <c r="AA153" s="5"/>
      <c r="AB153" s="5"/>
      <c r="AC153" s="5"/>
      <c r="AD153" s="5"/>
      <c r="AE153" s="5"/>
      <c r="AF153" s="5"/>
      <c r="AG153" s="105">
        <v>41</v>
      </c>
      <c r="AH153" s="5" t="str">
        <f t="shared" si="46"/>
        <v>D</v>
      </c>
      <c r="AI153" s="105">
        <v>8</v>
      </c>
      <c r="AJ153" s="5" t="str">
        <f t="shared" si="47"/>
        <v>P</v>
      </c>
      <c r="AK153" s="1">
        <f t="shared" si="60"/>
        <v>49</v>
      </c>
      <c r="AL153" s="1" t="str">
        <f t="shared" si="61"/>
        <v>E</v>
      </c>
      <c r="AM153" s="1" t="str">
        <f t="shared" si="48"/>
        <v>P</v>
      </c>
      <c r="AN153" s="1">
        <v>6.92</v>
      </c>
    </row>
    <row r="154" spans="1:40" ht="15.75" x14ac:dyDescent="0.25">
      <c r="A154" s="103">
        <v>2208</v>
      </c>
      <c r="B154" s="122" t="s">
        <v>148</v>
      </c>
      <c r="C154" s="105">
        <v>32</v>
      </c>
      <c r="D154" s="5" t="str">
        <f t="shared" si="49"/>
        <v>P</v>
      </c>
      <c r="E154" s="105">
        <v>14</v>
      </c>
      <c r="F154" s="5" t="str">
        <f t="shared" si="50"/>
        <v>B</v>
      </c>
      <c r="G154" s="1">
        <f t="shared" si="51"/>
        <v>46</v>
      </c>
      <c r="H154" s="1" t="str">
        <f t="shared" si="52"/>
        <v>E</v>
      </c>
      <c r="I154" s="105">
        <v>48</v>
      </c>
      <c r="J154" s="5" t="str">
        <f t="shared" si="53"/>
        <v>C</v>
      </c>
      <c r="K154" s="105">
        <v>16</v>
      </c>
      <c r="L154" s="5" t="str">
        <f t="shared" si="54"/>
        <v>O</v>
      </c>
      <c r="M154" s="1">
        <f t="shared" si="55"/>
        <v>64</v>
      </c>
      <c r="N154" s="1" t="str">
        <f t="shared" si="56"/>
        <v>C</v>
      </c>
      <c r="O154" s="105">
        <v>59</v>
      </c>
      <c r="P154" s="5" t="str">
        <f t="shared" si="57"/>
        <v>B</v>
      </c>
      <c r="Q154" s="105">
        <v>11</v>
      </c>
      <c r="R154" s="5" t="str">
        <f t="shared" si="58"/>
        <v>D</v>
      </c>
      <c r="S154" s="1">
        <f t="shared" si="59"/>
        <v>70</v>
      </c>
      <c r="T154" s="1" t="str">
        <f t="shared" si="62"/>
        <v>B</v>
      </c>
      <c r="U154" s="1"/>
      <c r="V154" s="5"/>
      <c r="W154" s="1"/>
      <c r="X154" s="5"/>
      <c r="Y154" s="1"/>
      <c r="Z154" s="1"/>
      <c r="AA154" s="5"/>
      <c r="AB154" s="5"/>
      <c r="AC154" s="5"/>
      <c r="AD154" s="5"/>
      <c r="AE154" s="5"/>
      <c r="AF154" s="5"/>
      <c r="AG154" s="105">
        <v>60</v>
      </c>
      <c r="AH154" s="5" t="str">
        <f t="shared" si="46"/>
        <v>A</v>
      </c>
      <c r="AI154" s="105">
        <v>15</v>
      </c>
      <c r="AJ154" s="5" t="str">
        <f t="shared" si="47"/>
        <v>A</v>
      </c>
      <c r="AK154" s="1">
        <f t="shared" si="60"/>
        <v>75</v>
      </c>
      <c r="AL154" s="1" t="str">
        <f t="shared" si="61"/>
        <v>A</v>
      </c>
      <c r="AM154" s="1" t="str">
        <f t="shared" si="48"/>
        <v>P</v>
      </c>
      <c r="AN154" s="1">
        <v>8</v>
      </c>
    </row>
    <row r="155" spans="1:40" ht="15.75" x14ac:dyDescent="0.25">
      <c r="A155" s="103">
        <v>2209</v>
      </c>
      <c r="B155" s="122" t="s">
        <v>152</v>
      </c>
      <c r="C155" s="105">
        <v>42</v>
      </c>
      <c r="D155" s="5" t="str">
        <f t="shared" si="49"/>
        <v>D</v>
      </c>
      <c r="E155" s="105">
        <v>17</v>
      </c>
      <c r="F155" s="5" t="str">
        <f t="shared" si="50"/>
        <v>O</v>
      </c>
      <c r="G155" s="1">
        <f t="shared" si="51"/>
        <v>59</v>
      </c>
      <c r="H155" s="1" t="str">
        <f t="shared" si="52"/>
        <v>D</v>
      </c>
      <c r="I155" s="105">
        <v>41</v>
      </c>
      <c r="J155" s="5" t="str">
        <f t="shared" si="53"/>
        <v>D</v>
      </c>
      <c r="K155" s="105">
        <v>18</v>
      </c>
      <c r="L155" s="5" t="str">
        <f t="shared" si="54"/>
        <v>O</v>
      </c>
      <c r="M155" s="1">
        <f t="shared" si="55"/>
        <v>59</v>
      </c>
      <c r="N155" s="1" t="str">
        <f t="shared" si="56"/>
        <v>D</v>
      </c>
      <c r="O155" s="105">
        <v>45</v>
      </c>
      <c r="P155" s="5" t="str">
        <f t="shared" si="57"/>
        <v>D</v>
      </c>
      <c r="Q155" s="105">
        <v>19</v>
      </c>
      <c r="R155" s="5" t="str">
        <f t="shared" si="58"/>
        <v>O</v>
      </c>
      <c r="S155" s="1">
        <f t="shared" si="59"/>
        <v>64</v>
      </c>
      <c r="T155" s="1" t="str">
        <f t="shared" si="62"/>
        <v>C</v>
      </c>
      <c r="U155" s="1"/>
      <c r="V155" s="5"/>
      <c r="W155" s="1"/>
      <c r="X155" s="5"/>
      <c r="Y155" s="1"/>
      <c r="Z155" s="1"/>
      <c r="AA155" s="5"/>
      <c r="AB155" s="5"/>
      <c r="AC155" s="5"/>
      <c r="AD155" s="5"/>
      <c r="AE155" s="5"/>
      <c r="AF155" s="5"/>
      <c r="AG155" s="105">
        <v>48</v>
      </c>
      <c r="AH155" s="5" t="str">
        <f t="shared" si="46"/>
        <v>C</v>
      </c>
      <c r="AI155" s="105">
        <v>14</v>
      </c>
      <c r="AJ155" s="5" t="str">
        <f t="shared" si="47"/>
        <v>B</v>
      </c>
      <c r="AK155" s="1">
        <f t="shared" si="60"/>
        <v>62</v>
      </c>
      <c r="AL155" s="1" t="str">
        <f t="shared" si="61"/>
        <v>C</v>
      </c>
      <c r="AM155" s="1" t="str">
        <f t="shared" si="48"/>
        <v>P</v>
      </c>
      <c r="AN155" s="1">
        <v>7.88</v>
      </c>
    </row>
    <row r="156" spans="1:40" ht="15.75" x14ac:dyDescent="0.25">
      <c r="A156" s="103">
        <v>2210</v>
      </c>
      <c r="B156" s="121" t="s">
        <v>156</v>
      </c>
      <c r="C156" s="105">
        <v>52</v>
      </c>
      <c r="D156" s="5" t="str">
        <f t="shared" si="49"/>
        <v>C</v>
      </c>
      <c r="E156" s="105">
        <v>14</v>
      </c>
      <c r="F156" s="5" t="str">
        <f t="shared" si="50"/>
        <v>B</v>
      </c>
      <c r="G156" s="1">
        <f t="shared" si="51"/>
        <v>66</v>
      </c>
      <c r="H156" s="1" t="str">
        <f t="shared" si="52"/>
        <v>C</v>
      </c>
      <c r="I156" s="105">
        <v>60</v>
      </c>
      <c r="J156" s="5" t="str">
        <f t="shared" si="53"/>
        <v>A</v>
      </c>
      <c r="K156" s="105">
        <v>18</v>
      </c>
      <c r="L156" s="5" t="str">
        <f t="shared" si="54"/>
        <v>O</v>
      </c>
      <c r="M156" s="1">
        <f t="shared" si="55"/>
        <v>78</v>
      </c>
      <c r="N156" s="1" t="str">
        <f t="shared" si="56"/>
        <v>A</v>
      </c>
      <c r="O156" s="105">
        <v>43</v>
      </c>
      <c r="P156" s="5" t="str">
        <f t="shared" si="57"/>
        <v>D</v>
      </c>
      <c r="Q156" s="105">
        <v>10</v>
      </c>
      <c r="R156" s="5" t="str">
        <f t="shared" si="58"/>
        <v>D</v>
      </c>
      <c r="S156" s="1">
        <f t="shared" si="59"/>
        <v>53</v>
      </c>
      <c r="T156" s="1" t="str">
        <f t="shared" si="62"/>
        <v>D</v>
      </c>
      <c r="U156" s="1"/>
      <c r="V156" s="5"/>
      <c r="W156" s="1"/>
      <c r="X156" s="5"/>
      <c r="Y156" s="1"/>
      <c r="Z156" s="1"/>
      <c r="AA156" s="5"/>
      <c r="AB156" s="5"/>
      <c r="AC156" s="5"/>
      <c r="AD156" s="5"/>
      <c r="AE156" s="5"/>
      <c r="AF156" s="5"/>
      <c r="AG156" s="105">
        <v>50</v>
      </c>
      <c r="AH156" s="5" t="str">
        <f t="shared" si="46"/>
        <v>C</v>
      </c>
      <c r="AI156" s="105">
        <v>14</v>
      </c>
      <c r="AJ156" s="5" t="str">
        <f t="shared" si="47"/>
        <v>B</v>
      </c>
      <c r="AK156" s="1">
        <f t="shared" si="60"/>
        <v>64</v>
      </c>
      <c r="AL156" s="1" t="str">
        <f t="shared" si="61"/>
        <v>C</v>
      </c>
      <c r="AM156" s="1" t="str">
        <f t="shared" si="48"/>
        <v>P</v>
      </c>
      <c r="AN156" s="1">
        <v>8.1999999999999993</v>
      </c>
    </row>
    <row r="157" spans="1:40" ht="15.75" x14ac:dyDescent="0.25">
      <c r="A157" s="103">
        <v>2211</v>
      </c>
      <c r="B157" s="121" t="s">
        <v>160</v>
      </c>
      <c r="C157" s="105">
        <v>21</v>
      </c>
      <c r="D157" s="5" t="str">
        <f t="shared" si="49"/>
        <v>F</v>
      </c>
      <c r="E157" s="105">
        <v>5</v>
      </c>
      <c r="F157" s="5" t="str">
        <f t="shared" si="50"/>
        <v>F</v>
      </c>
      <c r="G157" s="1">
        <f t="shared" si="51"/>
        <v>26</v>
      </c>
      <c r="H157" s="1" t="str">
        <f t="shared" si="52"/>
        <v>F</v>
      </c>
      <c r="I157" s="105">
        <v>32</v>
      </c>
      <c r="J157" s="5" t="str">
        <f t="shared" si="53"/>
        <v>P</v>
      </c>
      <c r="K157" s="105">
        <v>14</v>
      </c>
      <c r="L157" s="5" t="str">
        <f t="shared" si="54"/>
        <v>B</v>
      </c>
      <c r="M157" s="1">
        <f t="shared" si="55"/>
        <v>46</v>
      </c>
      <c r="N157" s="1" t="str">
        <f t="shared" si="56"/>
        <v>E</v>
      </c>
      <c r="O157" s="105">
        <v>23</v>
      </c>
      <c r="P157" s="5" t="str">
        <f t="shared" si="57"/>
        <v>F</v>
      </c>
      <c r="Q157" s="105">
        <v>8</v>
      </c>
      <c r="R157" s="5" t="str">
        <f t="shared" si="58"/>
        <v>P</v>
      </c>
      <c r="S157" s="1">
        <f t="shared" si="59"/>
        <v>31</v>
      </c>
      <c r="T157" s="1" t="str">
        <f t="shared" si="62"/>
        <v>F</v>
      </c>
      <c r="U157" s="1"/>
      <c r="V157" s="5"/>
      <c r="W157" s="1"/>
      <c r="X157" s="5"/>
      <c r="Y157" s="1"/>
      <c r="Z157" s="1"/>
      <c r="AA157" s="5"/>
      <c r="AB157" s="5"/>
      <c r="AC157" s="5"/>
      <c r="AD157" s="5"/>
      <c r="AE157" s="5"/>
      <c r="AF157" s="5"/>
      <c r="AG157" s="105">
        <v>22</v>
      </c>
      <c r="AH157" s="5" t="str">
        <f t="shared" si="46"/>
        <v>F</v>
      </c>
      <c r="AI157" s="105">
        <v>8</v>
      </c>
      <c r="AJ157" s="5" t="str">
        <f t="shared" si="47"/>
        <v>P</v>
      </c>
      <c r="AK157" s="1">
        <f t="shared" si="60"/>
        <v>30</v>
      </c>
      <c r="AL157" s="1" t="str">
        <f t="shared" si="61"/>
        <v>F</v>
      </c>
      <c r="AM157" s="1" t="str">
        <f t="shared" si="48"/>
        <v>F</v>
      </c>
      <c r="AN157" s="1"/>
    </row>
    <row r="158" spans="1:40" ht="15.75" x14ac:dyDescent="0.25">
      <c r="A158" s="103">
        <v>2212</v>
      </c>
      <c r="B158" s="122" t="s">
        <v>232</v>
      </c>
      <c r="C158" s="105">
        <v>45</v>
      </c>
      <c r="D158" s="5" t="str">
        <f t="shared" si="49"/>
        <v>D</v>
      </c>
      <c r="E158" s="105">
        <v>17</v>
      </c>
      <c r="F158" s="5" t="str">
        <f t="shared" si="50"/>
        <v>O</v>
      </c>
      <c r="G158" s="1">
        <f t="shared" si="51"/>
        <v>62</v>
      </c>
      <c r="H158" s="1" t="str">
        <f t="shared" si="52"/>
        <v>C</v>
      </c>
      <c r="I158" s="105">
        <v>55</v>
      </c>
      <c r="J158" s="5" t="str">
        <f t="shared" si="53"/>
        <v>C</v>
      </c>
      <c r="K158" s="105">
        <v>17</v>
      </c>
      <c r="L158" s="5" t="str">
        <f t="shared" si="54"/>
        <v>O</v>
      </c>
      <c r="M158" s="1">
        <f t="shared" si="55"/>
        <v>72</v>
      </c>
      <c r="N158" s="1" t="str">
        <f t="shared" si="56"/>
        <v>B</v>
      </c>
      <c r="O158" s="105">
        <v>57</v>
      </c>
      <c r="P158" s="5" t="str">
        <f t="shared" si="57"/>
        <v>B</v>
      </c>
      <c r="Q158" s="105">
        <v>15</v>
      </c>
      <c r="R158" s="5" t="str">
        <f t="shared" si="58"/>
        <v>A</v>
      </c>
      <c r="S158" s="1">
        <f t="shared" si="59"/>
        <v>72</v>
      </c>
      <c r="T158" s="1" t="str">
        <f t="shared" si="62"/>
        <v>B</v>
      </c>
      <c r="U158" s="1"/>
      <c r="V158" s="5"/>
      <c r="W158" s="1"/>
      <c r="X158" s="5"/>
      <c r="Y158" s="1"/>
      <c r="Z158" s="1"/>
      <c r="AA158" s="5"/>
      <c r="AB158" s="5"/>
      <c r="AC158" s="5"/>
      <c r="AD158" s="5"/>
      <c r="AE158" s="5"/>
      <c r="AF158" s="5"/>
      <c r="AG158" s="105">
        <v>62</v>
      </c>
      <c r="AH158" s="5" t="str">
        <f t="shared" si="46"/>
        <v>A</v>
      </c>
      <c r="AI158" s="105">
        <v>16</v>
      </c>
      <c r="AJ158" s="5" t="str">
        <f t="shared" si="47"/>
        <v>O</v>
      </c>
      <c r="AK158" s="1">
        <f t="shared" si="60"/>
        <v>78</v>
      </c>
      <c r="AL158" s="1" t="str">
        <f t="shared" si="61"/>
        <v>A</v>
      </c>
      <c r="AM158" s="1" t="str">
        <f t="shared" si="48"/>
        <v>P</v>
      </c>
      <c r="AN158" s="1">
        <v>8.68</v>
      </c>
    </row>
    <row r="159" spans="1:40" ht="15.75" x14ac:dyDescent="0.25">
      <c r="A159" s="103">
        <v>2213</v>
      </c>
      <c r="B159" s="121" t="s">
        <v>164</v>
      </c>
      <c r="C159" s="105">
        <v>36</v>
      </c>
      <c r="D159" s="5" t="str">
        <f t="shared" si="49"/>
        <v>E</v>
      </c>
      <c r="E159" s="105">
        <v>11</v>
      </c>
      <c r="F159" s="5" t="str">
        <f t="shared" si="50"/>
        <v>D</v>
      </c>
      <c r="G159" s="1">
        <f t="shared" si="51"/>
        <v>47</v>
      </c>
      <c r="H159" s="1" t="str">
        <f t="shared" si="52"/>
        <v>E</v>
      </c>
      <c r="I159" s="105">
        <v>51</v>
      </c>
      <c r="J159" s="5" t="str">
        <f t="shared" si="53"/>
        <v>C</v>
      </c>
      <c r="K159" s="105">
        <v>17</v>
      </c>
      <c r="L159" s="5" t="str">
        <f t="shared" si="54"/>
        <v>O</v>
      </c>
      <c r="M159" s="1">
        <f t="shared" si="55"/>
        <v>68</v>
      </c>
      <c r="N159" s="1" t="str">
        <f t="shared" si="56"/>
        <v>C</v>
      </c>
      <c r="O159" s="105">
        <v>42</v>
      </c>
      <c r="P159" s="5" t="str">
        <f t="shared" si="57"/>
        <v>D</v>
      </c>
      <c r="Q159" s="105">
        <v>13</v>
      </c>
      <c r="R159" s="5" t="str">
        <f t="shared" si="58"/>
        <v>C</v>
      </c>
      <c r="S159" s="1">
        <f t="shared" si="59"/>
        <v>55</v>
      </c>
      <c r="T159" s="1" t="str">
        <f t="shared" si="62"/>
        <v>D</v>
      </c>
      <c r="U159" s="1"/>
      <c r="V159" s="5"/>
      <c r="W159" s="1"/>
      <c r="X159" s="5"/>
      <c r="Y159" s="1"/>
      <c r="Z159" s="1"/>
      <c r="AA159" s="5"/>
      <c r="AB159" s="5"/>
      <c r="AC159" s="5"/>
      <c r="AD159" s="5"/>
      <c r="AE159" s="5"/>
      <c r="AF159" s="5"/>
      <c r="AG159" s="105">
        <v>37</v>
      </c>
      <c r="AH159" s="5" t="str">
        <f t="shared" si="46"/>
        <v>E</v>
      </c>
      <c r="AI159" s="105">
        <v>12</v>
      </c>
      <c r="AJ159" s="5" t="str">
        <f t="shared" si="47"/>
        <v>C</v>
      </c>
      <c r="AK159" s="1">
        <f t="shared" si="60"/>
        <v>49</v>
      </c>
      <c r="AL159" s="1" t="str">
        <f t="shared" si="61"/>
        <v>E</v>
      </c>
      <c r="AM159" s="1" t="str">
        <f t="shared" si="48"/>
        <v>P</v>
      </c>
      <c r="AN159" s="1">
        <v>7.24</v>
      </c>
    </row>
    <row r="160" spans="1:40" x14ac:dyDescent="0.25">
      <c r="A160" s="1"/>
      <c r="B160" s="3"/>
      <c r="C160" s="1"/>
      <c r="D160" s="5"/>
      <c r="E160" s="1"/>
      <c r="F160" s="5"/>
      <c r="G160" s="1"/>
      <c r="H160" s="1"/>
      <c r="I160" s="1"/>
      <c r="J160" s="5"/>
      <c r="K160" s="1"/>
      <c r="L160" s="5"/>
      <c r="M160" s="1"/>
      <c r="N160" s="1"/>
      <c r="O160" s="1"/>
      <c r="P160" s="5"/>
      <c r="Q160" s="1"/>
      <c r="R160" s="5"/>
      <c r="S160" s="1"/>
      <c r="T160" s="1"/>
      <c r="U160" s="1"/>
      <c r="V160" s="5"/>
      <c r="W160" s="1"/>
      <c r="X160" s="5"/>
      <c r="Y160" s="1"/>
      <c r="Z160" s="1"/>
      <c r="AA160" s="5"/>
      <c r="AB160" s="5"/>
      <c r="AC160" s="5"/>
      <c r="AD160" s="5"/>
      <c r="AE160" s="5"/>
      <c r="AF160" s="5"/>
      <c r="AG160" s="1"/>
      <c r="AH160" s="5"/>
      <c r="AI160" s="1"/>
      <c r="AJ160" s="5"/>
      <c r="AK160" s="1"/>
      <c r="AL160" s="1"/>
      <c r="AM160" s="1"/>
      <c r="AN160" s="1"/>
    </row>
    <row r="161" spans="1:40" x14ac:dyDescent="0.25">
      <c r="A161" s="1"/>
      <c r="B161" s="3"/>
      <c r="C161" s="1"/>
      <c r="D161" s="5"/>
      <c r="E161" s="1"/>
      <c r="F161" s="5"/>
      <c r="G161" s="1"/>
      <c r="H161" s="1"/>
      <c r="I161" s="1"/>
      <c r="J161" s="5"/>
      <c r="K161" s="1"/>
      <c r="L161" s="5"/>
      <c r="M161" s="1"/>
      <c r="N161" s="1"/>
      <c r="O161" s="1"/>
      <c r="P161" s="5"/>
      <c r="Q161" s="1"/>
      <c r="R161" s="5"/>
      <c r="S161" s="1"/>
      <c r="T161" s="1"/>
      <c r="U161" s="1"/>
      <c r="V161" s="5"/>
      <c r="W161" s="1"/>
      <c r="X161" s="5"/>
      <c r="Y161" s="1"/>
      <c r="Z161" s="1"/>
      <c r="AA161" s="5"/>
      <c r="AB161" s="5"/>
      <c r="AC161" s="5"/>
      <c r="AD161" s="5"/>
      <c r="AE161" s="5"/>
      <c r="AF161" s="5"/>
      <c r="AG161" s="1"/>
      <c r="AH161" s="5"/>
      <c r="AI161" s="1"/>
      <c r="AJ161" s="5"/>
      <c r="AK161" s="1"/>
      <c r="AL161" s="1"/>
      <c r="AM161" s="1"/>
      <c r="AN161" s="1"/>
    </row>
    <row r="162" spans="1:40" x14ac:dyDescent="0.25">
      <c r="A162" s="1"/>
      <c r="B162" s="3"/>
      <c r="C162" s="1"/>
      <c r="D162" s="5"/>
      <c r="E162" s="1"/>
      <c r="F162" s="5"/>
      <c r="G162" s="1"/>
      <c r="H162" s="1"/>
      <c r="I162" s="1"/>
      <c r="J162" s="5"/>
      <c r="K162" s="1"/>
      <c r="L162" s="5"/>
      <c r="M162" s="1"/>
      <c r="N162" s="1"/>
      <c r="O162" s="1"/>
      <c r="P162" s="5"/>
      <c r="Q162" s="1"/>
      <c r="R162" s="5"/>
      <c r="S162" s="1"/>
      <c r="T162" s="1"/>
      <c r="U162" s="1"/>
      <c r="V162" s="5"/>
      <c r="W162" s="1"/>
      <c r="X162" s="5"/>
      <c r="Y162" s="1"/>
      <c r="Z162" s="1"/>
      <c r="AA162" s="5"/>
      <c r="AB162" s="5"/>
      <c r="AC162" s="5"/>
      <c r="AD162" s="5"/>
      <c r="AE162" s="5"/>
      <c r="AF162" s="5"/>
      <c r="AG162" s="1"/>
      <c r="AH162" s="5"/>
      <c r="AI162" s="1"/>
      <c r="AJ162" s="5"/>
      <c r="AK162" s="1"/>
      <c r="AL162" s="1"/>
      <c r="AM162" s="1"/>
      <c r="AN162" s="1"/>
    </row>
    <row r="163" spans="1:40" x14ac:dyDescent="0.25">
      <c r="A163" s="1"/>
      <c r="B163" s="3"/>
      <c r="C163" s="1"/>
      <c r="D163" s="5"/>
      <c r="E163" s="1"/>
      <c r="F163" s="5"/>
      <c r="G163" s="1"/>
      <c r="H163" s="1"/>
      <c r="I163" s="1"/>
      <c r="J163" s="5"/>
      <c r="K163" s="1"/>
      <c r="L163" s="5"/>
      <c r="M163" s="1"/>
      <c r="N163" s="1"/>
      <c r="O163" s="1"/>
      <c r="P163" s="5"/>
      <c r="Q163" s="1"/>
      <c r="R163" s="5"/>
      <c r="S163" s="1"/>
      <c r="T163" s="1"/>
      <c r="U163" s="1"/>
      <c r="V163" s="5"/>
      <c r="W163" s="1"/>
      <c r="X163" s="5"/>
      <c r="Y163" s="1"/>
      <c r="Z163" s="1"/>
      <c r="AA163" s="5"/>
      <c r="AB163" s="5"/>
      <c r="AC163" s="5"/>
      <c r="AD163" s="5"/>
      <c r="AE163" s="5"/>
      <c r="AF163" s="5"/>
      <c r="AG163" s="1"/>
      <c r="AH163" s="5"/>
      <c r="AI163" s="1"/>
      <c r="AJ163" s="5"/>
      <c r="AK163" s="1"/>
      <c r="AL163" s="1"/>
      <c r="AM163" s="1"/>
      <c r="AN163" s="1"/>
    </row>
    <row r="164" spans="1:40" x14ac:dyDescent="0.25">
      <c r="A164" s="1"/>
      <c r="B164" s="3"/>
      <c r="C164" s="1"/>
      <c r="D164" s="5"/>
      <c r="E164" s="1"/>
      <c r="F164" s="5"/>
      <c r="G164" s="1"/>
      <c r="H164" s="1"/>
      <c r="I164" s="1"/>
      <c r="J164" s="5"/>
      <c r="K164" s="1"/>
      <c r="L164" s="5"/>
      <c r="M164" s="1"/>
      <c r="N164" s="1"/>
      <c r="O164" s="1"/>
      <c r="P164" s="5"/>
      <c r="Q164" s="1"/>
      <c r="R164" s="5"/>
      <c r="S164" s="1"/>
      <c r="T164" s="1"/>
      <c r="U164" s="1"/>
      <c r="V164" s="5"/>
      <c r="W164" s="1"/>
      <c r="X164" s="5"/>
      <c r="Y164" s="1"/>
      <c r="Z164" s="1"/>
      <c r="AA164" s="5"/>
      <c r="AB164" s="5"/>
      <c r="AC164" s="5"/>
      <c r="AD164" s="5"/>
      <c r="AE164" s="5"/>
      <c r="AF164" s="5"/>
      <c r="AG164" s="1"/>
      <c r="AH164" s="5"/>
      <c r="AI164" s="1"/>
      <c r="AJ164" s="5"/>
      <c r="AK164" s="1"/>
      <c r="AL164" s="1"/>
      <c r="AM164" s="1"/>
      <c r="AN164" s="1"/>
    </row>
    <row r="165" spans="1:40" x14ac:dyDescent="0.25">
      <c r="A165" s="1"/>
      <c r="B165" s="3"/>
      <c r="C165" s="1"/>
      <c r="D165" s="5"/>
      <c r="E165" s="1"/>
      <c r="F165" s="5"/>
      <c r="G165" s="1"/>
      <c r="H165" s="1"/>
      <c r="I165" s="1"/>
      <c r="J165" s="5"/>
      <c r="K165" s="1"/>
      <c r="L165" s="5"/>
      <c r="M165" s="1"/>
      <c r="N165" s="1"/>
      <c r="O165" s="1"/>
      <c r="P165" s="5"/>
      <c r="Q165" s="1"/>
      <c r="R165" s="5"/>
      <c r="S165" s="1"/>
      <c r="T165" s="1"/>
      <c r="U165" s="1"/>
      <c r="V165" s="5"/>
      <c r="W165" s="1"/>
      <c r="X165" s="5"/>
      <c r="Y165" s="1"/>
      <c r="Z165" s="1"/>
      <c r="AA165" s="5"/>
      <c r="AB165" s="5"/>
      <c r="AC165" s="5"/>
      <c r="AD165" s="5"/>
      <c r="AE165" s="5"/>
      <c r="AF165" s="5"/>
      <c r="AG165" s="1"/>
      <c r="AH165" s="5"/>
      <c r="AI165" s="1"/>
      <c r="AJ165" s="5"/>
      <c r="AK165" s="1"/>
      <c r="AL165" s="1"/>
      <c r="AM165" s="1"/>
      <c r="AN165" s="1"/>
    </row>
    <row r="166" spans="1:40" x14ac:dyDescent="0.25">
      <c r="A166" s="1"/>
      <c r="B166" s="3"/>
      <c r="C166" s="1"/>
      <c r="D166" s="5"/>
      <c r="E166" s="1"/>
      <c r="F166" s="5"/>
      <c r="G166" s="1"/>
      <c r="H166" s="1"/>
      <c r="I166" s="1"/>
      <c r="J166" s="5"/>
      <c r="K166" s="1"/>
      <c r="L166" s="5"/>
      <c r="M166" s="1"/>
      <c r="N166" s="1"/>
      <c r="O166" s="1"/>
      <c r="P166" s="5"/>
      <c r="Q166" s="1"/>
      <c r="R166" s="5"/>
      <c r="S166" s="1"/>
      <c r="T166" s="1"/>
      <c r="U166" s="1"/>
      <c r="V166" s="5"/>
      <c r="W166" s="1"/>
      <c r="X166" s="5"/>
      <c r="Y166" s="1"/>
      <c r="Z166" s="1"/>
      <c r="AA166" s="5"/>
      <c r="AB166" s="5"/>
      <c r="AC166" s="5"/>
      <c r="AD166" s="5"/>
      <c r="AE166" s="5"/>
      <c r="AF166" s="5"/>
      <c r="AG166" s="1"/>
      <c r="AH166" s="5"/>
      <c r="AI166" s="1"/>
      <c r="AJ166" s="5"/>
      <c r="AK166" s="1"/>
      <c r="AL166" s="1"/>
      <c r="AM166" s="1"/>
      <c r="AN166" s="1"/>
    </row>
    <row r="167" spans="1:40" x14ac:dyDescent="0.25">
      <c r="A167" s="1"/>
      <c r="B167" s="3"/>
      <c r="C167" s="1"/>
      <c r="D167" s="5"/>
      <c r="E167" s="1"/>
      <c r="F167" s="5"/>
      <c r="G167" s="1"/>
      <c r="H167" s="1"/>
      <c r="I167" s="1"/>
      <c r="J167" s="5"/>
      <c r="K167" s="1"/>
      <c r="L167" s="5"/>
      <c r="M167" s="1"/>
      <c r="N167" s="1"/>
      <c r="O167" s="1"/>
      <c r="P167" s="5"/>
      <c r="Q167" s="1"/>
      <c r="R167" s="5"/>
      <c r="S167" s="1"/>
      <c r="T167" s="1"/>
      <c r="U167" s="1"/>
      <c r="V167" s="5"/>
      <c r="W167" s="1"/>
      <c r="X167" s="5"/>
      <c r="Y167" s="1"/>
      <c r="Z167" s="1"/>
      <c r="AA167" s="5"/>
      <c r="AB167" s="5"/>
      <c r="AC167" s="5"/>
      <c r="AD167" s="5"/>
      <c r="AE167" s="5"/>
      <c r="AF167" s="5"/>
      <c r="AG167" s="1"/>
      <c r="AH167" s="5"/>
      <c r="AI167" s="1"/>
      <c r="AJ167" s="5"/>
      <c r="AK167" s="1"/>
      <c r="AL167" s="1"/>
      <c r="AM167" s="1"/>
      <c r="AN167" s="1"/>
    </row>
    <row r="168" spans="1:40" x14ac:dyDescent="0.25">
      <c r="A168" s="1"/>
      <c r="B168" s="3"/>
      <c r="C168" s="1"/>
      <c r="D168" s="5"/>
      <c r="E168" s="1"/>
      <c r="F168" s="5"/>
      <c r="G168" s="1"/>
      <c r="H168" s="1"/>
      <c r="I168" s="1"/>
      <c r="J168" s="5"/>
      <c r="K168" s="1"/>
      <c r="L168" s="5"/>
      <c r="M168" s="1"/>
      <c r="N168" s="1"/>
      <c r="O168" s="1"/>
      <c r="P168" s="5"/>
      <c r="Q168" s="1"/>
      <c r="R168" s="5"/>
      <c r="S168" s="1"/>
      <c r="T168" s="1"/>
      <c r="U168" s="1"/>
      <c r="V168" s="5"/>
      <c r="W168" s="1"/>
      <c r="X168" s="5"/>
      <c r="Y168" s="1"/>
      <c r="Z168" s="1"/>
      <c r="AA168" s="5"/>
      <c r="AB168" s="5"/>
      <c r="AC168" s="5"/>
      <c r="AD168" s="5"/>
      <c r="AE168" s="5"/>
      <c r="AF168" s="5"/>
      <c r="AG168" s="1"/>
      <c r="AH168" s="5"/>
      <c r="AI168" s="1"/>
      <c r="AJ168" s="5"/>
      <c r="AK168" s="1"/>
      <c r="AL168" s="1"/>
      <c r="AM168" s="1"/>
      <c r="AN168" s="1"/>
    </row>
    <row r="169" spans="1:40" x14ac:dyDescent="0.25">
      <c r="A169" s="1"/>
      <c r="B169" s="3"/>
      <c r="C169" s="1"/>
      <c r="D169" s="5"/>
      <c r="E169" s="1"/>
      <c r="F169" s="5"/>
      <c r="G169" s="1"/>
      <c r="H169" s="1"/>
      <c r="I169" s="1"/>
      <c r="J169" s="5"/>
      <c r="K169" s="1"/>
      <c r="L169" s="5"/>
      <c r="M169" s="1"/>
      <c r="N169" s="1"/>
      <c r="O169" s="1"/>
      <c r="P169" s="5"/>
      <c r="Q169" s="1"/>
      <c r="R169" s="5"/>
      <c r="S169" s="1"/>
      <c r="T169" s="1"/>
      <c r="U169" s="1"/>
      <c r="V169" s="5"/>
      <c r="W169" s="1"/>
      <c r="X169" s="5"/>
      <c r="Y169" s="1"/>
      <c r="Z169" s="1"/>
      <c r="AA169" s="5"/>
      <c r="AB169" s="5"/>
      <c r="AC169" s="5"/>
      <c r="AD169" s="5"/>
      <c r="AE169" s="5"/>
      <c r="AF169" s="5"/>
      <c r="AG169" s="1"/>
      <c r="AH169" s="5"/>
      <c r="AI169" s="1"/>
      <c r="AJ169" s="5"/>
      <c r="AK169" s="1"/>
      <c r="AL169" s="1"/>
      <c r="AM169" s="1"/>
      <c r="AN169" s="1"/>
    </row>
    <row r="170" spans="1:40" x14ac:dyDescent="0.25">
      <c r="A170" s="1"/>
      <c r="B170" s="3"/>
      <c r="C170" s="1"/>
      <c r="D170" s="5"/>
      <c r="E170" s="1"/>
      <c r="F170" s="5"/>
      <c r="G170" s="1"/>
      <c r="H170" s="1"/>
      <c r="I170" s="1"/>
      <c r="J170" s="5"/>
      <c r="K170" s="1"/>
      <c r="L170" s="5"/>
      <c r="M170" s="1"/>
      <c r="N170" s="1"/>
      <c r="O170" s="1"/>
      <c r="P170" s="5"/>
      <c r="Q170" s="1"/>
      <c r="R170" s="5"/>
      <c r="S170" s="1"/>
      <c r="T170" s="1"/>
      <c r="U170" s="1"/>
      <c r="V170" s="5"/>
      <c r="W170" s="1"/>
      <c r="X170" s="5"/>
      <c r="Y170" s="1"/>
      <c r="Z170" s="1"/>
      <c r="AA170" s="5"/>
      <c r="AB170" s="5"/>
      <c r="AC170" s="5"/>
      <c r="AD170" s="5"/>
      <c r="AE170" s="5"/>
      <c r="AF170" s="5"/>
      <c r="AG170" s="1"/>
      <c r="AH170" s="5"/>
      <c r="AI170" s="1"/>
      <c r="AJ170" s="5"/>
      <c r="AK170" s="1"/>
      <c r="AL170" s="1"/>
      <c r="AM170" s="1"/>
      <c r="AN170" s="1"/>
    </row>
    <row r="171" spans="1:40" x14ac:dyDescent="0.25">
      <c r="A171" s="1"/>
      <c r="B171" s="3"/>
      <c r="C171" s="1"/>
      <c r="D171" s="5"/>
      <c r="E171" s="1"/>
      <c r="F171" s="5"/>
      <c r="G171" s="1"/>
      <c r="H171" s="1"/>
      <c r="I171" s="1"/>
      <c r="J171" s="5"/>
      <c r="K171" s="1"/>
      <c r="L171" s="5"/>
      <c r="M171" s="1"/>
      <c r="N171" s="1"/>
      <c r="O171" s="1"/>
      <c r="P171" s="5"/>
      <c r="Q171" s="1"/>
      <c r="R171" s="5"/>
      <c r="S171" s="1"/>
      <c r="T171" s="1"/>
      <c r="U171" s="1"/>
      <c r="V171" s="5"/>
      <c r="W171" s="1"/>
      <c r="X171" s="5"/>
      <c r="Y171" s="1"/>
      <c r="Z171" s="1"/>
      <c r="AA171" s="5"/>
      <c r="AB171" s="5"/>
      <c r="AC171" s="5"/>
      <c r="AD171" s="5"/>
      <c r="AE171" s="5"/>
      <c r="AF171" s="5"/>
      <c r="AG171" s="1"/>
      <c r="AH171" s="5"/>
      <c r="AI171" s="1"/>
      <c r="AJ171" s="5"/>
      <c r="AK171" s="1"/>
      <c r="AL171" s="1"/>
      <c r="AM171" s="1"/>
      <c r="AN171" s="1"/>
    </row>
    <row r="172" spans="1:40" x14ac:dyDescent="0.25">
      <c r="A172" s="1"/>
      <c r="B172" s="3"/>
      <c r="C172" s="1"/>
      <c r="D172" s="5"/>
      <c r="E172" s="1"/>
      <c r="F172" s="5"/>
      <c r="G172" s="1"/>
      <c r="H172" s="1"/>
      <c r="I172" s="1"/>
      <c r="J172" s="5"/>
      <c r="K172" s="1"/>
      <c r="L172" s="5"/>
      <c r="M172" s="1"/>
      <c r="N172" s="1"/>
      <c r="O172" s="1"/>
      <c r="P172" s="5"/>
      <c r="Q172" s="1"/>
      <c r="R172" s="5"/>
      <c r="S172" s="1"/>
      <c r="T172" s="1"/>
      <c r="U172" s="1"/>
      <c r="V172" s="5"/>
      <c r="W172" s="1"/>
      <c r="X172" s="5"/>
      <c r="Y172" s="1"/>
      <c r="Z172" s="1"/>
      <c r="AA172" s="5"/>
      <c r="AB172" s="5"/>
      <c r="AC172" s="5"/>
      <c r="AD172" s="5"/>
      <c r="AE172" s="5"/>
      <c r="AF172" s="5"/>
      <c r="AG172" s="1"/>
      <c r="AH172" s="5"/>
      <c r="AI172" s="1"/>
      <c r="AJ172" s="5"/>
      <c r="AK172" s="1"/>
      <c r="AL172" s="1"/>
      <c r="AM172" s="1"/>
      <c r="AN172" s="1"/>
    </row>
    <row r="173" spans="1:40" x14ac:dyDescent="0.25">
      <c r="A173" s="1"/>
      <c r="B173" s="3"/>
      <c r="C173" s="1"/>
      <c r="D173" s="5"/>
      <c r="E173" s="1"/>
      <c r="F173" s="5"/>
      <c r="G173" s="1"/>
      <c r="H173" s="1"/>
      <c r="I173" s="1"/>
      <c r="J173" s="5"/>
      <c r="K173" s="1"/>
      <c r="L173" s="5"/>
      <c r="M173" s="1"/>
      <c r="N173" s="1"/>
      <c r="O173" s="1"/>
      <c r="P173" s="5"/>
      <c r="Q173" s="1"/>
      <c r="R173" s="5"/>
      <c r="S173" s="1"/>
      <c r="T173" s="1"/>
      <c r="U173" s="1"/>
      <c r="V173" s="5"/>
      <c r="W173" s="1"/>
      <c r="X173" s="5"/>
      <c r="Y173" s="1"/>
      <c r="Z173" s="1"/>
      <c r="AA173" s="5"/>
      <c r="AB173" s="5"/>
      <c r="AC173" s="5"/>
      <c r="AD173" s="5"/>
      <c r="AE173" s="5"/>
      <c r="AF173" s="5"/>
      <c r="AG173" s="1"/>
      <c r="AH173" s="5"/>
      <c r="AI173" s="1"/>
      <c r="AJ173" s="5"/>
      <c r="AK173" s="1"/>
      <c r="AL173" s="1"/>
      <c r="AM173" s="1"/>
      <c r="AN173" s="1"/>
    </row>
    <row r="174" spans="1:40" x14ac:dyDescent="0.25">
      <c r="A174" s="1"/>
      <c r="B174" s="3"/>
      <c r="C174" s="1"/>
      <c r="D174" s="5"/>
      <c r="E174" s="1"/>
      <c r="F174" s="5"/>
      <c r="G174" s="1"/>
      <c r="H174" s="1"/>
      <c r="I174" s="1"/>
      <c r="J174" s="5"/>
      <c r="K174" s="1"/>
      <c r="L174" s="5"/>
      <c r="M174" s="1"/>
      <c r="N174" s="1"/>
      <c r="O174" s="1"/>
      <c r="P174" s="5"/>
      <c r="Q174" s="1"/>
      <c r="R174" s="5"/>
      <c r="S174" s="1"/>
      <c r="T174" s="1"/>
      <c r="U174" s="1"/>
      <c r="V174" s="5"/>
      <c r="W174" s="1"/>
      <c r="X174" s="5"/>
      <c r="Y174" s="1"/>
      <c r="Z174" s="1"/>
      <c r="AA174" s="5"/>
      <c r="AB174" s="5"/>
      <c r="AC174" s="5"/>
      <c r="AD174" s="5"/>
      <c r="AE174" s="5"/>
      <c r="AF174" s="5"/>
      <c r="AG174" s="1"/>
      <c r="AH174" s="5"/>
      <c r="AI174" s="1"/>
      <c r="AJ174" s="5"/>
      <c r="AK174" s="1"/>
      <c r="AL174" s="1"/>
      <c r="AM174" s="1"/>
      <c r="AN174" s="1"/>
    </row>
    <row r="175" spans="1:40" x14ac:dyDescent="0.25">
      <c r="A175" s="1"/>
      <c r="B175" s="3"/>
      <c r="C175" s="1"/>
      <c r="D175" s="5"/>
      <c r="E175" s="1"/>
      <c r="F175" s="5"/>
      <c r="G175" s="1"/>
      <c r="H175" s="1"/>
      <c r="I175" s="1"/>
      <c r="J175" s="5"/>
      <c r="K175" s="1"/>
      <c r="L175" s="5"/>
      <c r="M175" s="1"/>
      <c r="N175" s="1"/>
      <c r="O175" s="1"/>
      <c r="P175" s="5"/>
      <c r="Q175" s="1"/>
      <c r="R175" s="5"/>
      <c r="S175" s="1"/>
      <c r="T175" s="1"/>
      <c r="U175" s="1"/>
      <c r="V175" s="5"/>
      <c r="W175" s="1"/>
      <c r="X175" s="5"/>
      <c r="Y175" s="1"/>
      <c r="Z175" s="1"/>
      <c r="AA175" s="5"/>
      <c r="AB175" s="5"/>
      <c r="AC175" s="5"/>
      <c r="AD175" s="5"/>
      <c r="AE175" s="5"/>
      <c r="AF175" s="5"/>
      <c r="AG175" s="1"/>
      <c r="AH175" s="5"/>
      <c r="AI175" s="1"/>
      <c r="AJ175" s="5"/>
      <c r="AK175" s="1"/>
      <c r="AL175" s="1"/>
      <c r="AM175" s="1"/>
      <c r="AN175" s="1"/>
    </row>
    <row r="176" spans="1:40" x14ac:dyDescent="0.25">
      <c r="A176" s="1"/>
      <c r="B176" s="3"/>
      <c r="C176" s="1"/>
      <c r="D176" s="5"/>
      <c r="E176" s="1"/>
      <c r="F176" s="5"/>
      <c r="G176" s="1"/>
      <c r="H176" s="1"/>
      <c r="I176" s="1"/>
      <c r="J176" s="5"/>
      <c r="K176" s="1"/>
      <c r="L176" s="5"/>
      <c r="M176" s="1"/>
      <c r="N176" s="1"/>
      <c r="O176" s="1"/>
      <c r="P176" s="5"/>
      <c r="Q176" s="1"/>
      <c r="R176" s="5"/>
      <c r="S176" s="1"/>
      <c r="T176" s="1"/>
      <c r="U176" s="1"/>
      <c r="V176" s="5"/>
      <c r="W176" s="1"/>
      <c r="X176" s="5"/>
      <c r="Y176" s="1"/>
      <c r="Z176" s="1"/>
      <c r="AA176" s="5"/>
      <c r="AB176" s="5"/>
      <c r="AC176" s="5"/>
      <c r="AD176" s="5"/>
      <c r="AE176" s="5"/>
      <c r="AF176" s="5"/>
      <c r="AG176" s="1"/>
      <c r="AH176" s="5"/>
      <c r="AI176" s="1"/>
      <c r="AJ176" s="5"/>
      <c r="AK176" s="1"/>
      <c r="AL176" s="1"/>
      <c r="AM176" s="1"/>
      <c r="AN176" s="1"/>
    </row>
    <row r="177" spans="1:40" x14ac:dyDescent="0.25">
      <c r="A177" s="1"/>
      <c r="B177" s="3"/>
      <c r="C177" s="1"/>
      <c r="D177" s="5"/>
      <c r="E177" s="1"/>
      <c r="F177" s="5"/>
      <c r="G177" s="1"/>
      <c r="H177" s="1"/>
      <c r="I177" s="1"/>
      <c r="J177" s="5"/>
      <c r="K177" s="1"/>
      <c r="L177" s="5"/>
      <c r="M177" s="1"/>
      <c r="N177" s="1"/>
      <c r="O177" s="1"/>
      <c r="P177" s="5"/>
      <c r="Q177" s="1"/>
      <c r="R177" s="5"/>
      <c r="S177" s="1"/>
      <c r="T177" s="1"/>
      <c r="U177" s="1"/>
      <c r="V177" s="5"/>
      <c r="W177" s="1"/>
      <c r="X177" s="5"/>
      <c r="Y177" s="1"/>
      <c r="Z177" s="1"/>
      <c r="AA177" s="5"/>
      <c r="AB177" s="5"/>
      <c r="AC177" s="5"/>
      <c r="AD177" s="5"/>
      <c r="AE177" s="5"/>
      <c r="AF177" s="5"/>
      <c r="AG177" s="1"/>
      <c r="AH177" s="5"/>
      <c r="AI177" s="1"/>
      <c r="AJ177" s="5"/>
      <c r="AK177" s="1"/>
      <c r="AL177" s="1"/>
      <c r="AM177" s="1"/>
      <c r="AN177" s="1"/>
    </row>
    <row r="178" spans="1:40" x14ac:dyDescent="0.25">
      <c r="A178" s="1"/>
      <c r="B178" s="3"/>
      <c r="C178" s="1"/>
      <c r="D178" s="5"/>
      <c r="E178" s="1"/>
      <c r="F178" s="5"/>
      <c r="G178" s="1"/>
      <c r="H178" s="1"/>
      <c r="I178" s="1"/>
      <c r="J178" s="5"/>
      <c r="K178" s="1"/>
      <c r="L178" s="5"/>
      <c r="M178" s="1"/>
      <c r="N178" s="1"/>
      <c r="O178" s="1"/>
      <c r="P178" s="5"/>
      <c r="Q178" s="1"/>
      <c r="R178" s="5"/>
      <c r="S178" s="1"/>
      <c r="T178" s="1"/>
      <c r="U178" s="1"/>
      <c r="V178" s="5"/>
      <c r="W178" s="1"/>
      <c r="X178" s="5"/>
      <c r="Y178" s="1"/>
      <c r="Z178" s="1"/>
      <c r="AA178" s="5"/>
      <c r="AB178" s="5"/>
      <c r="AC178" s="5"/>
      <c r="AD178" s="5"/>
      <c r="AE178" s="5"/>
      <c r="AF178" s="5"/>
      <c r="AG178" s="1"/>
      <c r="AH178" s="5"/>
      <c r="AI178" s="1"/>
      <c r="AJ178" s="5"/>
      <c r="AK178" s="1"/>
      <c r="AL178" s="1"/>
      <c r="AM178" s="1"/>
      <c r="AN178" s="1"/>
    </row>
    <row r="179" spans="1:40" x14ac:dyDescent="0.25">
      <c r="A179" s="1"/>
      <c r="B179" s="3"/>
      <c r="C179" s="1"/>
      <c r="D179" s="5"/>
      <c r="E179" s="1"/>
      <c r="F179" s="5"/>
      <c r="G179" s="1"/>
      <c r="H179" s="1"/>
      <c r="I179" s="1"/>
      <c r="J179" s="5"/>
      <c r="K179" s="1"/>
      <c r="L179" s="5"/>
      <c r="M179" s="1"/>
      <c r="N179" s="1"/>
      <c r="O179" s="1"/>
      <c r="P179" s="5"/>
      <c r="Q179" s="1"/>
      <c r="R179" s="5"/>
      <c r="S179" s="1"/>
      <c r="T179" s="1"/>
      <c r="U179" s="1"/>
      <c r="V179" s="5"/>
      <c r="W179" s="1"/>
      <c r="X179" s="5"/>
      <c r="Y179" s="1"/>
      <c r="Z179" s="1"/>
      <c r="AA179" s="5"/>
      <c r="AB179" s="5"/>
      <c r="AC179" s="5"/>
      <c r="AD179" s="5"/>
      <c r="AE179" s="5"/>
      <c r="AF179" s="5"/>
      <c r="AG179" s="1"/>
      <c r="AH179" s="5"/>
      <c r="AI179" s="1"/>
      <c r="AJ179" s="5"/>
      <c r="AK179" s="1"/>
      <c r="AL179" s="1"/>
      <c r="AM179" s="1"/>
      <c r="AN179" s="1"/>
    </row>
    <row r="180" spans="1:40" x14ac:dyDescent="0.25">
      <c r="A180" s="1"/>
      <c r="B180" s="3"/>
      <c r="C180" s="1"/>
      <c r="D180" s="5"/>
      <c r="E180" s="1"/>
      <c r="F180" s="5"/>
      <c r="G180" s="1"/>
      <c r="H180" s="1"/>
      <c r="I180" s="1"/>
      <c r="J180" s="5"/>
      <c r="K180" s="1"/>
      <c r="L180" s="5"/>
      <c r="M180" s="1"/>
      <c r="N180" s="1"/>
      <c r="O180" s="1"/>
      <c r="P180" s="5"/>
      <c r="Q180" s="1"/>
      <c r="R180" s="5"/>
      <c r="S180" s="1"/>
      <c r="T180" s="1"/>
      <c r="U180" s="1"/>
      <c r="V180" s="5"/>
      <c r="W180" s="1"/>
      <c r="X180" s="5"/>
      <c r="Y180" s="1"/>
      <c r="Z180" s="1"/>
      <c r="AA180" s="5"/>
      <c r="AB180" s="5"/>
      <c r="AC180" s="5"/>
      <c r="AD180" s="5"/>
      <c r="AE180" s="5"/>
      <c r="AF180" s="5"/>
      <c r="AG180" s="1"/>
      <c r="AH180" s="5"/>
      <c r="AI180" s="1"/>
      <c r="AJ180" s="5"/>
      <c r="AK180" s="1"/>
      <c r="AL180" s="1"/>
      <c r="AM180" s="1"/>
      <c r="AN180" s="1"/>
    </row>
    <row r="181" spans="1:40" x14ac:dyDescent="0.25">
      <c r="A181" s="1"/>
      <c r="B181" s="3"/>
      <c r="C181" s="1"/>
      <c r="D181" s="5"/>
      <c r="E181" s="1"/>
      <c r="F181" s="5"/>
      <c r="G181" s="1"/>
      <c r="H181" s="1"/>
      <c r="I181" s="1"/>
      <c r="J181" s="5"/>
      <c r="K181" s="1"/>
      <c r="L181" s="5"/>
      <c r="M181" s="1"/>
      <c r="N181" s="1"/>
      <c r="O181" s="1"/>
      <c r="P181" s="5"/>
      <c r="Q181" s="1"/>
      <c r="R181" s="5"/>
      <c r="S181" s="1"/>
      <c r="T181" s="1"/>
      <c r="U181" s="1"/>
      <c r="V181" s="5"/>
      <c r="W181" s="1"/>
      <c r="X181" s="5"/>
      <c r="Y181" s="1"/>
      <c r="Z181" s="1"/>
      <c r="AA181" s="5"/>
      <c r="AB181" s="5"/>
      <c r="AC181" s="5"/>
      <c r="AD181" s="5"/>
      <c r="AE181" s="5"/>
      <c r="AF181" s="5"/>
      <c r="AG181" s="1"/>
      <c r="AH181" s="5"/>
      <c r="AI181" s="1"/>
      <c r="AJ181" s="5"/>
      <c r="AK181" s="1"/>
      <c r="AL181" s="1"/>
      <c r="AM181" s="1"/>
      <c r="AN181" s="1"/>
    </row>
    <row r="182" spans="1:40" x14ac:dyDescent="0.25">
      <c r="A182" s="1"/>
      <c r="B182" s="3"/>
      <c r="C182" s="1"/>
      <c r="D182" s="5"/>
      <c r="E182" s="1"/>
      <c r="F182" s="5"/>
      <c r="G182" s="1"/>
      <c r="H182" s="1"/>
      <c r="I182" s="1"/>
      <c r="J182" s="5"/>
      <c r="K182" s="1"/>
      <c r="L182" s="5"/>
      <c r="M182" s="1"/>
      <c r="N182" s="1"/>
      <c r="O182" s="1"/>
      <c r="P182" s="5"/>
      <c r="Q182" s="1"/>
      <c r="R182" s="5"/>
      <c r="S182" s="1"/>
      <c r="T182" s="1"/>
      <c r="U182" s="1"/>
      <c r="V182" s="5"/>
      <c r="W182" s="1"/>
      <c r="X182" s="5"/>
      <c r="Y182" s="1"/>
      <c r="Z182" s="1"/>
      <c r="AA182" s="5"/>
      <c r="AB182" s="5"/>
      <c r="AC182" s="5"/>
      <c r="AD182" s="5"/>
      <c r="AE182" s="5"/>
      <c r="AF182" s="5"/>
      <c r="AG182" s="1"/>
      <c r="AH182" s="5"/>
      <c r="AI182" s="1"/>
      <c r="AJ182" s="5"/>
      <c r="AK182" s="1"/>
      <c r="AL182" s="1"/>
      <c r="AM182" s="1"/>
      <c r="AN182" s="1"/>
    </row>
    <row r="183" spans="1:40" x14ac:dyDescent="0.25">
      <c r="A183" s="1"/>
      <c r="B183" s="3"/>
      <c r="C183" s="1"/>
      <c r="D183" s="5"/>
      <c r="E183" s="1"/>
      <c r="F183" s="5"/>
      <c r="G183" s="1"/>
      <c r="H183" s="1"/>
      <c r="I183" s="1"/>
      <c r="J183" s="5"/>
      <c r="K183" s="1"/>
      <c r="L183" s="5"/>
      <c r="M183" s="1"/>
      <c r="N183" s="1"/>
      <c r="O183" s="1"/>
      <c r="P183" s="5"/>
      <c r="Q183" s="1"/>
      <c r="R183" s="5"/>
      <c r="S183" s="1"/>
      <c r="T183" s="1"/>
      <c r="U183" s="1"/>
      <c r="V183" s="5"/>
      <c r="W183" s="1"/>
      <c r="X183" s="5"/>
      <c r="Y183" s="1"/>
      <c r="Z183" s="1"/>
      <c r="AA183" s="5"/>
      <c r="AB183" s="5"/>
      <c r="AC183" s="5"/>
      <c r="AD183" s="5"/>
      <c r="AE183" s="5"/>
      <c r="AF183" s="5"/>
      <c r="AG183" s="1"/>
      <c r="AH183" s="5"/>
      <c r="AI183" s="1"/>
      <c r="AJ183" s="5"/>
      <c r="AK183" s="1"/>
      <c r="AL183" s="1"/>
      <c r="AM183" s="1"/>
      <c r="AN183" s="1"/>
    </row>
    <row r="184" spans="1:40" x14ac:dyDescent="0.25">
      <c r="A184" s="1"/>
      <c r="B184" s="3"/>
      <c r="C184" s="1"/>
      <c r="D184" s="5"/>
      <c r="E184" s="1"/>
      <c r="F184" s="5"/>
      <c r="G184" s="1"/>
      <c r="H184" s="1"/>
      <c r="I184" s="1"/>
      <c r="J184" s="5"/>
      <c r="K184" s="1"/>
      <c r="L184" s="5"/>
      <c r="M184" s="1"/>
      <c r="N184" s="1"/>
      <c r="O184" s="1"/>
      <c r="P184" s="5"/>
      <c r="Q184" s="1"/>
      <c r="R184" s="5"/>
      <c r="S184" s="1"/>
      <c r="T184" s="1"/>
      <c r="U184" s="1"/>
      <c r="V184" s="5"/>
      <c r="W184" s="1"/>
      <c r="X184" s="5"/>
      <c r="Y184" s="1"/>
      <c r="Z184" s="1"/>
      <c r="AA184" s="5"/>
      <c r="AB184" s="5"/>
      <c r="AC184" s="5"/>
      <c r="AD184" s="5"/>
      <c r="AE184" s="5"/>
      <c r="AF184" s="5"/>
      <c r="AG184" s="1"/>
      <c r="AH184" s="5"/>
      <c r="AI184" s="1"/>
      <c r="AJ184" s="5"/>
      <c r="AK184" s="1"/>
      <c r="AL184" s="1"/>
      <c r="AM184" s="1"/>
      <c r="AN184" s="1"/>
    </row>
    <row r="185" spans="1:40" x14ac:dyDescent="0.25">
      <c r="A185" s="1"/>
      <c r="B185" s="3"/>
      <c r="C185" s="1"/>
      <c r="D185" s="5"/>
      <c r="E185" s="1"/>
      <c r="F185" s="5"/>
      <c r="G185" s="1"/>
      <c r="H185" s="1"/>
      <c r="I185" s="1"/>
      <c r="J185" s="5"/>
      <c r="K185" s="1"/>
      <c r="L185" s="5"/>
      <c r="M185" s="1"/>
      <c r="N185" s="1"/>
      <c r="O185" s="1"/>
      <c r="P185" s="5"/>
      <c r="Q185" s="1"/>
      <c r="R185" s="5"/>
      <c r="S185" s="1"/>
      <c r="T185" s="1"/>
      <c r="U185" s="1"/>
      <c r="V185" s="5"/>
      <c r="W185" s="1"/>
      <c r="X185" s="5"/>
      <c r="Y185" s="1"/>
      <c r="Z185" s="1"/>
      <c r="AA185" s="5"/>
      <c r="AB185" s="5"/>
      <c r="AC185" s="5"/>
      <c r="AD185" s="5"/>
      <c r="AE185" s="5"/>
      <c r="AF185" s="5"/>
      <c r="AG185" s="1"/>
      <c r="AH185" s="5"/>
      <c r="AI185" s="1"/>
      <c r="AJ185" s="5"/>
      <c r="AK185" s="1"/>
      <c r="AL185" s="1"/>
      <c r="AM185" s="1"/>
      <c r="AN185" s="1"/>
    </row>
    <row r="186" spans="1:40" x14ac:dyDescent="0.25">
      <c r="A186" s="1"/>
      <c r="B186" s="3"/>
      <c r="C186" s="1"/>
      <c r="D186" s="5"/>
      <c r="E186" s="1"/>
      <c r="F186" s="5"/>
      <c r="G186" s="1"/>
      <c r="H186" s="1"/>
      <c r="I186" s="1"/>
      <c r="J186" s="5"/>
      <c r="K186" s="1"/>
      <c r="L186" s="5"/>
      <c r="M186" s="1"/>
      <c r="N186" s="1"/>
      <c r="O186" s="1"/>
      <c r="P186" s="5"/>
      <c r="Q186" s="1"/>
      <c r="R186" s="5"/>
      <c r="S186" s="1"/>
      <c r="T186" s="1"/>
      <c r="U186" s="1"/>
      <c r="V186" s="5"/>
      <c r="W186" s="1"/>
      <c r="X186" s="5"/>
      <c r="Y186" s="1"/>
      <c r="Z186" s="1"/>
      <c r="AA186" s="5"/>
      <c r="AB186" s="5"/>
      <c r="AC186" s="5"/>
      <c r="AD186" s="5"/>
      <c r="AE186" s="5"/>
      <c r="AF186" s="5"/>
      <c r="AG186" s="1"/>
      <c r="AH186" s="5"/>
      <c r="AI186" s="1"/>
      <c r="AJ186" s="5"/>
      <c r="AK186" s="1"/>
      <c r="AL186" s="1"/>
      <c r="AM186" s="1"/>
      <c r="AN186" s="1"/>
    </row>
    <row r="187" spans="1:40" x14ac:dyDescent="0.25">
      <c r="A187" s="1"/>
      <c r="B187" s="3"/>
      <c r="C187" s="1"/>
      <c r="D187" s="5"/>
      <c r="E187" s="1"/>
      <c r="F187" s="5"/>
      <c r="G187" s="1"/>
      <c r="H187" s="1"/>
      <c r="I187" s="1"/>
      <c r="J187" s="5"/>
      <c r="K187" s="1"/>
      <c r="L187" s="5"/>
      <c r="M187" s="1"/>
      <c r="N187" s="1"/>
      <c r="O187" s="1"/>
      <c r="P187" s="5"/>
      <c r="Q187" s="1"/>
      <c r="R187" s="5"/>
      <c r="S187" s="1"/>
      <c r="T187" s="1"/>
      <c r="U187" s="1"/>
      <c r="V187" s="5"/>
      <c r="W187" s="1"/>
      <c r="X187" s="5"/>
      <c r="Y187" s="1"/>
      <c r="Z187" s="1"/>
      <c r="AA187" s="5"/>
      <c r="AB187" s="5"/>
      <c r="AC187" s="5"/>
      <c r="AD187" s="5"/>
      <c r="AE187" s="5"/>
      <c r="AF187" s="5"/>
      <c r="AG187" s="1"/>
      <c r="AH187" s="5"/>
      <c r="AI187" s="1"/>
      <c r="AJ187" s="5"/>
      <c r="AK187" s="1"/>
      <c r="AL187" s="1"/>
      <c r="AM187" s="1"/>
      <c r="AN187" s="1"/>
    </row>
    <row r="188" spans="1:40" x14ac:dyDescent="0.25">
      <c r="A188" s="1"/>
      <c r="B188" s="3"/>
      <c r="C188" s="1"/>
      <c r="D188" s="5"/>
      <c r="E188" s="1"/>
      <c r="F188" s="5"/>
      <c r="G188" s="1"/>
      <c r="H188" s="1"/>
      <c r="I188" s="1"/>
      <c r="J188" s="5"/>
      <c r="K188" s="1"/>
      <c r="L188" s="5"/>
      <c r="M188" s="1"/>
      <c r="N188" s="1"/>
      <c r="O188" s="1"/>
      <c r="P188" s="5"/>
      <c r="Q188" s="1"/>
      <c r="R188" s="5"/>
      <c r="S188" s="1"/>
      <c r="T188" s="1"/>
      <c r="U188" s="1"/>
      <c r="V188" s="5"/>
      <c r="W188" s="1"/>
      <c r="X188" s="5"/>
      <c r="Y188" s="1"/>
      <c r="Z188" s="1"/>
      <c r="AA188" s="5"/>
      <c r="AB188" s="5"/>
      <c r="AC188" s="5"/>
      <c r="AD188" s="5"/>
      <c r="AE188" s="5"/>
      <c r="AF188" s="5"/>
      <c r="AG188" s="1"/>
      <c r="AH188" s="5"/>
      <c r="AI188" s="1"/>
      <c r="AJ188" s="5"/>
      <c r="AK188" s="1"/>
      <c r="AL188" s="1"/>
      <c r="AM188" s="1"/>
      <c r="AN188" s="1"/>
    </row>
    <row r="189" spans="1:40" x14ac:dyDescent="0.25">
      <c r="A189" s="1"/>
      <c r="B189" s="3"/>
      <c r="C189" s="1"/>
      <c r="D189" s="5"/>
      <c r="E189" s="1"/>
      <c r="F189" s="5"/>
      <c r="G189" s="1"/>
      <c r="H189" s="1"/>
      <c r="I189" s="1"/>
      <c r="J189" s="5"/>
      <c r="K189" s="1"/>
      <c r="L189" s="5"/>
      <c r="M189" s="1"/>
      <c r="N189" s="1"/>
      <c r="O189" s="1"/>
      <c r="P189" s="5"/>
      <c r="Q189" s="1"/>
      <c r="R189" s="5"/>
      <c r="S189" s="1"/>
      <c r="T189" s="1"/>
      <c r="U189" s="1"/>
      <c r="V189" s="5"/>
      <c r="W189" s="1"/>
      <c r="X189" s="5"/>
      <c r="Y189" s="1"/>
      <c r="Z189" s="1"/>
      <c r="AA189" s="5"/>
      <c r="AB189" s="5"/>
      <c r="AC189" s="5"/>
      <c r="AD189" s="5"/>
      <c r="AE189" s="5"/>
      <c r="AF189" s="5"/>
      <c r="AG189" s="1"/>
      <c r="AH189" s="5"/>
      <c r="AI189" s="1"/>
      <c r="AJ189" s="5"/>
      <c r="AK189" s="1"/>
      <c r="AL189" s="1"/>
      <c r="AM189" s="1"/>
      <c r="AN189" s="1"/>
    </row>
    <row r="190" spans="1:40" x14ac:dyDescent="0.25">
      <c r="A190" s="1"/>
      <c r="B190" s="3"/>
      <c r="C190" s="1"/>
      <c r="D190" s="5"/>
      <c r="E190" s="1"/>
      <c r="F190" s="5"/>
      <c r="G190" s="1"/>
      <c r="H190" s="1"/>
      <c r="I190" s="1"/>
      <c r="J190" s="5"/>
      <c r="K190" s="1"/>
      <c r="L190" s="5"/>
      <c r="M190" s="1"/>
      <c r="N190" s="1"/>
      <c r="O190" s="1"/>
      <c r="P190" s="5"/>
      <c r="Q190" s="1"/>
      <c r="R190" s="5"/>
      <c r="S190" s="1"/>
      <c r="T190" s="1"/>
      <c r="U190" s="1"/>
      <c r="V190" s="5"/>
      <c r="W190" s="1"/>
      <c r="X190" s="5"/>
      <c r="Y190" s="1"/>
      <c r="Z190" s="1"/>
      <c r="AA190" s="5"/>
      <c r="AB190" s="5"/>
      <c r="AC190" s="5"/>
      <c r="AD190" s="5"/>
      <c r="AE190" s="5"/>
      <c r="AF190" s="5"/>
      <c r="AG190" s="1"/>
      <c r="AH190" s="5"/>
      <c r="AI190" s="1"/>
      <c r="AJ190" s="5"/>
      <c r="AK190" s="1"/>
      <c r="AL190" s="1"/>
      <c r="AM190" s="1"/>
      <c r="AN190" s="1"/>
    </row>
    <row r="191" spans="1:40" x14ac:dyDescent="0.25">
      <c r="A191" s="1"/>
      <c r="B191" s="3"/>
      <c r="C191" s="1"/>
      <c r="D191" s="5"/>
      <c r="E191" s="1"/>
      <c r="F191" s="5"/>
      <c r="G191" s="1"/>
      <c r="H191" s="1"/>
      <c r="I191" s="1"/>
      <c r="J191" s="5"/>
      <c r="K191" s="1"/>
      <c r="L191" s="5"/>
      <c r="M191" s="1"/>
      <c r="N191" s="1"/>
      <c r="O191" s="1"/>
      <c r="P191" s="5"/>
      <c r="Q191" s="1"/>
      <c r="R191" s="5"/>
      <c r="S191" s="1"/>
      <c r="T191" s="1"/>
      <c r="U191" s="1"/>
      <c r="V191" s="5"/>
      <c r="W191" s="1"/>
      <c r="X191" s="5"/>
      <c r="Y191" s="1"/>
      <c r="Z191" s="1"/>
      <c r="AA191" s="5"/>
      <c r="AB191" s="5"/>
      <c r="AC191" s="5"/>
      <c r="AD191" s="5"/>
      <c r="AE191" s="5"/>
      <c r="AF191" s="5"/>
      <c r="AG191" s="1"/>
      <c r="AH191" s="5"/>
      <c r="AI191" s="1"/>
      <c r="AJ191" s="5"/>
      <c r="AK191" s="1"/>
      <c r="AL191" s="1"/>
      <c r="AM191" s="1"/>
      <c r="AN191" s="1"/>
    </row>
    <row r="192" spans="1:40" x14ac:dyDescent="0.25">
      <c r="A192" s="1"/>
      <c r="B192" s="3"/>
      <c r="C192" s="1"/>
      <c r="D192" s="5"/>
      <c r="E192" s="1"/>
      <c r="F192" s="5"/>
      <c r="G192" s="1"/>
      <c r="H192" s="1"/>
      <c r="I192" s="1"/>
      <c r="J192" s="5"/>
      <c r="K192" s="1"/>
      <c r="L192" s="5"/>
      <c r="M192" s="1"/>
      <c r="N192" s="1"/>
      <c r="O192" s="1"/>
      <c r="P192" s="5"/>
      <c r="Q192" s="1"/>
      <c r="R192" s="5"/>
      <c r="S192" s="1"/>
      <c r="T192" s="1"/>
      <c r="U192" s="1"/>
      <c r="V192" s="5"/>
      <c r="W192" s="1"/>
      <c r="X192" s="5"/>
      <c r="Y192" s="1"/>
      <c r="Z192" s="1"/>
      <c r="AA192" s="5"/>
      <c r="AB192" s="5"/>
      <c r="AC192" s="5"/>
      <c r="AD192" s="5"/>
      <c r="AE192" s="5"/>
      <c r="AF192" s="5"/>
      <c r="AG192" s="1"/>
      <c r="AH192" s="5"/>
      <c r="AI192" s="1"/>
      <c r="AJ192" s="5"/>
      <c r="AK192" s="1"/>
      <c r="AL192" s="1"/>
      <c r="AM192" s="1"/>
      <c r="AN192" s="1"/>
    </row>
    <row r="193" spans="1:40" x14ac:dyDescent="0.25">
      <c r="A193" s="1"/>
      <c r="B193" s="3"/>
      <c r="C193" s="1"/>
      <c r="D193" s="5"/>
      <c r="E193" s="1"/>
      <c r="F193" s="5"/>
      <c r="G193" s="1"/>
      <c r="H193" s="1"/>
      <c r="I193" s="1"/>
      <c r="J193" s="5"/>
      <c r="K193" s="1"/>
      <c r="L193" s="5"/>
      <c r="M193" s="1"/>
      <c r="N193" s="1"/>
      <c r="O193" s="1"/>
      <c r="P193" s="5"/>
      <c r="Q193" s="1"/>
      <c r="R193" s="5"/>
      <c r="S193" s="1"/>
      <c r="T193" s="1"/>
      <c r="U193" s="1"/>
      <c r="V193" s="5"/>
      <c r="W193" s="1"/>
      <c r="X193" s="5"/>
      <c r="Y193" s="1"/>
      <c r="Z193" s="1"/>
      <c r="AA193" s="5"/>
      <c r="AB193" s="5"/>
      <c r="AC193" s="5"/>
      <c r="AD193" s="5"/>
      <c r="AE193" s="5"/>
      <c r="AF193" s="5"/>
      <c r="AG193" s="1"/>
      <c r="AH193" s="5"/>
      <c r="AI193" s="1"/>
      <c r="AJ193" s="5"/>
      <c r="AK193" s="1"/>
      <c r="AL193" s="1"/>
      <c r="AM193" s="1"/>
      <c r="AN193" s="1"/>
    </row>
    <row r="194" spans="1:40" x14ac:dyDescent="0.25">
      <c r="A194" s="1"/>
      <c r="B194" s="3"/>
      <c r="C194" s="1"/>
      <c r="D194" s="5"/>
      <c r="E194" s="1"/>
      <c r="F194" s="5"/>
      <c r="G194" s="1"/>
      <c r="H194" s="1"/>
      <c r="I194" s="1"/>
      <c r="J194" s="5"/>
      <c r="K194" s="1"/>
      <c r="L194" s="5"/>
      <c r="M194" s="1"/>
      <c r="N194" s="1"/>
      <c r="O194" s="1"/>
      <c r="P194" s="5"/>
      <c r="Q194" s="1"/>
      <c r="R194" s="5"/>
      <c r="S194" s="1"/>
      <c r="T194" s="1"/>
      <c r="U194" s="1"/>
      <c r="V194" s="5"/>
      <c r="W194" s="1"/>
      <c r="X194" s="5"/>
      <c r="Y194" s="1"/>
      <c r="Z194" s="1"/>
      <c r="AA194" s="5"/>
      <c r="AB194" s="5"/>
      <c r="AC194" s="5"/>
      <c r="AD194" s="5"/>
      <c r="AE194" s="5"/>
      <c r="AF194" s="5"/>
      <c r="AG194" s="1"/>
      <c r="AH194" s="5"/>
      <c r="AI194" s="1"/>
      <c r="AJ194" s="5"/>
      <c r="AK194" s="1"/>
      <c r="AL194" s="1"/>
      <c r="AM194" s="1"/>
      <c r="AN194" s="1"/>
    </row>
    <row r="195" spans="1:40" x14ac:dyDescent="0.25">
      <c r="A195" s="1"/>
      <c r="B195" s="3"/>
      <c r="C195" s="1"/>
      <c r="D195" s="5"/>
      <c r="E195" s="1"/>
      <c r="F195" s="5"/>
      <c r="G195" s="1"/>
      <c r="H195" s="1"/>
      <c r="I195" s="1"/>
      <c r="J195" s="5"/>
      <c r="K195" s="1"/>
      <c r="L195" s="5"/>
      <c r="M195" s="1"/>
      <c r="N195" s="1"/>
      <c r="O195" s="1"/>
      <c r="P195" s="5"/>
      <c r="Q195" s="1"/>
      <c r="R195" s="5"/>
      <c r="S195" s="1"/>
      <c r="T195" s="1"/>
      <c r="U195" s="1"/>
      <c r="V195" s="5"/>
      <c r="W195" s="1"/>
      <c r="X195" s="5"/>
      <c r="Y195" s="1"/>
      <c r="Z195" s="1"/>
      <c r="AA195" s="5"/>
      <c r="AB195" s="5"/>
      <c r="AC195" s="5"/>
      <c r="AD195" s="5"/>
      <c r="AE195" s="5"/>
      <c r="AF195" s="5"/>
      <c r="AG195" s="1"/>
      <c r="AH195" s="5"/>
      <c r="AI195" s="1"/>
      <c r="AJ195" s="5"/>
      <c r="AK195" s="1"/>
      <c r="AL195" s="1"/>
      <c r="AM195" s="1"/>
      <c r="AN195" s="1"/>
    </row>
    <row r="196" spans="1:40" x14ac:dyDescent="0.25">
      <c r="A196" s="1"/>
      <c r="B196" s="3"/>
      <c r="C196" s="1"/>
      <c r="D196" s="5"/>
      <c r="E196" s="1"/>
      <c r="F196" s="5"/>
      <c r="G196" s="1"/>
      <c r="H196" s="1"/>
      <c r="I196" s="1"/>
      <c r="J196" s="5"/>
      <c r="K196" s="1"/>
      <c r="L196" s="5"/>
      <c r="M196" s="1"/>
      <c r="N196" s="1"/>
      <c r="O196" s="1"/>
      <c r="P196" s="5"/>
      <c r="Q196" s="1"/>
      <c r="R196" s="5"/>
      <c r="S196" s="1"/>
      <c r="T196" s="1"/>
      <c r="U196" s="1"/>
      <c r="V196" s="5"/>
      <c r="W196" s="1"/>
      <c r="X196" s="5"/>
      <c r="Y196" s="1"/>
      <c r="Z196" s="1"/>
      <c r="AA196" s="5"/>
      <c r="AB196" s="5"/>
      <c r="AC196" s="5"/>
      <c r="AD196" s="5"/>
      <c r="AE196" s="5"/>
      <c r="AF196" s="5"/>
      <c r="AG196" s="1"/>
      <c r="AH196" s="5"/>
      <c r="AI196" s="1"/>
      <c r="AJ196" s="5"/>
      <c r="AK196" s="1"/>
      <c r="AL196" s="1"/>
      <c r="AM196" s="1"/>
      <c r="AN196" s="1"/>
    </row>
    <row r="197" spans="1:40" x14ac:dyDescent="0.25">
      <c r="A197" s="1"/>
      <c r="B197" s="3"/>
      <c r="C197" s="1"/>
      <c r="D197" s="5"/>
      <c r="E197" s="1"/>
      <c r="F197" s="5"/>
      <c r="G197" s="1"/>
      <c r="H197" s="1"/>
      <c r="I197" s="1"/>
      <c r="J197" s="5"/>
      <c r="K197" s="1"/>
      <c r="L197" s="5"/>
      <c r="M197" s="1"/>
      <c r="N197" s="1"/>
      <c r="O197" s="1"/>
      <c r="P197" s="5"/>
      <c r="Q197" s="1"/>
      <c r="R197" s="5"/>
      <c r="S197" s="1"/>
      <c r="T197" s="1"/>
      <c r="U197" s="1"/>
      <c r="V197" s="5"/>
      <c r="W197" s="1"/>
      <c r="X197" s="5"/>
      <c r="Y197" s="1"/>
      <c r="Z197" s="1"/>
      <c r="AA197" s="5"/>
      <c r="AB197" s="5"/>
      <c r="AC197" s="5"/>
      <c r="AD197" s="5"/>
      <c r="AE197" s="5"/>
      <c r="AF197" s="5"/>
      <c r="AG197" s="1"/>
      <c r="AH197" s="5"/>
      <c r="AI197" s="1"/>
      <c r="AJ197" s="5"/>
      <c r="AK197" s="1"/>
      <c r="AL197" s="1"/>
      <c r="AM197" s="1"/>
      <c r="AN197" s="1"/>
    </row>
    <row r="198" spans="1:40" x14ac:dyDescent="0.25">
      <c r="A198" s="1"/>
      <c r="B198" s="3"/>
      <c r="C198" s="1"/>
      <c r="D198" s="5"/>
      <c r="E198" s="1"/>
      <c r="F198" s="5"/>
      <c r="G198" s="1"/>
      <c r="H198" s="1"/>
      <c r="I198" s="1"/>
      <c r="J198" s="5"/>
      <c r="K198" s="1"/>
      <c r="L198" s="5"/>
      <c r="M198" s="1"/>
      <c r="N198" s="1"/>
      <c r="O198" s="1"/>
      <c r="P198" s="5"/>
      <c r="Q198" s="1"/>
      <c r="R198" s="5"/>
      <c r="S198" s="1"/>
      <c r="T198" s="1"/>
      <c r="U198" s="1"/>
      <c r="V198" s="5"/>
      <c r="W198" s="1"/>
      <c r="X198" s="5"/>
      <c r="Y198" s="1"/>
      <c r="Z198" s="1"/>
      <c r="AA198" s="5"/>
      <c r="AB198" s="5"/>
      <c r="AC198" s="5"/>
      <c r="AD198" s="5"/>
      <c r="AE198" s="5"/>
      <c r="AF198" s="5"/>
      <c r="AG198" s="1"/>
      <c r="AH198" s="5"/>
      <c r="AI198" s="1"/>
      <c r="AJ198" s="5"/>
      <c r="AK198" s="1"/>
      <c r="AL198" s="1"/>
      <c r="AM198" s="1"/>
      <c r="AN198" s="1"/>
    </row>
    <row r="199" spans="1:40" x14ac:dyDescent="0.25">
      <c r="A199" s="1"/>
      <c r="B199" s="3"/>
      <c r="C199" s="1"/>
      <c r="D199" s="5"/>
      <c r="E199" s="1"/>
      <c r="F199" s="5"/>
      <c r="G199" s="1"/>
      <c r="H199" s="1"/>
      <c r="I199" s="1"/>
      <c r="J199" s="5"/>
      <c r="K199" s="1"/>
      <c r="L199" s="5"/>
      <c r="M199" s="1"/>
      <c r="N199" s="1"/>
      <c r="O199" s="1"/>
      <c r="P199" s="5"/>
      <c r="Q199" s="1"/>
      <c r="R199" s="5"/>
      <c r="S199" s="1"/>
      <c r="T199" s="1"/>
      <c r="U199" s="1"/>
      <c r="V199" s="5"/>
      <c r="W199" s="1"/>
      <c r="X199" s="5"/>
      <c r="Y199" s="1"/>
      <c r="Z199" s="1"/>
      <c r="AA199" s="5"/>
      <c r="AB199" s="5"/>
      <c r="AC199" s="5"/>
      <c r="AD199" s="5"/>
      <c r="AE199" s="5"/>
      <c r="AF199" s="5"/>
      <c r="AG199" s="1"/>
      <c r="AH199" s="5"/>
      <c r="AI199" s="1"/>
      <c r="AJ199" s="5"/>
      <c r="AK199" s="1"/>
      <c r="AL199" s="1"/>
      <c r="AM199" s="1"/>
      <c r="AN199" s="1"/>
    </row>
    <row r="200" spans="1:40" x14ac:dyDescent="0.25">
      <c r="A200" s="1"/>
      <c r="B200" s="3"/>
      <c r="C200" s="1"/>
      <c r="D200" s="5"/>
      <c r="E200" s="1"/>
      <c r="F200" s="5"/>
      <c r="G200" s="1"/>
      <c r="H200" s="1"/>
      <c r="I200" s="1"/>
      <c r="J200" s="5"/>
      <c r="K200" s="1"/>
      <c r="L200" s="5"/>
      <c r="M200" s="1"/>
      <c r="N200" s="1"/>
      <c r="O200" s="1"/>
      <c r="P200" s="5"/>
      <c r="Q200" s="1"/>
      <c r="R200" s="5"/>
      <c r="S200" s="1"/>
      <c r="T200" s="1"/>
      <c r="U200" s="1"/>
      <c r="V200" s="5"/>
      <c r="W200" s="1"/>
      <c r="X200" s="5"/>
      <c r="Y200" s="1"/>
      <c r="Z200" s="1"/>
      <c r="AA200" s="5"/>
      <c r="AB200" s="5"/>
      <c r="AC200" s="5"/>
      <c r="AD200" s="5"/>
      <c r="AE200" s="5"/>
      <c r="AF200" s="5"/>
      <c r="AG200" s="1"/>
      <c r="AH200" s="5"/>
      <c r="AI200" s="1"/>
      <c r="AJ200" s="5"/>
      <c r="AK200" s="1"/>
      <c r="AL200" s="1"/>
      <c r="AM200" s="1"/>
      <c r="AN200" s="1"/>
    </row>
    <row r="201" spans="1:40" x14ac:dyDescent="0.25">
      <c r="A201" s="1"/>
      <c r="B201" s="3"/>
      <c r="C201" s="1"/>
      <c r="D201" s="5"/>
      <c r="E201" s="1"/>
      <c r="F201" s="5"/>
      <c r="G201" s="1"/>
      <c r="H201" s="1"/>
      <c r="I201" s="1"/>
      <c r="J201" s="5"/>
      <c r="K201" s="1"/>
      <c r="L201" s="5"/>
      <c r="M201" s="1"/>
      <c r="N201" s="1"/>
      <c r="O201" s="1"/>
      <c r="P201" s="5"/>
      <c r="Q201" s="1"/>
      <c r="R201" s="5"/>
      <c r="S201" s="1"/>
      <c r="T201" s="1"/>
      <c r="U201" s="1"/>
      <c r="V201" s="5"/>
      <c r="W201" s="1"/>
      <c r="X201" s="5"/>
      <c r="Y201" s="1"/>
      <c r="Z201" s="1"/>
      <c r="AA201" s="5"/>
      <c r="AB201" s="5"/>
      <c r="AC201" s="5"/>
      <c r="AD201" s="5"/>
      <c r="AE201" s="5"/>
      <c r="AF201" s="5"/>
      <c r="AG201" s="1"/>
      <c r="AH201" s="5"/>
      <c r="AI201" s="1"/>
      <c r="AJ201" s="5"/>
      <c r="AK201" s="1"/>
      <c r="AL201" s="1"/>
      <c r="AM201" s="1"/>
      <c r="AN201" s="1"/>
    </row>
    <row r="202" spans="1:40" x14ac:dyDescent="0.25">
      <c r="A202" s="1"/>
      <c r="B202" s="3"/>
      <c r="C202" s="1"/>
      <c r="D202" s="5"/>
      <c r="E202" s="1"/>
      <c r="F202" s="5"/>
      <c r="G202" s="1"/>
      <c r="H202" s="1"/>
      <c r="I202" s="1"/>
      <c r="J202" s="5"/>
      <c r="K202" s="1"/>
      <c r="L202" s="5"/>
      <c r="M202" s="1"/>
      <c r="N202" s="1"/>
      <c r="O202" s="1"/>
      <c r="P202" s="5"/>
      <c r="Q202" s="1"/>
      <c r="R202" s="5"/>
      <c r="S202" s="1"/>
      <c r="T202" s="1"/>
      <c r="U202" s="1"/>
      <c r="V202" s="5"/>
      <c r="W202" s="1"/>
      <c r="X202" s="5"/>
      <c r="Y202" s="1"/>
      <c r="Z202" s="1"/>
      <c r="AA202" s="5"/>
      <c r="AB202" s="5"/>
      <c r="AC202" s="5"/>
      <c r="AD202" s="5"/>
      <c r="AE202" s="5"/>
      <c r="AF202" s="5"/>
      <c r="AG202" s="1"/>
      <c r="AH202" s="5"/>
      <c r="AI202" s="1"/>
      <c r="AJ202" s="5"/>
      <c r="AK202" s="1"/>
      <c r="AL202" s="1"/>
      <c r="AM202" s="1"/>
      <c r="AN202" s="1"/>
    </row>
    <row r="203" spans="1:40" x14ac:dyDescent="0.25">
      <c r="A203" s="1"/>
      <c r="B203" s="3"/>
      <c r="C203" s="1"/>
      <c r="D203" s="5"/>
      <c r="E203" s="1"/>
      <c r="F203" s="5"/>
      <c r="G203" s="1"/>
      <c r="H203" s="1"/>
      <c r="I203" s="1"/>
      <c r="J203" s="5"/>
      <c r="K203" s="1"/>
      <c r="L203" s="5"/>
      <c r="M203" s="1"/>
      <c r="N203" s="1"/>
      <c r="O203" s="1"/>
      <c r="P203" s="5"/>
      <c r="Q203" s="1"/>
      <c r="R203" s="5"/>
      <c r="S203" s="1"/>
      <c r="T203" s="1"/>
      <c r="U203" s="1"/>
      <c r="V203" s="5"/>
      <c r="W203" s="1"/>
      <c r="X203" s="5"/>
      <c r="Y203" s="1"/>
      <c r="Z203" s="1"/>
      <c r="AA203" s="5"/>
      <c r="AB203" s="5"/>
      <c r="AC203" s="5"/>
      <c r="AD203" s="5"/>
      <c r="AE203" s="5"/>
      <c r="AF203" s="5"/>
      <c r="AG203" s="1"/>
      <c r="AH203" s="5"/>
      <c r="AI203" s="1"/>
      <c r="AJ203" s="5"/>
      <c r="AK203" s="1"/>
      <c r="AL203" s="1"/>
      <c r="AM203" s="1"/>
      <c r="AN203" s="1"/>
    </row>
    <row r="204" spans="1:40" x14ac:dyDescent="0.25">
      <c r="A204" s="1"/>
      <c r="B204" s="3"/>
      <c r="C204" s="1"/>
      <c r="D204" s="5"/>
      <c r="E204" s="1"/>
      <c r="F204" s="5"/>
      <c r="G204" s="1"/>
      <c r="H204" s="1"/>
      <c r="I204" s="1"/>
      <c r="J204" s="5"/>
      <c r="K204" s="1"/>
      <c r="L204" s="5"/>
      <c r="M204" s="1"/>
      <c r="N204" s="1"/>
      <c r="O204" s="1"/>
      <c r="P204" s="5"/>
      <c r="Q204" s="1"/>
      <c r="R204" s="5"/>
      <c r="S204" s="1"/>
      <c r="T204" s="1"/>
      <c r="U204" s="1"/>
      <c r="V204" s="5"/>
      <c r="W204" s="1"/>
      <c r="X204" s="5"/>
      <c r="Y204" s="1"/>
      <c r="Z204" s="1"/>
      <c r="AA204" s="5"/>
      <c r="AB204" s="5"/>
      <c r="AC204" s="5"/>
      <c r="AD204" s="5"/>
      <c r="AE204" s="5"/>
      <c r="AF204" s="5"/>
      <c r="AG204" s="1"/>
      <c r="AH204" s="5"/>
      <c r="AI204" s="1"/>
      <c r="AJ204" s="5"/>
      <c r="AK204" s="1"/>
      <c r="AL204" s="1"/>
      <c r="AM204" s="1"/>
      <c r="AN204" s="1"/>
    </row>
    <row r="205" spans="1:40" x14ac:dyDescent="0.25">
      <c r="A205" s="1"/>
      <c r="B205" s="3"/>
      <c r="C205" s="1"/>
      <c r="D205" s="5"/>
      <c r="E205" s="1"/>
      <c r="F205" s="5"/>
      <c r="G205" s="1"/>
      <c r="H205" s="1"/>
      <c r="I205" s="1"/>
      <c r="J205" s="5"/>
      <c r="K205" s="1"/>
      <c r="L205" s="5"/>
      <c r="M205" s="1"/>
      <c r="N205" s="1"/>
      <c r="O205" s="1"/>
      <c r="P205" s="5"/>
      <c r="Q205" s="1"/>
      <c r="R205" s="5"/>
      <c r="S205" s="1"/>
      <c r="T205" s="1"/>
      <c r="U205" s="1"/>
      <c r="V205" s="5"/>
      <c r="W205" s="1"/>
      <c r="X205" s="5"/>
      <c r="Y205" s="1"/>
      <c r="Z205" s="1"/>
      <c r="AA205" s="5"/>
      <c r="AB205" s="5"/>
      <c r="AC205" s="5"/>
      <c r="AD205" s="5"/>
      <c r="AE205" s="5"/>
      <c r="AF205" s="5"/>
      <c r="AG205" s="1"/>
      <c r="AH205" s="5"/>
      <c r="AI205" s="1"/>
      <c r="AJ205" s="5"/>
      <c r="AK205" s="1"/>
      <c r="AL205" s="1"/>
      <c r="AM205" s="1"/>
      <c r="AN205" s="1"/>
    </row>
    <row r="206" spans="1:40" x14ac:dyDescent="0.25">
      <c r="A206" s="1"/>
      <c r="B206" s="3"/>
      <c r="C206" s="1"/>
      <c r="D206" s="5"/>
      <c r="E206" s="1"/>
      <c r="F206" s="5"/>
      <c r="G206" s="1"/>
      <c r="H206" s="1"/>
      <c r="I206" s="1"/>
      <c r="J206" s="5"/>
      <c r="K206" s="1"/>
      <c r="L206" s="5"/>
      <c r="M206" s="1"/>
      <c r="N206" s="1"/>
      <c r="O206" s="1"/>
      <c r="P206" s="5"/>
      <c r="Q206" s="1"/>
      <c r="R206" s="5"/>
      <c r="S206" s="1"/>
      <c r="T206" s="1"/>
      <c r="U206" s="1"/>
      <c r="V206" s="5"/>
      <c r="W206" s="1"/>
      <c r="X206" s="5"/>
      <c r="Y206" s="1"/>
      <c r="Z206" s="1"/>
      <c r="AA206" s="5"/>
      <c r="AB206" s="5"/>
      <c r="AC206" s="5"/>
      <c r="AD206" s="5"/>
      <c r="AE206" s="5"/>
      <c r="AF206" s="5"/>
      <c r="AG206" s="1"/>
      <c r="AH206" s="5"/>
      <c r="AI206" s="1"/>
      <c r="AJ206" s="5"/>
      <c r="AK206" s="1"/>
      <c r="AL206" s="1"/>
      <c r="AM206" s="1"/>
      <c r="AN206" s="1"/>
    </row>
    <row r="207" spans="1:40" x14ac:dyDescent="0.25">
      <c r="A207" s="1"/>
      <c r="B207" s="3"/>
      <c r="C207" s="1"/>
      <c r="D207" s="5"/>
      <c r="E207" s="1"/>
      <c r="F207" s="5"/>
      <c r="G207" s="1"/>
      <c r="H207" s="1"/>
      <c r="I207" s="1"/>
      <c r="J207" s="5"/>
      <c r="K207" s="1"/>
      <c r="L207" s="5"/>
      <c r="M207" s="1"/>
      <c r="N207" s="1"/>
      <c r="O207" s="1"/>
      <c r="P207" s="5"/>
      <c r="Q207" s="1"/>
      <c r="R207" s="5"/>
      <c r="S207" s="1"/>
      <c r="T207" s="1"/>
      <c r="U207" s="1"/>
      <c r="V207" s="5"/>
      <c r="W207" s="1"/>
      <c r="X207" s="5"/>
      <c r="Y207" s="1"/>
      <c r="Z207" s="1"/>
      <c r="AA207" s="5"/>
      <c r="AB207" s="5"/>
      <c r="AC207" s="5"/>
      <c r="AD207" s="5"/>
      <c r="AE207" s="5"/>
      <c r="AF207" s="5"/>
      <c r="AG207" s="1"/>
      <c r="AH207" s="5"/>
      <c r="AI207" s="1"/>
      <c r="AJ207" s="5"/>
      <c r="AK207" s="1"/>
      <c r="AL207" s="1"/>
      <c r="AM207" s="1"/>
      <c r="AN207" s="1"/>
    </row>
    <row r="208" spans="1:40" x14ac:dyDescent="0.25">
      <c r="AN208" s="1"/>
    </row>
  </sheetData>
  <mergeCells count="61">
    <mergeCell ref="AR40:AV40"/>
    <mergeCell ref="AR42:AV42"/>
    <mergeCell ref="A1:AN1"/>
    <mergeCell ref="A2:AN2"/>
    <mergeCell ref="A3:AN3"/>
    <mergeCell ref="A4:AN4"/>
    <mergeCell ref="AR27:AT27"/>
    <mergeCell ref="AU27:AW27"/>
    <mergeCell ref="AQ25:AR25"/>
    <mergeCell ref="AS25:AT25"/>
    <mergeCell ref="AU25:AV25"/>
    <mergeCell ref="AP20:AQ20"/>
    <mergeCell ref="AQ24:AR24"/>
    <mergeCell ref="AS24:AT24"/>
    <mergeCell ref="AU24:AV24"/>
    <mergeCell ref="AP15:AQ15"/>
    <mergeCell ref="AX27:AZ27"/>
    <mergeCell ref="BA27:BC27"/>
    <mergeCell ref="BD27:BF27"/>
    <mergeCell ref="AY24:AZ24"/>
    <mergeCell ref="BA24:BB24"/>
    <mergeCell ref="BC24:BD24"/>
    <mergeCell ref="BE24:BF24"/>
    <mergeCell ref="AW25:AX25"/>
    <mergeCell ref="AY25:AZ25"/>
    <mergeCell ref="BA25:BB25"/>
    <mergeCell ref="BC25:BD25"/>
    <mergeCell ref="BE25:BF25"/>
    <mergeCell ref="AW24:AX24"/>
    <mergeCell ref="AP18:AQ18"/>
    <mergeCell ref="AP19:AQ19"/>
    <mergeCell ref="AO8:AP8"/>
    <mergeCell ref="AO9:AP9"/>
    <mergeCell ref="AP11:AQ11"/>
    <mergeCell ref="AP12:AQ12"/>
    <mergeCell ref="Z9:Z10"/>
    <mergeCell ref="C8:H8"/>
    <mergeCell ref="I8:N8"/>
    <mergeCell ref="O8:T8"/>
    <mergeCell ref="U8:Z8"/>
    <mergeCell ref="A8:A10"/>
    <mergeCell ref="B8:B10"/>
    <mergeCell ref="H9:H10"/>
    <mergeCell ref="N9:N10"/>
    <mergeCell ref="T9:T10"/>
    <mergeCell ref="BJ27:BL27"/>
    <mergeCell ref="BG27:BI27"/>
    <mergeCell ref="AA8:AF8"/>
    <mergeCell ref="AF9:AF10"/>
    <mergeCell ref="BG7:BI7"/>
    <mergeCell ref="AL9:AL10"/>
    <mergeCell ref="AM8:AM10"/>
    <mergeCell ref="AN8:AN10"/>
    <mergeCell ref="AG8:AL8"/>
    <mergeCell ref="AR7:AT7"/>
    <mergeCell ref="AU7:AW7"/>
    <mergeCell ref="AX7:AZ7"/>
    <mergeCell ref="BA7:BC7"/>
    <mergeCell ref="BD7:BF7"/>
    <mergeCell ref="AP16:AQ16"/>
    <mergeCell ref="AP17:AQ17"/>
  </mergeCells>
  <pageMargins left="0.7" right="0.7" top="0.75" bottom="0.75" header="0.3" footer="0.3"/>
  <pageSetup paperSize="9" orientation="portrait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50"/>
  <sheetViews>
    <sheetView topLeftCell="A72" workbookViewId="0">
      <selection activeCell="F99" sqref="F99"/>
    </sheetView>
  </sheetViews>
  <sheetFormatPr defaultRowHeight="15" customHeight="1" x14ac:dyDescent="0.25"/>
  <cols>
    <col min="1" max="1" width="9.140625" style="110"/>
    <col min="2" max="2" width="10.5703125" style="110" bestFit="1" customWidth="1"/>
    <col min="3" max="3" width="10.5703125" style="110" customWidth="1"/>
    <col min="4" max="4" width="38.5703125" style="110" customWidth="1"/>
    <col min="5" max="5" width="10.5703125" style="110" bestFit="1" customWidth="1"/>
    <col min="6" max="6" width="38.5703125" style="110" customWidth="1"/>
    <col min="7" max="16384" width="9.140625" style="110"/>
  </cols>
  <sheetData>
    <row r="1" spans="2:4" s="131" customFormat="1" ht="15" customHeight="1" x14ac:dyDescent="0.25">
      <c r="B1" s="118" t="s">
        <v>270</v>
      </c>
      <c r="C1" s="143">
        <v>2123</v>
      </c>
      <c r="D1" s="130" t="s">
        <v>271</v>
      </c>
    </row>
    <row r="2" spans="2:4" ht="15" customHeight="1" thickBot="1" x14ac:dyDescent="0.3">
      <c r="B2" s="120" t="s">
        <v>274</v>
      </c>
      <c r="C2" s="144">
        <v>2124</v>
      </c>
      <c r="D2" s="132" t="s">
        <v>275</v>
      </c>
    </row>
    <row r="3" spans="2:4" ht="15" customHeight="1" x14ac:dyDescent="0.25">
      <c r="B3" s="120" t="s">
        <v>278</v>
      </c>
      <c r="C3" s="143">
        <v>2125</v>
      </c>
      <c r="D3" s="132" t="s">
        <v>279</v>
      </c>
    </row>
    <row r="4" spans="2:4" ht="15" customHeight="1" thickBot="1" x14ac:dyDescent="0.3">
      <c r="B4" s="120" t="s">
        <v>282</v>
      </c>
      <c r="C4" s="144">
        <v>2126</v>
      </c>
      <c r="D4" s="132" t="s">
        <v>283</v>
      </c>
    </row>
    <row r="5" spans="2:4" ht="15" customHeight="1" x14ac:dyDescent="0.25">
      <c r="B5" s="120" t="s">
        <v>370</v>
      </c>
      <c r="C5" s="143">
        <v>2127</v>
      </c>
      <c r="D5" s="132" t="s">
        <v>371</v>
      </c>
    </row>
    <row r="6" spans="2:4" ht="15" customHeight="1" thickBot="1" x14ac:dyDescent="0.3">
      <c r="B6" s="120" t="s">
        <v>374</v>
      </c>
      <c r="C6" s="144">
        <v>2128</v>
      </c>
      <c r="D6" s="132" t="s">
        <v>375</v>
      </c>
    </row>
    <row r="7" spans="2:4" ht="15" customHeight="1" x14ac:dyDescent="0.25">
      <c r="B7" s="120" t="s">
        <v>286</v>
      </c>
      <c r="C7" s="143">
        <v>2129</v>
      </c>
      <c r="D7" s="132" t="s">
        <v>287</v>
      </c>
    </row>
    <row r="8" spans="2:4" ht="15" customHeight="1" thickBot="1" x14ac:dyDescent="0.3">
      <c r="B8" s="120" t="s">
        <v>290</v>
      </c>
      <c r="C8" s="144">
        <v>2130</v>
      </c>
      <c r="D8" s="132" t="s">
        <v>291</v>
      </c>
    </row>
    <row r="9" spans="2:4" ht="15" customHeight="1" x14ac:dyDescent="0.25">
      <c r="B9" s="120" t="s">
        <v>294</v>
      </c>
      <c r="C9" s="143">
        <v>2131</v>
      </c>
      <c r="D9" s="133" t="s">
        <v>295</v>
      </c>
    </row>
    <row r="10" spans="2:4" ht="15" customHeight="1" thickBot="1" x14ac:dyDescent="0.3">
      <c r="B10" s="120" t="s">
        <v>298</v>
      </c>
      <c r="C10" s="144">
        <v>2132</v>
      </c>
      <c r="D10" s="133" t="s">
        <v>299</v>
      </c>
    </row>
    <row r="11" spans="2:4" ht="15" customHeight="1" x14ac:dyDescent="0.25">
      <c r="B11" s="120" t="s">
        <v>302</v>
      </c>
      <c r="C11" s="143">
        <v>2133</v>
      </c>
      <c r="D11" s="133" t="s">
        <v>303</v>
      </c>
    </row>
    <row r="12" spans="2:4" ht="15" customHeight="1" thickBot="1" x14ac:dyDescent="0.3">
      <c r="B12" s="120" t="s">
        <v>306</v>
      </c>
      <c r="C12" s="144">
        <v>2134</v>
      </c>
      <c r="D12" s="133" t="s">
        <v>307</v>
      </c>
    </row>
    <row r="13" spans="2:4" ht="15" customHeight="1" x14ac:dyDescent="0.25">
      <c r="B13" s="120" t="s">
        <v>310</v>
      </c>
      <c r="C13" s="143">
        <v>2135</v>
      </c>
      <c r="D13" s="132" t="s">
        <v>311</v>
      </c>
    </row>
    <row r="14" spans="2:4" ht="15" customHeight="1" thickBot="1" x14ac:dyDescent="0.3">
      <c r="B14" s="120"/>
      <c r="C14" s="144">
        <v>2136</v>
      </c>
      <c r="D14" s="132"/>
    </row>
    <row r="15" spans="2:4" ht="15" customHeight="1" x14ac:dyDescent="0.25">
      <c r="B15" s="120" t="s">
        <v>314</v>
      </c>
      <c r="C15" s="143">
        <v>2137</v>
      </c>
      <c r="D15" s="134" t="s">
        <v>315</v>
      </c>
    </row>
    <row r="16" spans="2:4" ht="15" customHeight="1" thickBot="1" x14ac:dyDescent="0.3">
      <c r="B16" s="120" t="s">
        <v>318</v>
      </c>
      <c r="C16" s="144">
        <v>2138</v>
      </c>
      <c r="D16" s="133" t="s">
        <v>319</v>
      </c>
    </row>
    <row r="17" spans="2:4" ht="15" customHeight="1" x14ac:dyDescent="0.25">
      <c r="B17" s="120" t="s">
        <v>322</v>
      </c>
      <c r="C17" s="143">
        <v>2139</v>
      </c>
      <c r="D17" s="132" t="s">
        <v>323</v>
      </c>
    </row>
    <row r="18" spans="2:4" ht="15" customHeight="1" thickBot="1" x14ac:dyDescent="0.3">
      <c r="B18" s="120" t="s">
        <v>326</v>
      </c>
      <c r="C18" s="144">
        <v>2140</v>
      </c>
      <c r="D18" s="132" t="s">
        <v>327</v>
      </c>
    </row>
    <row r="19" spans="2:4" ht="15" customHeight="1" x14ac:dyDescent="0.25">
      <c r="B19" s="120" t="s">
        <v>330</v>
      </c>
      <c r="C19" s="143">
        <v>2141</v>
      </c>
      <c r="D19" s="132" t="s">
        <v>331</v>
      </c>
    </row>
    <row r="20" spans="2:4" ht="15" customHeight="1" thickBot="1" x14ac:dyDescent="0.3">
      <c r="B20" s="135" t="s">
        <v>334</v>
      </c>
      <c r="C20" s="144">
        <v>2142</v>
      </c>
      <c r="D20" s="140" t="s">
        <v>335</v>
      </c>
    </row>
    <row r="21" spans="2:4" ht="15" customHeight="1" x14ac:dyDescent="0.25">
      <c r="B21" s="118" t="s">
        <v>338</v>
      </c>
      <c r="C21" s="143">
        <v>2143</v>
      </c>
      <c r="D21" s="130" t="s">
        <v>339</v>
      </c>
    </row>
    <row r="22" spans="2:4" ht="15" customHeight="1" thickBot="1" x14ac:dyDescent="0.3">
      <c r="B22" s="120" t="s">
        <v>378</v>
      </c>
      <c r="C22" s="144">
        <v>2144</v>
      </c>
      <c r="D22" s="133" t="s">
        <v>379</v>
      </c>
    </row>
    <row r="23" spans="2:4" ht="15" customHeight="1" x14ac:dyDescent="0.25">
      <c r="B23" s="120" t="s">
        <v>342</v>
      </c>
      <c r="C23" s="143">
        <v>2145</v>
      </c>
      <c r="D23" s="133" t="s">
        <v>343</v>
      </c>
    </row>
    <row r="24" spans="2:4" ht="15" customHeight="1" thickBot="1" x14ac:dyDescent="0.3">
      <c r="B24" s="120" t="s">
        <v>348</v>
      </c>
      <c r="C24" s="144">
        <v>2146</v>
      </c>
      <c r="D24" s="141" t="s">
        <v>349</v>
      </c>
    </row>
    <row r="25" spans="2:4" ht="15" customHeight="1" x14ac:dyDescent="0.25">
      <c r="B25" s="120" t="s">
        <v>352</v>
      </c>
      <c r="C25" s="143">
        <v>2147</v>
      </c>
      <c r="D25" s="133" t="s">
        <v>353</v>
      </c>
    </row>
    <row r="26" spans="2:4" ht="15" customHeight="1" thickBot="1" x14ac:dyDescent="0.3">
      <c r="B26" s="120" t="s">
        <v>356</v>
      </c>
      <c r="C26" s="144">
        <v>2148</v>
      </c>
      <c r="D26" s="132" t="s">
        <v>357</v>
      </c>
    </row>
    <row r="27" spans="2:4" ht="15" customHeight="1" x14ac:dyDescent="0.25">
      <c r="B27" s="120" t="s">
        <v>360</v>
      </c>
      <c r="C27" s="143">
        <v>2149</v>
      </c>
      <c r="D27" s="132" t="s">
        <v>361</v>
      </c>
    </row>
    <row r="28" spans="2:4" ht="15" customHeight="1" thickBot="1" x14ac:dyDescent="0.3">
      <c r="B28" s="120" t="s">
        <v>364</v>
      </c>
      <c r="C28" s="144">
        <v>2150</v>
      </c>
      <c r="D28" s="133" t="s">
        <v>365</v>
      </c>
    </row>
    <row r="29" spans="2:4" ht="15" customHeight="1" x14ac:dyDescent="0.25">
      <c r="B29" s="120" t="s">
        <v>382</v>
      </c>
      <c r="C29" s="143">
        <v>2151</v>
      </c>
      <c r="D29" s="133" t="s">
        <v>383</v>
      </c>
    </row>
    <row r="30" spans="2:4" ht="15" customHeight="1" thickBot="1" x14ac:dyDescent="0.3">
      <c r="B30" s="120" t="s">
        <v>368</v>
      </c>
      <c r="C30" s="144">
        <v>2152</v>
      </c>
      <c r="D30" s="133" t="s">
        <v>369</v>
      </c>
    </row>
    <row r="31" spans="2:4" ht="15" customHeight="1" x14ac:dyDescent="0.25">
      <c r="B31" s="120" t="s">
        <v>372</v>
      </c>
      <c r="C31" s="143">
        <v>2153</v>
      </c>
      <c r="D31" s="132" t="s">
        <v>373</v>
      </c>
    </row>
    <row r="32" spans="2:4" ht="15" customHeight="1" thickBot="1" x14ac:dyDescent="0.3">
      <c r="B32" s="120" t="s">
        <v>376</v>
      </c>
      <c r="C32" s="144">
        <v>2154</v>
      </c>
      <c r="D32" s="132" t="s">
        <v>377</v>
      </c>
    </row>
    <row r="33" spans="2:4" ht="15" customHeight="1" x14ac:dyDescent="0.25">
      <c r="B33" s="120" t="s">
        <v>380</v>
      </c>
      <c r="C33" s="143">
        <v>2155</v>
      </c>
      <c r="D33" s="133" t="s">
        <v>381</v>
      </c>
    </row>
    <row r="34" spans="2:4" ht="15" customHeight="1" thickBot="1" x14ac:dyDescent="0.3">
      <c r="B34" s="120" t="s">
        <v>386</v>
      </c>
      <c r="C34" s="144">
        <v>2156</v>
      </c>
      <c r="D34" s="132" t="s">
        <v>387</v>
      </c>
    </row>
    <row r="35" spans="2:4" ht="15" customHeight="1" x14ac:dyDescent="0.25">
      <c r="B35" s="120" t="s">
        <v>384</v>
      </c>
      <c r="C35" s="143">
        <v>2157</v>
      </c>
      <c r="D35" s="132" t="s">
        <v>385</v>
      </c>
    </row>
    <row r="36" spans="2:4" ht="15" customHeight="1" thickBot="1" x14ac:dyDescent="0.3">
      <c r="B36" s="120" t="s">
        <v>388</v>
      </c>
      <c r="C36" s="144">
        <v>2158</v>
      </c>
      <c r="D36" s="132" t="s">
        <v>389</v>
      </c>
    </row>
    <row r="37" spans="2:4" ht="15" customHeight="1" x14ac:dyDescent="0.25">
      <c r="B37" s="120" t="s">
        <v>390</v>
      </c>
      <c r="C37" s="143">
        <v>2159</v>
      </c>
      <c r="D37" s="132" t="s">
        <v>391</v>
      </c>
    </row>
    <row r="38" spans="2:4" ht="15" customHeight="1" thickBot="1" x14ac:dyDescent="0.3">
      <c r="B38" s="120" t="s">
        <v>392</v>
      </c>
      <c r="C38" s="144">
        <v>2160</v>
      </c>
      <c r="D38" s="132" t="s">
        <v>393</v>
      </c>
    </row>
    <row r="39" spans="2:4" ht="15" customHeight="1" thickBot="1" x14ac:dyDescent="0.3">
      <c r="B39" s="124" t="s">
        <v>396</v>
      </c>
      <c r="C39" s="143">
        <v>2161</v>
      </c>
      <c r="D39" s="139" t="s">
        <v>397</v>
      </c>
    </row>
    <row r="40" spans="2:4" ht="15" customHeight="1" thickBot="1" x14ac:dyDescent="0.3">
      <c r="B40" s="118" t="s">
        <v>400</v>
      </c>
      <c r="C40" s="144">
        <v>2162</v>
      </c>
      <c r="D40" s="119" t="s">
        <v>401</v>
      </c>
    </row>
    <row r="41" spans="2:4" ht="15" customHeight="1" x14ac:dyDescent="0.25">
      <c r="B41" s="120" t="s">
        <v>404</v>
      </c>
      <c r="C41" s="143">
        <v>2163</v>
      </c>
      <c r="D41" s="121" t="s">
        <v>405</v>
      </c>
    </row>
    <row r="42" spans="2:4" ht="15" customHeight="1" thickBot="1" x14ac:dyDescent="0.3">
      <c r="B42" s="120" t="s">
        <v>408</v>
      </c>
      <c r="C42" s="144">
        <v>2164</v>
      </c>
      <c r="D42" s="121" t="s">
        <v>409</v>
      </c>
    </row>
    <row r="43" spans="2:4" ht="15" customHeight="1" x14ac:dyDescent="0.25">
      <c r="B43" s="120" t="s">
        <v>394</v>
      </c>
      <c r="C43" s="143">
        <v>2165</v>
      </c>
      <c r="D43" s="121" t="s">
        <v>395</v>
      </c>
    </row>
    <row r="44" spans="2:4" ht="15" customHeight="1" thickBot="1" x14ac:dyDescent="0.3">
      <c r="B44" s="120" t="s">
        <v>412</v>
      </c>
      <c r="C44" s="144">
        <v>2166</v>
      </c>
      <c r="D44" s="122" t="s">
        <v>413</v>
      </c>
    </row>
    <row r="45" spans="2:4" ht="15" customHeight="1" x14ac:dyDescent="0.25">
      <c r="B45" s="120" t="s">
        <v>414</v>
      </c>
      <c r="C45" s="143">
        <v>2167</v>
      </c>
      <c r="D45" s="122" t="s">
        <v>415</v>
      </c>
    </row>
    <row r="46" spans="2:4" ht="15" customHeight="1" thickBot="1" x14ac:dyDescent="0.3">
      <c r="B46" s="120" t="s">
        <v>398</v>
      </c>
      <c r="C46" s="144">
        <v>2168</v>
      </c>
      <c r="D46" s="122" t="s">
        <v>399</v>
      </c>
    </row>
    <row r="47" spans="2:4" ht="15" customHeight="1" x14ac:dyDescent="0.25">
      <c r="B47" s="120" t="s">
        <v>416</v>
      </c>
      <c r="C47" s="143">
        <v>2169</v>
      </c>
      <c r="D47" s="121" t="s">
        <v>417</v>
      </c>
    </row>
    <row r="48" spans="2:4" ht="15" customHeight="1" thickBot="1" x14ac:dyDescent="0.3">
      <c r="B48" s="120" t="s">
        <v>272</v>
      </c>
      <c r="C48" s="144">
        <v>2170</v>
      </c>
      <c r="D48" s="121" t="s">
        <v>273</v>
      </c>
    </row>
    <row r="49" spans="2:4" ht="15" customHeight="1" x14ac:dyDescent="0.25">
      <c r="B49" s="120" t="s">
        <v>276</v>
      </c>
      <c r="C49" s="143">
        <v>2171</v>
      </c>
      <c r="D49" s="122" t="s">
        <v>277</v>
      </c>
    </row>
    <row r="50" spans="2:4" ht="15" customHeight="1" thickBot="1" x14ac:dyDescent="0.3">
      <c r="B50" s="120" t="s">
        <v>280</v>
      </c>
      <c r="C50" s="144">
        <v>2172</v>
      </c>
      <c r="D50" s="121" t="s">
        <v>281</v>
      </c>
    </row>
    <row r="51" spans="2:4" ht="15" customHeight="1" x14ac:dyDescent="0.25">
      <c r="B51" s="120" t="s">
        <v>284</v>
      </c>
      <c r="C51" s="143">
        <v>2173</v>
      </c>
      <c r="D51" s="122" t="s">
        <v>285</v>
      </c>
    </row>
    <row r="52" spans="2:4" ht="15" customHeight="1" thickBot="1" x14ac:dyDescent="0.3">
      <c r="B52" s="120" t="s">
        <v>402</v>
      </c>
      <c r="C52" s="144">
        <v>2174</v>
      </c>
      <c r="D52" s="122" t="s">
        <v>403</v>
      </c>
    </row>
    <row r="53" spans="2:4" ht="15" customHeight="1" x14ac:dyDescent="0.25">
      <c r="B53" s="120" t="s">
        <v>288</v>
      </c>
      <c r="C53" s="143">
        <v>2175</v>
      </c>
      <c r="D53" s="122" t="s">
        <v>289</v>
      </c>
    </row>
    <row r="54" spans="2:4" ht="15" customHeight="1" thickBot="1" x14ac:dyDescent="0.3">
      <c r="B54" s="120" t="s">
        <v>406</v>
      </c>
      <c r="C54" s="144">
        <v>2176</v>
      </c>
      <c r="D54" s="121" t="s">
        <v>407</v>
      </c>
    </row>
    <row r="55" spans="2:4" ht="15" customHeight="1" x14ac:dyDescent="0.25">
      <c r="B55" s="120" t="s">
        <v>292</v>
      </c>
      <c r="C55" s="143">
        <v>2177</v>
      </c>
      <c r="D55" s="121" t="s">
        <v>293</v>
      </c>
    </row>
    <row r="56" spans="2:4" ht="15" customHeight="1" thickBot="1" x14ac:dyDescent="0.3">
      <c r="B56" s="120" t="s">
        <v>296</v>
      </c>
      <c r="C56" s="144">
        <v>2178</v>
      </c>
      <c r="D56" s="122" t="s">
        <v>297</v>
      </c>
    </row>
    <row r="57" spans="2:4" ht="15" customHeight="1" thickBot="1" x14ac:dyDescent="0.3">
      <c r="B57" s="124" t="s">
        <v>300</v>
      </c>
      <c r="C57" s="143">
        <v>2179</v>
      </c>
      <c r="D57" s="125" t="s">
        <v>301</v>
      </c>
    </row>
    <row r="58" spans="2:4" ht="15" customHeight="1" thickBot="1" x14ac:dyDescent="0.3">
      <c r="B58" s="118" t="s">
        <v>304</v>
      </c>
      <c r="C58" s="144">
        <v>2180</v>
      </c>
      <c r="D58" s="119" t="s">
        <v>305</v>
      </c>
    </row>
    <row r="59" spans="2:4" ht="15" customHeight="1" x14ac:dyDescent="0.25">
      <c r="B59" s="120" t="s">
        <v>308</v>
      </c>
      <c r="C59" s="143">
        <v>2181</v>
      </c>
      <c r="D59" s="121" t="s">
        <v>309</v>
      </c>
    </row>
    <row r="60" spans="2:4" ht="15" customHeight="1" thickBot="1" x14ac:dyDescent="0.3">
      <c r="B60" s="120" t="s">
        <v>312</v>
      </c>
      <c r="C60" s="144">
        <v>2182</v>
      </c>
      <c r="D60" s="121" t="s">
        <v>313</v>
      </c>
    </row>
    <row r="61" spans="2:4" ht="15" customHeight="1" x14ac:dyDescent="0.25">
      <c r="B61" s="120" t="s">
        <v>316</v>
      </c>
      <c r="C61" s="143">
        <v>2183</v>
      </c>
      <c r="D61" s="121" t="s">
        <v>317</v>
      </c>
    </row>
    <row r="62" spans="2:4" ht="15" customHeight="1" thickBot="1" x14ac:dyDescent="0.3">
      <c r="B62" s="120" t="s">
        <v>320</v>
      </c>
      <c r="C62" s="144">
        <v>2184</v>
      </c>
      <c r="D62" s="122" t="s">
        <v>321</v>
      </c>
    </row>
    <row r="63" spans="2:4" ht="15" customHeight="1" x14ac:dyDescent="0.25">
      <c r="B63" s="120" t="s">
        <v>324</v>
      </c>
      <c r="C63" s="143">
        <v>2185</v>
      </c>
      <c r="D63" s="121" t="s">
        <v>325</v>
      </c>
    </row>
    <row r="64" spans="2:4" ht="15" customHeight="1" thickBot="1" x14ac:dyDescent="0.3">
      <c r="B64" s="120" t="s">
        <v>328</v>
      </c>
      <c r="C64" s="144">
        <v>2186</v>
      </c>
      <c r="D64" s="121" t="s">
        <v>329</v>
      </c>
    </row>
    <row r="65" spans="2:4" ht="15" customHeight="1" x14ac:dyDescent="0.25">
      <c r="B65" s="120" t="s">
        <v>332</v>
      </c>
      <c r="C65" s="143">
        <v>2187</v>
      </c>
      <c r="D65" s="122" t="s">
        <v>333</v>
      </c>
    </row>
    <row r="66" spans="2:4" ht="15" customHeight="1" thickBot="1" x14ac:dyDescent="0.3">
      <c r="B66" s="120" t="s">
        <v>336</v>
      </c>
      <c r="C66" s="144">
        <v>2188</v>
      </c>
      <c r="D66" s="122" t="s">
        <v>337</v>
      </c>
    </row>
    <row r="67" spans="2:4" ht="15" customHeight="1" x14ac:dyDescent="0.25">
      <c r="B67" s="120" t="s">
        <v>340</v>
      </c>
      <c r="C67" s="143">
        <v>2189</v>
      </c>
      <c r="D67" s="121" t="s">
        <v>341</v>
      </c>
    </row>
    <row r="68" spans="2:4" ht="15" customHeight="1" thickBot="1" x14ac:dyDescent="0.3">
      <c r="B68" s="120" t="s">
        <v>410</v>
      </c>
      <c r="C68" s="144">
        <v>2190</v>
      </c>
      <c r="D68" s="122" t="s">
        <v>411</v>
      </c>
    </row>
    <row r="69" spans="2:4" ht="15" customHeight="1" x14ac:dyDescent="0.25">
      <c r="B69" s="120" t="s">
        <v>344</v>
      </c>
      <c r="C69" s="143">
        <v>2191</v>
      </c>
      <c r="D69" s="121" t="s">
        <v>345</v>
      </c>
    </row>
    <row r="70" spans="2:4" ht="15" customHeight="1" thickBot="1" x14ac:dyDescent="0.3">
      <c r="B70" s="120" t="s">
        <v>350</v>
      </c>
      <c r="C70" s="144">
        <v>2192</v>
      </c>
      <c r="D70" s="121" t="s">
        <v>351</v>
      </c>
    </row>
    <row r="71" spans="2:4" ht="15" customHeight="1" x14ac:dyDescent="0.25">
      <c r="B71" s="120" t="s">
        <v>354</v>
      </c>
      <c r="C71" s="143">
        <v>2193</v>
      </c>
      <c r="D71" s="121" t="s">
        <v>355</v>
      </c>
    </row>
    <row r="72" spans="2:4" ht="15" customHeight="1" thickBot="1" x14ac:dyDescent="0.3">
      <c r="B72" s="120" t="s">
        <v>358</v>
      </c>
      <c r="C72" s="144">
        <v>2194</v>
      </c>
      <c r="D72" s="122" t="s">
        <v>359</v>
      </c>
    </row>
    <row r="73" spans="2:4" ht="15" customHeight="1" x14ac:dyDescent="0.25">
      <c r="B73" s="120" t="s">
        <v>362</v>
      </c>
      <c r="C73" s="143">
        <v>2195</v>
      </c>
      <c r="D73" s="121" t="s">
        <v>363</v>
      </c>
    </row>
    <row r="74" spans="2:4" ht="15" customHeight="1" thickBot="1" x14ac:dyDescent="0.3">
      <c r="B74" s="120" t="s">
        <v>366</v>
      </c>
      <c r="C74" s="144">
        <v>2196</v>
      </c>
      <c r="D74" s="121" t="s">
        <v>367</v>
      </c>
    </row>
    <row r="75" spans="2:4" ht="15" customHeight="1" x14ac:dyDescent="0.25">
      <c r="B75" s="120" t="s">
        <v>107</v>
      </c>
      <c r="C75" s="143">
        <v>2197</v>
      </c>
      <c r="D75" s="122" t="s">
        <v>108</v>
      </c>
    </row>
    <row r="76" spans="2:4" ht="15" customHeight="1" thickBot="1" x14ac:dyDescent="0.3">
      <c r="B76" s="120" t="s">
        <v>223</v>
      </c>
      <c r="C76" s="144">
        <v>2198</v>
      </c>
      <c r="D76" s="121" t="s">
        <v>224</v>
      </c>
    </row>
    <row r="77" spans="2:4" ht="15" customHeight="1" thickBot="1" x14ac:dyDescent="0.3">
      <c r="B77" s="124" t="s">
        <v>111</v>
      </c>
      <c r="C77" s="143">
        <v>2199</v>
      </c>
      <c r="D77" s="126" t="s">
        <v>112</v>
      </c>
    </row>
    <row r="78" spans="2:4" ht="15" customHeight="1" thickBot="1" x14ac:dyDescent="0.3">
      <c r="B78" s="118" t="s">
        <v>115</v>
      </c>
      <c r="C78" s="144">
        <v>2200</v>
      </c>
      <c r="D78" s="128" t="s">
        <v>116</v>
      </c>
    </row>
    <row r="79" spans="2:4" ht="15" customHeight="1" x14ac:dyDescent="0.25">
      <c r="B79" s="120" t="s">
        <v>119</v>
      </c>
      <c r="C79" s="143">
        <v>2201</v>
      </c>
      <c r="D79" s="122" t="s">
        <v>120</v>
      </c>
    </row>
    <row r="80" spans="2:4" ht="15" customHeight="1" thickBot="1" x14ac:dyDescent="0.3">
      <c r="B80" s="120" t="s">
        <v>123</v>
      </c>
      <c r="C80" s="144">
        <v>2202</v>
      </c>
      <c r="D80" s="121" t="s">
        <v>124</v>
      </c>
    </row>
    <row r="81" spans="2:4" ht="15" customHeight="1" x14ac:dyDescent="0.25">
      <c r="B81" s="120" t="s">
        <v>227</v>
      </c>
      <c r="C81" s="143">
        <v>2203</v>
      </c>
      <c r="D81" s="122" t="s">
        <v>228</v>
      </c>
    </row>
    <row r="82" spans="2:4" ht="15" customHeight="1" thickBot="1" x14ac:dyDescent="0.3">
      <c r="B82" s="120" t="s">
        <v>127</v>
      </c>
      <c r="C82" s="144">
        <v>2204</v>
      </c>
      <c r="D82" s="121" t="s">
        <v>128</v>
      </c>
    </row>
    <row r="83" spans="2:4" ht="15" customHeight="1" thickBot="1" x14ac:dyDescent="0.3">
      <c r="B83" s="120" t="s">
        <v>131</v>
      </c>
      <c r="C83" s="143">
        <v>2205</v>
      </c>
      <c r="D83" s="122" t="s">
        <v>132</v>
      </c>
    </row>
    <row r="84" spans="2:4" ht="15" customHeight="1" thickBot="1" x14ac:dyDescent="0.3">
      <c r="B84" s="120" t="s">
        <v>135</v>
      </c>
      <c r="C84" s="143">
        <v>2206</v>
      </c>
      <c r="D84" s="121" t="s">
        <v>136</v>
      </c>
    </row>
    <row r="85" spans="2:4" ht="15" customHeight="1" thickBot="1" x14ac:dyDescent="0.3">
      <c r="B85" s="120" t="s">
        <v>143</v>
      </c>
      <c r="C85" s="143">
        <v>2207</v>
      </c>
      <c r="D85" s="121" t="s">
        <v>144</v>
      </c>
    </row>
    <row r="86" spans="2:4" ht="15" customHeight="1" thickBot="1" x14ac:dyDescent="0.3">
      <c r="B86" s="120" t="s">
        <v>147</v>
      </c>
      <c r="C86" s="143">
        <v>2208</v>
      </c>
      <c r="D86" s="122" t="s">
        <v>148</v>
      </c>
    </row>
    <row r="87" spans="2:4" ht="15" customHeight="1" thickBot="1" x14ac:dyDescent="0.3">
      <c r="B87" s="120" t="s">
        <v>151</v>
      </c>
      <c r="C87" s="143">
        <v>2209</v>
      </c>
      <c r="D87" s="122" t="s">
        <v>152</v>
      </c>
    </row>
    <row r="88" spans="2:4" ht="15" customHeight="1" thickBot="1" x14ac:dyDescent="0.3">
      <c r="B88" s="120" t="s">
        <v>155</v>
      </c>
      <c r="C88" s="143">
        <v>2210</v>
      </c>
      <c r="D88" s="121" t="s">
        <v>156</v>
      </c>
    </row>
    <row r="89" spans="2:4" ht="15" customHeight="1" thickBot="1" x14ac:dyDescent="0.3">
      <c r="B89" s="120" t="s">
        <v>159</v>
      </c>
      <c r="C89" s="143">
        <v>2211</v>
      </c>
      <c r="D89" s="121" t="s">
        <v>160</v>
      </c>
    </row>
    <row r="90" spans="2:4" ht="15" customHeight="1" thickBot="1" x14ac:dyDescent="0.3">
      <c r="B90" s="120" t="s">
        <v>231</v>
      </c>
      <c r="C90" s="143">
        <v>2212</v>
      </c>
      <c r="D90" s="122" t="s">
        <v>232</v>
      </c>
    </row>
    <row r="91" spans="2:4" ht="15" customHeight="1" x14ac:dyDescent="0.25">
      <c r="B91" s="120" t="s">
        <v>163</v>
      </c>
      <c r="C91" s="143">
        <v>2213</v>
      </c>
      <c r="D91" s="121" t="s">
        <v>164</v>
      </c>
    </row>
    <row r="92" spans="2:4" ht="15" customHeight="1" x14ac:dyDescent="0.25">
      <c r="B92" s="120"/>
      <c r="C92" s="149"/>
      <c r="D92" s="121"/>
    </row>
    <row r="93" spans="2:4" ht="15" customHeight="1" x14ac:dyDescent="0.25">
      <c r="B93" s="148" t="s">
        <v>167</v>
      </c>
      <c r="C93" s="144">
        <v>2109</v>
      </c>
      <c r="D93" s="150" t="s">
        <v>168</v>
      </c>
    </row>
    <row r="94" spans="2:4" ht="15" customHeight="1" x14ac:dyDescent="0.25">
      <c r="B94" s="120" t="s">
        <v>171</v>
      </c>
      <c r="C94" s="144">
        <v>2110</v>
      </c>
      <c r="D94" s="121" t="s">
        <v>172</v>
      </c>
    </row>
    <row r="95" spans="2:4" ht="15" customHeight="1" x14ac:dyDescent="0.25">
      <c r="B95" s="120" t="s">
        <v>175</v>
      </c>
      <c r="C95" s="144">
        <v>2111</v>
      </c>
      <c r="D95" s="122" t="s">
        <v>176</v>
      </c>
    </row>
    <row r="96" spans="2:4" ht="15" customHeight="1" thickBot="1" x14ac:dyDescent="0.3">
      <c r="B96" s="135" t="s">
        <v>181</v>
      </c>
      <c r="C96" s="144">
        <v>2112</v>
      </c>
      <c r="D96" s="142" t="s">
        <v>182</v>
      </c>
    </row>
    <row r="97" spans="2:4" ht="15" customHeight="1" x14ac:dyDescent="0.25">
      <c r="B97" s="118" t="s">
        <v>185</v>
      </c>
      <c r="C97" s="144">
        <v>2113</v>
      </c>
      <c r="D97" s="119" t="s">
        <v>186</v>
      </c>
    </row>
    <row r="98" spans="2:4" ht="15" customHeight="1" x14ac:dyDescent="0.25">
      <c r="B98" s="120" t="s">
        <v>189</v>
      </c>
      <c r="C98" s="144">
        <v>2114</v>
      </c>
      <c r="D98" s="122" t="s">
        <v>190</v>
      </c>
    </row>
    <row r="99" spans="2:4" ht="15" customHeight="1" x14ac:dyDescent="0.25">
      <c r="B99" s="120" t="s">
        <v>235</v>
      </c>
      <c r="C99" s="144">
        <v>2115</v>
      </c>
      <c r="D99" s="121" t="s">
        <v>236</v>
      </c>
    </row>
    <row r="100" spans="2:4" ht="15" customHeight="1" x14ac:dyDescent="0.25">
      <c r="B100" s="120" t="s">
        <v>193</v>
      </c>
      <c r="C100" s="144">
        <v>2116</v>
      </c>
      <c r="D100" s="121" t="s">
        <v>194</v>
      </c>
    </row>
    <row r="101" spans="2:4" ht="15" customHeight="1" x14ac:dyDescent="0.25">
      <c r="B101" s="120" t="s">
        <v>197</v>
      </c>
      <c r="C101" s="144">
        <v>2117</v>
      </c>
      <c r="D101" s="122" t="s">
        <v>198</v>
      </c>
    </row>
    <row r="102" spans="2:4" ht="15" customHeight="1" x14ac:dyDescent="0.25">
      <c r="B102" s="120" t="s">
        <v>201</v>
      </c>
      <c r="C102" s="144">
        <v>2118</v>
      </c>
      <c r="D102" s="121" t="s">
        <v>202</v>
      </c>
    </row>
    <row r="103" spans="2:4" ht="15" customHeight="1" x14ac:dyDescent="0.25">
      <c r="B103" s="120" t="s">
        <v>205</v>
      </c>
      <c r="C103" s="144">
        <v>2119</v>
      </c>
      <c r="D103" s="122" t="s">
        <v>206</v>
      </c>
    </row>
    <row r="104" spans="2:4" ht="15" customHeight="1" x14ac:dyDescent="0.25">
      <c r="B104" s="120" t="s">
        <v>209</v>
      </c>
      <c r="C104" s="144">
        <v>2120</v>
      </c>
      <c r="D104" s="121" t="s">
        <v>210</v>
      </c>
    </row>
    <row r="105" spans="2:4" ht="15" customHeight="1" x14ac:dyDescent="0.25">
      <c r="B105" s="120" t="s">
        <v>213</v>
      </c>
      <c r="C105" s="144">
        <v>2121</v>
      </c>
      <c r="D105" s="122" t="s">
        <v>214</v>
      </c>
    </row>
    <row r="106" spans="2:4" ht="15" customHeight="1" x14ac:dyDescent="0.25">
      <c r="B106" s="120" t="s">
        <v>217</v>
      </c>
      <c r="C106" s="144">
        <v>2122</v>
      </c>
      <c r="D106" s="122" t="s">
        <v>218</v>
      </c>
    </row>
    <row r="107" spans="2:4" ht="15" customHeight="1" x14ac:dyDescent="0.25">
      <c r="B107" s="120" t="s">
        <v>221</v>
      </c>
      <c r="C107" s="144">
        <v>2065</v>
      </c>
      <c r="D107" s="122" t="s">
        <v>222</v>
      </c>
    </row>
    <row r="108" spans="2:4" ht="15" customHeight="1" x14ac:dyDescent="0.25">
      <c r="B108" s="120" t="s">
        <v>225</v>
      </c>
      <c r="C108" s="144">
        <v>2066</v>
      </c>
      <c r="D108" s="121" t="s">
        <v>226</v>
      </c>
    </row>
    <row r="109" spans="2:4" ht="15" customHeight="1" x14ac:dyDescent="0.25">
      <c r="B109" s="120" t="s">
        <v>229</v>
      </c>
      <c r="C109" s="144">
        <v>2067</v>
      </c>
      <c r="D109" s="121" t="s">
        <v>230</v>
      </c>
    </row>
    <row r="110" spans="2:4" ht="15" customHeight="1" x14ac:dyDescent="0.25">
      <c r="B110" s="120" t="s">
        <v>233</v>
      </c>
      <c r="C110" s="144">
        <v>2068</v>
      </c>
      <c r="D110" s="121" t="s">
        <v>234</v>
      </c>
    </row>
    <row r="111" spans="2:4" ht="15" customHeight="1" x14ac:dyDescent="0.25">
      <c r="B111" s="120" t="s">
        <v>237</v>
      </c>
      <c r="C111" s="144">
        <v>2069</v>
      </c>
      <c r="D111" s="122" t="s">
        <v>238</v>
      </c>
    </row>
    <row r="112" spans="2:4" ht="15" customHeight="1" thickBot="1" x14ac:dyDescent="0.3">
      <c r="B112" s="120" t="s">
        <v>239</v>
      </c>
      <c r="C112" s="144">
        <v>2070</v>
      </c>
      <c r="D112" s="121" t="s">
        <v>240</v>
      </c>
    </row>
    <row r="113" spans="2:4" ht="15" customHeight="1" x14ac:dyDescent="0.25">
      <c r="B113" s="118" t="s">
        <v>241</v>
      </c>
      <c r="C113" s="144">
        <v>2071</v>
      </c>
      <c r="D113" s="128" t="s">
        <v>246</v>
      </c>
    </row>
    <row r="114" spans="2:4" ht="15" customHeight="1" x14ac:dyDescent="0.25">
      <c r="B114" s="120" t="s">
        <v>245</v>
      </c>
      <c r="C114" s="144">
        <v>2072</v>
      </c>
      <c r="D114" s="122" t="s">
        <v>250</v>
      </c>
    </row>
    <row r="115" spans="2:4" ht="15" customHeight="1" x14ac:dyDescent="0.25">
      <c r="B115" s="120" t="s">
        <v>249</v>
      </c>
      <c r="C115" s="144">
        <v>2073</v>
      </c>
      <c r="D115" s="122" t="s">
        <v>254</v>
      </c>
    </row>
    <row r="116" spans="2:4" ht="15" customHeight="1" x14ac:dyDescent="0.25">
      <c r="B116" s="120" t="s">
        <v>253</v>
      </c>
      <c r="C116" s="144">
        <v>2074</v>
      </c>
      <c r="D116" s="121" t="s">
        <v>258</v>
      </c>
    </row>
    <row r="117" spans="2:4" ht="15" customHeight="1" x14ac:dyDescent="0.25">
      <c r="B117" s="120" t="s">
        <v>257</v>
      </c>
      <c r="C117" s="144">
        <v>2075</v>
      </c>
      <c r="D117" s="129" t="s">
        <v>244</v>
      </c>
    </row>
    <row r="118" spans="2:4" ht="15" customHeight="1" x14ac:dyDescent="0.25">
      <c r="B118" s="120" t="s">
        <v>243</v>
      </c>
      <c r="C118" s="144">
        <v>2076</v>
      </c>
      <c r="D118" s="122" t="s">
        <v>110</v>
      </c>
    </row>
    <row r="119" spans="2:4" ht="15" customHeight="1" x14ac:dyDescent="0.25">
      <c r="B119" s="120" t="s">
        <v>109</v>
      </c>
      <c r="C119" s="144">
        <v>2077</v>
      </c>
      <c r="D119" s="122" t="s">
        <v>114</v>
      </c>
    </row>
    <row r="120" spans="2:4" ht="15" customHeight="1" x14ac:dyDescent="0.25">
      <c r="B120" s="120" t="s">
        <v>113</v>
      </c>
      <c r="C120" s="144">
        <v>2078</v>
      </c>
      <c r="D120" s="121" t="s">
        <v>118</v>
      </c>
    </row>
    <row r="121" spans="2:4" ht="15" customHeight="1" x14ac:dyDescent="0.25">
      <c r="B121" s="120" t="s">
        <v>117</v>
      </c>
      <c r="C121" s="144">
        <v>2079</v>
      </c>
      <c r="D121" s="121" t="s">
        <v>122</v>
      </c>
    </row>
    <row r="122" spans="2:4" ht="15" customHeight="1" x14ac:dyDescent="0.25">
      <c r="B122" s="120" t="s">
        <v>121</v>
      </c>
      <c r="C122" s="144">
        <v>2080</v>
      </c>
      <c r="D122" s="123" t="s">
        <v>126</v>
      </c>
    </row>
    <row r="123" spans="2:4" ht="15" customHeight="1" x14ac:dyDescent="0.25">
      <c r="B123" s="120" t="s">
        <v>125</v>
      </c>
      <c r="C123" s="144">
        <v>2081</v>
      </c>
      <c r="D123" s="121" t="s">
        <v>130</v>
      </c>
    </row>
    <row r="124" spans="2:4" ht="15" customHeight="1" x14ac:dyDescent="0.25">
      <c r="B124" s="120" t="s">
        <v>129</v>
      </c>
      <c r="C124" s="144">
        <v>2082</v>
      </c>
      <c r="D124" s="121" t="s">
        <v>134</v>
      </c>
    </row>
    <row r="125" spans="2:4" ht="15" customHeight="1" x14ac:dyDescent="0.25">
      <c r="B125" s="120" t="s">
        <v>133</v>
      </c>
      <c r="C125" s="144">
        <v>2083</v>
      </c>
      <c r="D125" s="121" t="s">
        <v>138</v>
      </c>
    </row>
    <row r="126" spans="2:4" ht="15" customHeight="1" x14ac:dyDescent="0.25">
      <c r="B126" s="120" t="s">
        <v>137</v>
      </c>
      <c r="C126" s="144">
        <v>2084</v>
      </c>
      <c r="D126" s="121" t="s">
        <v>142</v>
      </c>
    </row>
    <row r="127" spans="2:4" ht="15" customHeight="1" x14ac:dyDescent="0.25">
      <c r="B127" s="120" t="s">
        <v>141</v>
      </c>
      <c r="C127" s="144">
        <v>2085</v>
      </c>
      <c r="D127" s="121" t="s">
        <v>146</v>
      </c>
    </row>
    <row r="128" spans="2:4" ht="15" customHeight="1" x14ac:dyDescent="0.25">
      <c r="B128" s="120" t="s">
        <v>145</v>
      </c>
      <c r="C128" s="144">
        <v>2086</v>
      </c>
      <c r="D128" s="122" t="s">
        <v>150</v>
      </c>
    </row>
    <row r="129" spans="2:4" ht="15" customHeight="1" x14ac:dyDescent="0.25">
      <c r="B129" s="120" t="s">
        <v>149</v>
      </c>
      <c r="C129" s="144">
        <v>2087</v>
      </c>
      <c r="D129" s="122" t="s">
        <v>154</v>
      </c>
    </row>
    <row r="130" spans="2:4" ht="15" customHeight="1" thickBot="1" x14ac:dyDescent="0.3">
      <c r="B130" s="124" t="s">
        <v>153</v>
      </c>
      <c r="C130" s="144">
        <v>2088</v>
      </c>
      <c r="D130" s="125" t="s">
        <v>158</v>
      </c>
    </row>
    <row r="131" spans="2:4" ht="15" customHeight="1" x14ac:dyDescent="0.25">
      <c r="B131" s="118" t="s">
        <v>157</v>
      </c>
      <c r="C131" s="144">
        <v>2089</v>
      </c>
      <c r="D131" s="119" t="s">
        <v>162</v>
      </c>
    </row>
    <row r="132" spans="2:4" ht="15" customHeight="1" x14ac:dyDescent="0.25">
      <c r="B132" s="120" t="s">
        <v>161</v>
      </c>
      <c r="C132" s="144">
        <v>2090</v>
      </c>
      <c r="D132" s="122" t="s">
        <v>166</v>
      </c>
    </row>
    <row r="133" spans="2:4" ht="15" customHeight="1" x14ac:dyDescent="0.25">
      <c r="B133" s="120" t="s">
        <v>165</v>
      </c>
      <c r="C133" s="144">
        <v>2091</v>
      </c>
      <c r="D133" s="121" t="s">
        <v>170</v>
      </c>
    </row>
    <row r="134" spans="2:4" ht="15" customHeight="1" x14ac:dyDescent="0.25">
      <c r="B134" s="120" t="s">
        <v>169</v>
      </c>
      <c r="C134" s="144">
        <v>2092</v>
      </c>
      <c r="D134" s="122" t="s">
        <v>174</v>
      </c>
    </row>
    <row r="135" spans="2:4" ht="15" customHeight="1" x14ac:dyDescent="0.25">
      <c r="B135" s="120" t="s">
        <v>173</v>
      </c>
      <c r="C135" s="144">
        <v>2093</v>
      </c>
      <c r="D135" s="122" t="s">
        <v>248</v>
      </c>
    </row>
    <row r="136" spans="2:4" ht="15" customHeight="1" x14ac:dyDescent="0.25">
      <c r="B136" s="120" t="s">
        <v>247</v>
      </c>
      <c r="C136" s="144">
        <v>2094</v>
      </c>
      <c r="D136" s="122" t="s">
        <v>252</v>
      </c>
    </row>
    <row r="137" spans="2:4" ht="15" customHeight="1" x14ac:dyDescent="0.25">
      <c r="B137" s="120" t="s">
        <v>251</v>
      </c>
      <c r="C137" s="144">
        <v>2095</v>
      </c>
      <c r="D137" s="121" t="s">
        <v>178</v>
      </c>
    </row>
    <row r="138" spans="2:4" ht="15" customHeight="1" x14ac:dyDescent="0.25">
      <c r="B138" s="120" t="s">
        <v>177</v>
      </c>
      <c r="C138" s="144">
        <v>2096</v>
      </c>
      <c r="D138" s="121" t="s">
        <v>184</v>
      </c>
    </row>
    <row r="139" spans="2:4" ht="15" customHeight="1" x14ac:dyDescent="0.25">
      <c r="B139" s="120" t="s">
        <v>183</v>
      </c>
      <c r="C139" s="144">
        <v>2097</v>
      </c>
      <c r="D139" s="122" t="s">
        <v>188</v>
      </c>
    </row>
    <row r="140" spans="2:4" ht="15" customHeight="1" x14ac:dyDescent="0.25">
      <c r="B140" s="120" t="s">
        <v>187</v>
      </c>
      <c r="C140" s="144">
        <v>2098</v>
      </c>
      <c r="D140" s="122" t="s">
        <v>242</v>
      </c>
    </row>
    <row r="141" spans="2:4" ht="15" customHeight="1" x14ac:dyDescent="0.25">
      <c r="B141" s="120" t="s">
        <v>191</v>
      </c>
      <c r="C141" s="144">
        <v>2099</v>
      </c>
      <c r="D141" s="122" t="s">
        <v>192</v>
      </c>
    </row>
    <row r="142" spans="2:4" ht="15" customHeight="1" x14ac:dyDescent="0.25">
      <c r="B142" s="120" t="s">
        <v>195</v>
      </c>
      <c r="C142" s="144">
        <v>2100</v>
      </c>
      <c r="D142" s="122" t="s">
        <v>196</v>
      </c>
    </row>
    <row r="143" spans="2:4" ht="15" customHeight="1" x14ac:dyDescent="0.25">
      <c r="B143" s="120" t="s">
        <v>199</v>
      </c>
      <c r="C143" s="144">
        <v>2101</v>
      </c>
      <c r="D143" s="122" t="s">
        <v>200</v>
      </c>
    </row>
    <row r="144" spans="2:4" ht="15" customHeight="1" x14ac:dyDescent="0.25">
      <c r="B144" s="120" t="s">
        <v>255</v>
      </c>
      <c r="C144" s="144">
        <v>2102</v>
      </c>
      <c r="D144" s="122" t="s">
        <v>256</v>
      </c>
    </row>
    <row r="145" spans="2:4" ht="15" customHeight="1" x14ac:dyDescent="0.25">
      <c r="B145" s="120" t="s">
        <v>203</v>
      </c>
      <c r="C145" s="144">
        <v>2103</v>
      </c>
      <c r="D145" s="121" t="s">
        <v>204</v>
      </c>
    </row>
    <row r="146" spans="2:4" ht="15" customHeight="1" x14ac:dyDescent="0.25">
      <c r="B146" s="120" t="s">
        <v>207</v>
      </c>
      <c r="C146" s="144">
        <v>2104</v>
      </c>
      <c r="D146" s="122" t="s">
        <v>208</v>
      </c>
    </row>
    <row r="147" spans="2:4" ht="15" customHeight="1" x14ac:dyDescent="0.25">
      <c r="B147" s="120" t="s">
        <v>211</v>
      </c>
      <c r="C147" s="144">
        <v>2105</v>
      </c>
      <c r="D147" s="121" t="s">
        <v>212</v>
      </c>
    </row>
    <row r="148" spans="2:4" ht="15" customHeight="1" x14ac:dyDescent="0.25">
      <c r="B148" s="120" t="s">
        <v>215</v>
      </c>
      <c r="C148" s="144">
        <v>2106</v>
      </c>
      <c r="D148" s="122" t="s">
        <v>216</v>
      </c>
    </row>
    <row r="149" spans="2:4" ht="15" customHeight="1" thickBot="1" x14ac:dyDescent="0.3">
      <c r="B149" s="124" t="s">
        <v>219</v>
      </c>
      <c r="C149" s="144">
        <v>2107</v>
      </c>
      <c r="D149" s="126" t="s">
        <v>140</v>
      </c>
    </row>
    <row r="150" spans="2:4" ht="15" customHeight="1" x14ac:dyDescent="0.25">
      <c r="B150" s="120" t="s">
        <v>139</v>
      </c>
      <c r="D150" s="122" t="s">
        <v>220</v>
      </c>
    </row>
  </sheetData>
  <sortState ref="C108:D149">
    <sortCondition ref="C108:C149"/>
  </sortState>
  <printOptions horizontalCentered="1"/>
  <pageMargins left="0.25" right="0.16" top="0.31" bottom="0.75" header="0.16" footer="0.3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 A</vt:lpstr>
      <vt:lpstr>BE B</vt:lpstr>
      <vt:lpstr>TotalClasswiseFormat</vt:lpstr>
      <vt:lpstr>Subjectwise</vt:lpstr>
      <vt:lpstr>Sem</vt:lpstr>
      <vt:lpstr>Sheet3</vt:lpstr>
      <vt:lpstr>BE 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2019-01-22T05:30:27Z</dcterms:modified>
</cp:coreProperties>
</file>