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455" activeTab="2"/>
  </bookViews>
  <sheets>
    <sheet name="TotalClasswiseFormat" sheetId="3" r:id="rId1"/>
    <sheet name="Subjectwise" sheetId="2" r:id="rId2"/>
    <sheet name="Sem" sheetId="1" r:id="rId3"/>
  </sheets>
  <calcPr calcId="152511"/>
</workbook>
</file>

<file path=xl/calcChain.xml><?xml version="1.0" encoding="utf-8"?>
<calcChain xmlns="http://schemas.openxmlformats.org/spreadsheetml/2006/main">
  <c r="N32" i="2" l="1"/>
  <c r="N31" i="2"/>
  <c r="N30" i="2"/>
  <c r="N29" i="2"/>
  <c r="N28" i="2"/>
  <c r="N27" i="2"/>
  <c r="BT35" i="1" a="1"/>
  <c r="BT35" i="1" s="1"/>
  <c r="BT34" i="1" a="1"/>
  <c r="BT34" i="1" s="1"/>
  <c r="BT33" i="1" a="1"/>
  <c r="BT33" i="1" s="1"/>
  <c r="BT32" i="1" a="1"/>
  <c r="BT32" i="1" s="1"/>
  <c r="BT31" i="1" a="1"/>
  <c r="BT31" i="1" s="1"/>
  <c r="BT30" i="1" a="1"/>
  <c r="BT30" i="1" s="1"/>
  <c r="BT29" i="1" a="1"/>
  <c r="BT29" i="1" s="1"/>
  <c r="BT28" i="1" a="1"/>
  <c r="BT28" i="1" s="1"/>
  <c r="BT27" i="1" a="1"/>
  <c r="BT27" i="1" s="1"/>
  <c r="BT26" i="1" a="1"/>
  <c r="BT26" i="1" s="1"/>
  <c r="BS35" i="1"/>
  <c r="BS34" i="1"/>
  <c r="BS33" i="1"/>
  <c r="BS32" i="1"/>
  <c r="BS31" i="1"/>
  <c r="BS30" i="1"/>
  <c r="BS29" i="1"/>
  <c r="BS28" i="1"/>
  <c r="BS27" i="1"/>
  <c r="BS26" i="1"/>
  <c r="BQ35" i="1" a="1"/>
  <c r="BQ35" i="1" s="1"/>
  <c r="BQ34" i="1" a="1"/>
  <c r="BQ34" i="1" s="1"/>
  <c r="BQ33" i="1" a="1"/>
  <c r="BQ33" i="1" s="1"/>
  <c r="BQ32" i="1" a="1"/>
  <c r="BQ32" i="1" s="1"/>
  <c r="BQ31" i="1" a="1"/>
  <c r="BQ31" i="1" s="1"/>
  <c r="BQ30" i="1" a="1"/>
  <c r="BQ30" i="1" s="1"/>
  <c r="BQ29" i="1" a="1"/>
  <c r="BQ29" i="1" s="1"/>
  <c r="BQ28" i="1" a="1"/>
  <c r="BQ28" i="1"/>
  <c r="BQ27" i="1" a="1"/>
  <c r="BQ27" i="1" s="1"/>
  <c r="BQ26" i="1" a="1"/>
  <c r="BQ26" i="1"/>
  <c r="BP35" i="1"/>
  <c r="BP34" i="1"/>
  <c r="BP33" i="1"/>
  <c r="BP32" i="1"/>
  <c r="BP31" i="1"/>
  <c r="BP30" i="1"/>
  <c r="BP29" i="1"/>
  <c r="BP28" i="1"/>
  <c r="BP27" i="1"/>
  <c r="BP26" i="1"/>
  <c r="BN35" i="1" a="1"/>
  <c r="BN35" i="1"/>
  <c r="BN34" i="1" a="1"/>
  <c r="BN34" i="1" s="1"/>
  <c r="BN33" i="1" a="1"/>
  <c r="BN33" i="1" s="1"/>
  <c r="BN32" i="1" a="1"/>
  <c r="BN32" i="1" s="1"/>
  <c r="BN31" i="1" a="1"/>
  <c r="BN31" i="1" s="1"/>
  <c r="BN30" i="1" a="1"/>
  <c r="BN30" i="1" s="1"/>
  <c r="BN29" i="1" a="1"/>
  <c r="BN29" i="1" s="1"/>
  <c r="BN28" i="1" a="1"/>
  <c r="BN28" i="1" s="1"/>
  <c r="BN27" i="1" a="1"/>
  <c r="BN27" i="1" s="1"/>
  <c r="BM35" i="1"/>
  <c r="BM34" i="1"/>
  <c r="BM33" i="1"/>
  <c r="BM32" i="1"/>
  <c r="BM31" i="1"/>
  <c r="BM30" i="1"/>
  <c r="BM29" i="1"/>
  <c r="BM28" i="1"/>
  <c r="BM27" i="1"/>
  <c r="BM26" i="1"/>
  <c r="BN26" i="1" a="1"/>
  <c r="BN26" i="1" s="1"/>
  <c r="BK26" i="1" a="1"/>
  <c r="BK26" i="1" s="1"/>
  <c r="BK35" i="1" a="1"/>
  <c r="BK35" i="1" s="1"/>
  <c r="BK34" i="1" a="1"/>
  <c r="BK34" i="1" s="1"/>
  <c r="BK33" i="1" a="1"/>
  <c r="BK33" i="1" s="1"/>
  <c r="BK32" i="1" a="1"/>
  <c r="BK32" i="1"/>
  <c r="BK31" i="1" a="1"/>
  <c r="BK31" i="1" s="1"/>
  <c r="BK30" i="1" a="1"/>
  <c r="BK30" i="1" s="1"/>
  <c r="BK29" i="1" a="1"/>
  <c r="BK29" i="1" s="1"/>
  <c r="BK28" i="1" a="1"/>
  <c r="BK28" i="1" s="1"/>
  <c r="BK27" i="1" a="1"/>
  <c r="BK27" i="1" s="1"/>
  <c r="BJ35" i="1"/>
  <c r="BJ34" i="1"/>
  <c r="BJ33" i="1"/>
  <c r="BJ32" i="1"/>
  <c r="BJ31" i="1"/>
  <c r="BJ30" i="1"/>
  <c r="BJ29" i="1"/>
  <c r="BJ28" i="1"/>
  <c r="BJ27" i="1"/>
  <c r="BJ26" i="1"/>
  <c r="BH35" i="1" a="1"/>
  <c r="BH35" i="1" s="1"/>
  <c r="BH34" i="1" a="1"/>
  <c r="BH34" i="1" s="1"/>
  <c r="BH33" i="1" a="1"/>
  <c r="BH33" i="1" s="1"/>
  <c r="BH32" i="1" a="1"/>
  <c r="BH32" i="1" s="1"/>
  <c r="BH31" i="1" a="1"/>
  <c r="BH31" i="1" s="1"/>
  <c r="BH30" i="1" a="1"/>
  <c r="BH30" i="1" s="1"/>
  <c r="BH29" i="1" a="1"/>
  <c r="BH29" i="1" s="1"/>
  <c r="BH28" i="1" a="1"/>
  <c r="BH28" i="1" s="1"/>
  <c r="BH27" i="1" a="1"/>
  <c r="BH27" i="1" s="1"/>
  <c r="BH26" i="1" a="1"/>
  <c r="BH26" i="1" s="1"/>
  <c r="BE35" i="1" a="1"/>
  <c r="BE35" i="1" s="1"/>
  <c r="BE34" i="1" a="1"/>
  <c r="BE34" i="1" s="1"/>
  <c r="BE33" i="1" a="1"/>
  <c r="BE33" i="1" s="1"/>
  <c r="BE32" i="1" a="1"/>
  <c r="BE32" i="1" s="1"/>
  <c r="BE31" i="1" a="1"/>
  <c r="BE31" i="1"/>
  <c r="BE30" i="1" a="1"/>
  <c r="BE30" i="1" s="1"/>
  <c r="BE29" i="1" a="1"/>
  <c r="BE29" i="1" s="1"/>
  <c r="BE28" i="1" a="1"/>
  <c r="BE28" i="1" s="1"/>
  <c r="BE27" i="1" a="1"/>
  <c r="BE27" i="1" s="1"/>
  <c r="BE26" i="1" a="1"/>
  <c r="BE26" i="1" s="1"/>
  <c r="BD35" i="1"/>
  <c r="BD34" i="1"/>
  <c r="BD33" i="1"/>
  <c r="BD32" i="1"/>
  <c r="BD31" i="1"/>
  <c r="BD30" i="1"/>
  <c r="BD29" i="1"/>
  <c r="BD28" i="1"/>
  <c r="BD27" i="1"/>
  <c r="BD26" i="1"/>
  <c r="BA35" i="1"/>
  <c r="BA34" i="1"/>
  <c r="BA33" i="1"/>
  <c r="BA32" i="1"/>
  <c r="BB33" i="1" s="1" a="1"/>
  <c r="BB33" i="1" s="1"/>
  <c r="BA31" i="1"/>
  <c r="BB32" i="1" s="1" a="1"/>
  <c r="BB32" i="1" s="1"/>
  <c r="BA30" i="1"/>
  <c r="BB31" i="1" s="1" a="1"/>
  <c r="BB31" i="1" s="1"/>
  <c r="BA29" i="1"/>
  <c r="BB29" i="1" s="1" a="1"/>
  <c r="BB29" i="1" s="1"/>
  <c r="BA28" i="1"/>
  <c r="BA27" i="1"/>
  <c r="BA26" i="1"/>
  <c r="BB28" i="1" a="1"/>
  <c r="BB28" i="1" s="1"/>
  <c r="BB26" i="1" a="1"/>
  <c r="BB26" i="1" s="1"/>
  <c r="AY35" i="1" a="1"/>
  <c r="AY35" i="1" s="1"/>
  <c r="AY34" i="1" a="1"/>
  <c r="AY34" i="1" s="1"/>
  <c r="AY33" i="1" a="1"/>
  <c r="AY33" i="1" s="1"/>
  <c r="AY32" i="1" a="1"/>
  <c r="AY32" i="1" s="1"/>
  <c r="AY31" i="1" a="1"/>
  <c r="AY31" i="1" s="1"/>
  <c r="AY30" i="1" a="1"/>
  <c r="AY30" i="1" s="1"/>
  <c r="AY29" i="1" a="1"/>
  <c r="AY29" i="1" s="1"/>
  <c r="AY28" i="1" a="1"/>
  <c r="AY28" i="1" s="1"/>
  <c r="AY27" i="1" a="1"/>
  <c r="AY27" i="1" s="1"/>
  <c r="AY26" i="1" a="1"/>
  <c r="AY26" i="1" s="1"/>
  <c r="AX35" i="1"/>
  <c r="AX34" i="1"/>
  <c r="AX33" i="1"/>
  <c r="AX32" i="1"/>
  <c r="AX31" i="1"/>
  <c r="AX30" i="1"/>
  <c r="AX29" i="1"/>
  <c r="AX28" i="1"/>
  <c r="AX27" i="1"/>
  <c r="AX26" i="1"/>
  <c r="BI18" i="1"/>
  <c r="BI17" i="1"/>
  <c r="BI16" i="1"/>
  <c r="BI15" i="1"/>
  <c r="BI14" i="1"/>
  <c r="BI13" i="1"/>
  <c r="BH18" i="1"/>
  <c r="BH17" i="1"/>
  <c r="BH16" i="1"/>
  <c r="BH15" i="1"/>
  <c r="BH14" i="1"/>
  <c r="BH13" i="1"/>
  <c r="BG18" i="1"/>
  <c r="BG17" i="1"/>
  <c r="BG16" i="1"/>
  <c r="BG15" i="1"/>
  <c r="BG14" i="1"/>
  <c r="BG13" i="1"/>
  <c r="BF18" i="1"/>
  <c r="BF17" i="1"/>
  <c r="BF16" i="1"/>
  <c r="BF15" i="1"/>
  <c r="BF14" i="1"/>
  <c r="BF13" i="1"/>
  <c r="BE18" i="1"/>
  <c r="BE17" i="1"/>
  <c r="BE16" i="1"/>
  <c r="BE15" i="1"/>
  <c r="BE14" i="1"/>
  <c r="BE13" i="1"/>
  <c r="BD18" i="1"/>
  <c r="BD17" i="1"/>
  <c r="BD16" i="1"/>
  <c r="BD15" i="1"/>
  <c r="BD14" i="1"/>
  <c r="BD13" i="1"/>
  <c r="BC18" i="1"/>
  <c r="BC17" i="1"/>
  <c r="BC16" i="1"/>
  <c r="BC15" i="1"/>
  <c r="BC14" i="1"/>
  <c r="BC13" i="1"/>
  <c r="BB18" i="1"/>
  <c r="BB17" i="1"/>
  <c r="BB16" i="1"/>
  <c r="BB15" i="1"/>
  <c r="BB14" i="1"/>
  <c r="BB13" i="1"/>
  <c r="BA18" i="1"/>
  <c r="BA17" i="1"/>
  <c r="BA16" i="1"/>
  <c r="BA15" i="1"/>
  <c r="BA14" i="1"/>
  <c r="BA13" i="1"/>
  <c r="AZ18" i="1"/>
  <c r="AZ17" i="1"/>
  <c r="AZ16" i="1"/>
  <c r="AZ15" i="1"/>
  <c r="AZ14" i="1"/>
  <c r="AZ13" i="1"/>
  <c r="AY18" i="1"/>
  <c r="AY17" i="1"/>
  <c r="AY16" i="1"/>
  <c r="AY15" i="1"/>
  <c r="AY14" i="1"/>
  <c r="AY13" i="1"/>
  <c r="AX18" i="1"/>
  <c r="AX17" i="1"/>
  <c r="AX16" i="1"/>
  <c r="AX15" i="1"/>
  <c r="AX14" i="1"/>
  <c r="AX13" i="1"/>
  <c r="D27" i="2"/>
  <c r="BS18" i="1"/>
  <c r="BS17" i="1"/>
  <c r="BS16" i="1"/>
  <c r="BS15" i="1"/>
  <c r="BS14" i="1"/>
  <c r="BS13" i="1"/>
  <c r="BR18" i="1"/>
  <c r="BR17" i="1"/>
  <c r="BR16" i="1"/>
  <c r="BR15" i="1"/>
  <c r="BR14" i="1"/>
  <c r="BR13" i="1"/>
  <c r="BQ18" i="1"/>
  <c r="BQ17" i="1"/>
  <c r="BQ16" i="1"/>
  <c r="BQ15" i="1"/>
  <c r="BQ14" i="1"/>
  <c r="BQ13" i="1"/>
  <c r="BP18" i="1"/>
  <c r="BP17" i="1"/>
  <c r="BP16" i="1"/>
  <c r="BP15" i="1"/>
  <c r="BP14" i="1"/>
  <c r="BP13" i="1"/>
  <c r="BO18" i="1"/>
  <c r="BO17" i="1"/>
  <c r="BO16" i="1"/>
  <c r="BO15" i="1"/>
  <c r="BO14" i="1"/>
  <c r="BO13" i="1"/>
  <c r="BN18" i="1"/>
  <c r="BN17" i="1"/>
  <c r="BN16" i="1"/>
  <c r="BN15" i="1"/>
  <c r="BN14" i="1"/>
  <c r="BN13" i="1"/>
  <c r="BM18" i="1"/>
  <c r="BM17" i="1"/>
  <c r="BM16" i="1"/>
  <c r="BM15" i="1"/>
  <c r="BM14" i="1"/>
  <c r="BM13" i="1"/>
  <c r="BL18" i="1"/>
  <c r="BL17" i="1"/>
  <c r="BL16" i="1"/>
  <c r="BL15" i="1"/>
  <c r="BL14" i="1"/>
  <c r="BL13" i="1"/>
  <c r="BK18" i="1"/>
  <c r="BK17" i="1"/>
  <c r="BK16" i="1"/>
  <c r="BK15" i="1"/>
  <c r="BK14" i="1"/>
  <c r="BK13" i="1"/>
  <c r="BJ18" i="1"/>
  <c r="BJ17" i="1"/>
  <c r="BJ16" i="1"/>
  <c r="BJ15" i="1"/>
  <c r="BJ14" i="1"/>
  <c r="BJ13" i="1"/>
  <c r="BM6" i="1"/>
  <c r="BN6" i="1"/>
  <c r="BO6" i="1"/>
  <c r="BO7" i="1" s="1"/>
  <c r="BO10" i="1" s="1"/>
  <c r="BM8" i="1"/>
  <c r="BN8" i="1"/>
  <c r="BO8" i="1"/>
  <c r="BM9" i="1"/>
  <c r="BM7" i="1" s="1"/>
  <c r="BM10" i="1" s="1"/>
  <c r="BN9" i="1"/>
  <c r="BN7" i="1" s="1"/>
  <c r="BN10" i="1" s="1"/>
  <c r="BO9" i="1"/>
  <c r="BB35" i="1" l="1" a="1"/>
  <c r="BB35" i="1" s="1"/>
  <c r="BB34" i="1" a="1"/>
  <c r="BB34" i="1" s="1"/>
  <c r="BB30" i="1" a="1"/>
  <c r="BB30" i="1" s="1"/>
  <c r="BB27" i="1" a="1"/>
  <c r="BB27" i="1" s="1"/>
  <c r="L27" i="2"/>
  <c r="K27" i="2"/>
  <c r="J27" i="2"/>
  <c r="I27" i="2"/>
  <c r="H27" i="2"/>
  <c r="G27" i="2"/>
  <c r="F27" i="2"/>
  <c r="E27" i="2"/>
  <c r="C27" i="2"/>
  <c r="C30" i="2"/>
  <c r="A27" i="2"/>
  <c r="BM25" i="1" l="1"/>
  <c r="BS7" i="1" l="1"/>
  <c r="BS6" i="1"/>
  <c r="BR9" i="1"/>
  <c r="BR8" i="1"/>
  <c r="BR6" i="1"/>
  <c r="BQ9" i="1"/>
  <c r="BQ8" i="1"/>
  <c r="BQ6" i="1"/>
  <c r="BP9" i="1"/>
  <c r="BP8" i="1"/>
  <c r="BP6" i="1"/>
  <c r="BM5" i="1"/>
  <c r="BL8" i="1"/>
  <c r="BL6" i="1"/>
  <c r="BK9" i="1"/>
  <c r="BK8" i="1"/>
  <c r="BK6" i="1"/>
  <c r="BJ8" i="1"/>
  <c r="BJ6" i="1"/>
  <c r="BI8" i="1"/>
  <c r="BI6" i="1"/>
  <c r="BH8" i="1"/>
  <c r="BH6" i="1"/>
  <c r="BG8" i="1"/>
  <c r="BG6" i="1"/>
  <c r="BF8" i="1"/>
  <c r="BF6" i="1"/>
  <c r="BE8" i="1"/>
  <c r="BE6" i="1"/>
  <c r="BD8" i="1"/>
  <c r="BD6" i="1"/>
  <c r="BC8" i="1"/>
  <c r="BC6" i="1"/>
  <c r="BB8" i="1"/>
  <c r="BB6" i="1"/>
  <c r="BA8" i="1"/>
  <c r="BA6" i="1"/>
  <c r="AZ8" i="1"/>
  <c r="AZ6" i="1"/>
  <c r="AY8" i="1"/>
  <c r="AY6" i="1"/>
  <c r="AX8" i="1"/>
  <c r="AX6" i="1"/>
  <c r="X156" i="1"/>
  <c r="Y156" i="1"/>
  <c r="Z156" i="1"/>
  <c r="X155" i="1"/>
  <c r="Y155" i="1"/>
  <c r="Z155" i="1"/>
  <c r="X154" i="1"/>
  <c r="Y154" i="1"/>
  <c r="Z154" i="1"/>
  <c r="X153" i="1"/>
  <c r="Y153" i="1"/>
  <c r="Z153" i="1"/>
  <c r="X152" i="1"/>
  <c r="Y152" i="1"/>
  <c r="Z152" i="1"/>
  <c r="V152" i="1"/>
  <c r="R152" i="1"/>
  <c r="S152" i="1"/>
  <c r="T152" i="1"/>
  <c r="P152" i="1"/>
  <c r="L152" i="1"/>
  <c r="M152" i="1"/>
  <c r="N152" i="1"/>
  <c r="J152" i="1"/>
  <c r="F152" i="1"/>
  <c r="G152" i="1"/>
  <c r="H152" i="1"/>
  <c r="D152" i="1"/>
  <c r="X151" i="1"/>
  <c r="Y151" i="1"/>
  <c r="Z151" i="1"/>
  <c r="V151" i="1"/>
  <c r="R151" i="1"/>
  <c r="S151" i="1"/>
  <c r="T151" i="1"/>
  <c r="P151" i="1"/>
  <c r="L151" i="1"/>
  <c r="M151" i="1"/>
  <c r="N151" i="1"/>
  <c r="J151" i="1"/>
  <c r="F151" i="1"/>
  <c r="G151" i="1"/>
  <c r="H151" i="1"/>
  <c r="D151" i="1"/>
  <c r="X150" i="1"/>
  <c r="Y150" i="1"/>
  <c r="Z150" i="1"/>
  <c r="V150" i="1"/>
  <c r="R150" i="1"/>
  <c r="S150" i="1"/>
  <c r="T150" i="1"/>
  <c r="P150" i="1"/>
  <c r="L150" i="1"/>
  <c r="M150" i="1"/>
  <c r="N150" i="1"/>
  <c r="J150" i="1"/>
  <c r="F150" i="1"/>
  <c r="G150" i="1"/>
  <c r="H150" i="1"/>
  <c r="D150" i="1"/>
  <c r="X149" i="1"/>
  <c r="Y149" i="1"/>
  <c r="Z149" i="1"/>
  <c r="V149" i="1"/>
  <c r="R149" i="1"/>
  <c r="S149" i="1"/>
  <c r="T149" i="1"/>
  <c r="P149" i="1"/>
  <c r="L149" i="1"/>
  <c r="M149" i="1"/>
  <c r="N149" i="1"/>
  <c r="J149" i="1"/>
  <c r="F149" i="1"/>
  <c r="G149" i="1"/>
  <c r="H149" i="1"/>
  <c r="D149" i="1"/>
  <c r="X148" i="1"/>
  <c r="Y148" i="1"/>
  <c r="Z148" i="1"/>
  <c r="V148" i="1"/>
  <c r="R148" i="1"/>
  <c r="S148" i="1"/>
  <c r="T148" i="1"/>
  <c r="P148" i="1"/>
  <c r="L148" i="1"/>
  <c r="M148" i="1"/>
  <c r="N148" i="1"/>
  <c r="J148" i="1"/>
  <c r="F148" i="1"/>
  <c r="G148" i="1"/>
  <c r="H148" i="1"/>
  <c r="D148" i="1"/>
  <c r="X147" i="1"/>
  <c r="Y147" i="1"/>
  <c r="Z147" i="1"/>
  <c r="V147" i="1"/>
  <c r="R147" i="1"/>
  <c r="S147" i="1"/>
  <c r="T147" i="1"/>
  <c r="P147" i="1"/>
  <c r="L147" i="1"/>
  <c r="M147" i="1"/>
  <c r="N147" i="1"/>
  <c r="J147" i="1"/>
  <c r="F147" i="1"/>
  <c r="G147" i="1"/>
  <c r="H147" i="1"/>
  <c r="D147" i="1"/>
  <c r="X146" i="1"/>
  <c r="Y146" i="1"/>
  <c r="Z146" i="1"/>
  <c r="V146" i="1"/>
  <c r="R146" i="1"/>
  <c r="S146" i="1"/>
  <c r="T146" i="1"/>
  <c r="P146" i="1"/>
  <c r="L146" i="1"/>
  <c r="M146" i="1"/>
  <c r="N146" i="1"/>
  <c r="J146" i="1"/>
  <c r="F146" i="1"/>
  <c r="G146" i="1"/>
  <c r="H146" i="1"/>
  <c r="D146" i="1"/>
  <c r="X145" i="1"/>
  <c r="Y145" i="1"/>
  <c r="Z145" i="1"/>
  <c r="V145" i="1"/>
  <c r="R145" i="1"/>
  <c r="S145" i="1"/>
  <c r="T145" i="1"/>
  <c r="P145" i="1"/>
  <c r="L145" i="1"/>
  <c r="M145" i="1"/>
  <c r="N145" i="1"/>
  <c r="J145" i="1"/>
  <c r="F145" i="1"/>
  <c r="G145" i="1"/>
  <c r="H145" i="1"/>
  <c r="D145" i="1"/>
  <c r="X144" i="1"/>
  <c r="Y144" i="1"/>
  <c r="Z144" i="1"/>
  <c r="V144" i="1"/>
  <c r="R144" i="1"/>
  <c r="S144" i="1"/>
  <c r="T144" i="1"/>
  <c r="P144" i="1"/>
  <c r="L144" i="1"/>
  <c r="M144" i="1"/>
  <c r="N144" i="1"/>
  <c r="J144" i="1"/>
  <c r="F144" i="1"/>
  <c r="G144" i="1"/>
  <c r="H144" i="1"/>
  <c r="D144" i="1"/>
  <c r="X143" i="1"/>
  <c r="Y143" i="1"/>
  <c r="Z143" i="1"/>
  <c r="V143" i="1"/>
  <c r="R143" i="1"/>
  <c r="S143" i="1"/>
  <c r="T143" i="1"/>
  <c r="P143" i="1"/>
  <c r="L143" i="1"/>
  <c r="M143" i="1"/>
  <c r="N143" i="1"/>
  <c r="J143" i="1"/>
  <c r="F143" i="1"/>
  <c r="G143" i="1"/>
  <c r="H143" i="1"/>
  <c r="D143" i="1"/>
  <c r="X142" i="1"/>
  <c r="Y142" i="1"/>
  <c r="Z142" i="1"/>
  <c r="V142" i="1"/>
  <c r="R142" i="1"/>
  <c r="S142" i="1"/>
  <c r="T142" i="1"/>
  <c r="P142" i="1"/>
  <c r="L142" i="1"/>
  <c r="M142" i="1"/>
  <c r="N142" i="1"/>
  <c r="J142" i="1"/>
  <c r="F142" i="1"/>
  <c r="G142" i="1"/>
  <c r="H142" i="1"/>
  <c r="D142" i="1"/>
  <c r="X141" i="1"/>
  <c r="Y141" i="1"/>
  <c r="Z141" i="1"/>
  <c r="V141" i="1"/>
  <c r="R141" i="1"/>
  <c r="S141" i="1"/>
  <c r="T141" i="1"/>
  <c r="P141" i="1"/>
  <c r="L141" i="1"/>
  <c r="M141" i="1"/>
  <c r="N141" i="1"/>
  <c r="J141" i="1"/>
  <c r="F141" i="1"/>
  <c r="G141" i="1"/>
  <c r="H141" i="1"/>
  <c r="D141" i="1"/>
  <c r="X140" i="1"/>
  <c r="Y140" i="1"/>
  <c r="Z140" i="1"/>
  <c r="V140" i="1"/>
  <c r="R140" i="1"/>
  <c r="S140" i="1"/>
  <c r="T140" i="1"/>
  <c r="P140" i="1"/>
  <c r="L140" i="1"/>
  <c r="M140" i="1"/>
  <c r="N140" i="1"/>
  <c r="J140" i="1"/>
  <c r="F140" i="1"/>
  <c r="G140" i="1"/>
  <c r="H140" i="1"/>
  <c r="D140" i="1"/>
  <c r="X139" i="1"/>
  <c r="Y139" i="1"/>
  <c r="Z139" i="1"/>
  <c r="V139" i="1"/>
  <c r="R139" i="1"/>
  <c r="S139" i="1"/>
  <c r="T139" i="1"/>
  <c r="P139" i="1"/>
  <c r="L139" i="1"/>
  <c r="M139" i="1"/>
  <c r="N139" i="1"/>
  <c r="J139" i="1"/>
  <c r="F139" i="1"/>
  <c r="G139" i="1"/>
  <c r="H139" i="1"/>
  <c r="D139" i="1"/>
  <c r="X138" i="1"/>
  <c r="Y138" i="1"/>
  <c r="Z138" i="1"/>
  <c r="V138" i="1"/>
  <c r="R138" i="1"/>
  <c r="S138" i="1"/>
  <c r="T138" i="1"/>
  <c r="P138" i="1"/>
  <c r="L138" i="1"/>
  <c r="M138" i="1"/>
  <c r="N138" i="1"/>
  <c r="J138" i="1"/>
  <c r="F138" i="1"/>
  <c r="G138" i="1"/>
  <c r="H138" i="1"/>
  <c r="D138" i="1"/>
  <c r="X137" i="1"/>
  <c r="Y137" i="1"/>
  <c r="Z137" i="1"/>
  <c r="V137" i="1"/>
  <c r="R137" i="1"/>
  <c r="S137" i="1"/>
  <c r="T137" i="1"/>
  <c r="P137" i="1"/>
  <c r="L137" i="1"/>
  <c r="M137" i="1"/>
  <c r="N137" i="1"/>
  <c r="J137" i="1"/>
  <c r="F137" i="1"/>
  <c r="G137" i="1"/>
  <c r="H137" i="1"/>
  <c r="D137" i="1"/>
  <c r="X136" i="1"/>
  <c r="Y136" i="1"/>
  <c r="Z136" i="1"/>
  <c r="V136" i="1"/>
  <c r="R136" i="1"/>
  <c r="S136" i="1"/>
  <c r="T136" i="1"/>
  <c r="P136" i="1"/>
  <c r="L136" i="1"/>
  <c r="M136" i="1"/>
  <c r="N136" i="1"/>
  <c r="J136" i="1"/>
  <c r="F136" i="1"/>
  <c r="G136" i="1"/>
  <c r="H136" i="1"/>
  <c r="D136" i="1"/>
  <c r="X135" i="1"/>
  <c r="Y135" i="1"/>
  <c r="Z135" i="1"/>
  <c r="V135" i="1"/>
  <c r="R135" i="1"/>
  <c r="S135" i="1"/>
  <c r="T135" i="1"/>
  <c r="P135" i="1"/>
  <c r="L135" i="1"/>
  <c r="M135" i="1"/>
  <c r="N135" i="1"/>
  <c r="J135" i="1"/>
  <c r="F135" i="1"/>
  <c r="G135" i="1"/>
  <c r="H135" i="1"/>
  <c r="D135" i="1"/>
  <c r="X134" i="1"/>
  <c r="Y134" i="1"/>
  <c r="Z134" i="1"/>
  <c r="V134" i="1"/>
  <c r="R134" i="1"/>
  <c r="S134" i="1"/>
  <c r="T134" i="1"/>
  <c r="P134" i="1"/>
  <c r="L134" i="1"/>
  <c r="M134" i="1"/>
  <c r="N134" i="1"/>
  <c r="J134" i="1"/>
  <c r="F134" i="1"/>
  <c r="G134" i="1"/>
  <c r="H134" i="1"/>
  <c r="D134" i="1"/>
  <c r="X133" i="1"/>
  <c r="Y133" i="1"/>
  <c r="Z133" i="1"/>
  <c r="V133" i="1"/>
  <c r="R133" i="1"/>
  <c r="S133" i="1"/>
  <c r="T133" i="1"/>
  <c r="P133" i="1"/>
  <c r="L133" i="1"/>
  <c r="M133" i="1"/>
  <c r="N133" i="1"/>
  <c r="J133" i="1"/>
  <c r="F133" i="1"/>
  <c r="G133" i="1"/>
  <c r="H133" i="1"/>
  <c r="D133" i="1"/>
  <c r="X132" i="1"/>
  <c r="Y132" i="1"/>
  <c r="Z132" i="1"/>
  <c r="V132" i="1"/>
  <c r="R132" i="1"/>
  <c r="S132" i="1"/>
  <c r="T132" i="1"/>
  <c r="P132" i="1"/>
  <c r="L132" i="1"/>
  <c r="M132" i="1"/>
  <c r="N132" i="1"/>
  <c r="J132" i="1"/>
  <c r="F132" i="1"/>
  <c r="G132" i="1"/>
  <c r="H132" i="1"/>
  <c r="D132" i="1"/>
  <c r="AK131" i="1"/>
  <c r="AK132" i="1"/>
  <c r="AL132" i="1" s="1"/>
  <c r="AK133" i="1"/>
  <c r="AK134" i="1"/>
  <c r="AK135" i="1"/>
  <c r="AK136" i="1"/>
  <c r="AL136" i="1" s="1"/>
  <c r="AK137" i="1"/>
  <c r="AK138" i="1"/>
  <c r="AL138" i="1" s="1"/>
  <c r="AS138" i="1" s="1"/>
  <c r="AK139" i="1"/>
  <c r="AK140" i="1"/>
  <c r="AL140" i="1" s="1"/>
  <c r="AK141" i="1"/>
  <c r="AK142" i="1"/>
  <c r="AL142" i="1" s="1"/>
  <c r="AK143" i="1"/>
  <c r="AK144" i="1"/>
  <c r="AL144" i="1" s="1"/>
  <c r="AK145" i="1"/>
  <c r="AK146" i="1"/>
  <c r="AL146" i="1" s="1"/>
  <c r="AK147" i="1"/>
  <c r="AK148" i="1"/>
  <c r="AL148" i="1" s="1"/>
  <c r="AK149" i="1"/>
  <c r="AK150" i="1"/>
  <c r="AL150" i="1" s="1"/>
  <c r="AK151" i="1"/>
  <c r="AK152" i="1"/>
  <c r="AK153" i="1"/>
  <c r="AK154" i="1"/>
  <c r="AK155" i="1"/>
  <c r="AK156" i="1"/>
  <c r="X131" i="1"/>
  <c r="Y131" i="1"/>
  <c r="Z131" i="1"/>
  <c r="V131" i="1"/>
  <c r="R131" i="1"/>
  <c r="S131" i="1"/>
  <c r="T131" i="1"/>
  <c r="P131" i="1"/>
  <c r="L131" i="1"/>
  <c r="M131" i="1"/>
  <c r="N131" i="1"/>
  <c r="J131" i="1"/>
  <c r="F131" i="1"/>
  <c r="G131" i="1"/>
  <c r="H131" i="1"/>
  <c r="D131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9" i="1"/>
  <c r="AL131" i="1"/>
  <c r="AS131" i="1" s="1"/>
  <c r="AL133" i="1"/>
  <c r="AL134" i="1"/>
  <c r="AS134" i="1" s="1"/>
  <c r="AL135" i="1"/>
  <c r="AL137" i="1"/>
  <c r="AL139" i="1"/>
  <c r="AL141" i="1"/>
  <c r="AL143" i="1"/>
  <c r="AL145" i="1"/>
  <c r="AL147" i="1"/>
  <c r="AL149" i="1"/>
  <c r="AL151" i="1"/>
  <c r="AL152" i="1"/>
  <c r="AL153" i="1"/>
  <c r="AL154" i="1"/>
  <c r="AL155" i="1"/>
  <c r="AL156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H155" i="1"/>
  <c r="AH156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K130" i="1"/>
  <c r="AL130" i="1" s="1"/>
  <c r="AS130" i="1" s="1"/>
  <c r="AJ130" i="1"/>
  <c r="AH130" i="1"/>
  <c r="AP98" i="1"/>
  <c r="AQ98" i="1"/>
  <c r="AR98" i="1"/>
  <c r="AP99" i="1"/>
  <c r="AQ99" i="1"/>
  <c r="AR99" i="1"/>
  <c r="AP100" i="1"/>
  <c r="AQ100" i="1"/>
  <c r="AR100" i="1" s="1"/>
  <c r="AP101" i="1"/>
  <c r="AQ101" i="1"/>
  <c r="AR101" i="1"/>
  <c r="AP102" i="1"/>
  <c r="AQ102" i="1"/>
  <c r="AR102" i="1"/>
  <c r="AP103" i="1"/>
  <c r="AQ103" i="1"/>
  <c r="AR103" i="1"/>
  <c r="AP104" i="1"/>
  <c r="AQ104" i="1"/>
  <c r="AR104" i="1" s="1"/>
  <c r="AP105" i="1"/>
  <c r="AQ105" i="1"/>
  <c r="AR105" i="1"/>
  <c r="AP106" i="1"/>
  <c r="AQ106" i="1"/>
  <c r="AR106" i="1"/>
  <c r="AS106" i="1" s="1"/>
  <c r="AP107" i="1"/>
  <c r="AQ107" i="1"/>
  <c r="AR107" i="1"/>
  <c r="AP108" i="1"/>
  <c r="AQ108" i="1"/>
  <c r="AR108" i="1" s="1"/>
  <c r="AS108" i="1" s="1"/>
  <c r="AP109" i="1"/>
  <c r="AS109" i="1" s="1"/>
  <c r="AQ109" i="1"/>
  <c r="AR109" i="1"/>
  <c r="AP110" i="1"/>
  <c r="AQ110" i="1"/>
  <c r="AR110" i="1"/>
  <c r="AP111" i="1"/>
  <c r="AS111" i="1" s="1"/>
  <c r="AQ111" i="1"/>
  <c r="AR111" i="1"/>
  <c r="AP112" i="1"/>
  <c r="AQ112" i="1"/>
  <c r="AR112" i="1" s="1"/>
  <c r="AS112" i="1" s="1"/>
  <c r="AP113" i="1"/>
  <c r="AQ113" i="1"/>
  <c r="AR113" i="1"/>
  <c r="AS113" i="1" s="1"/>
  <c r="AP114" i="1"/>
  <c r="AQ114" i="1"/>
  <c r="AR114" i="1"/>
  <c r="AP115" i="1"/>
  <c r="AS115" i="1" s="1"/>
  <c r="AQ115" i="1"/>
  <c r="AR115" i="1"/>
  <c r="AP116" i="1"/>
  <c r="AQ116" i="1"/>
  <c r="AR116" i="1" s="1"/>
  <c r="AS116" i="1" s="1"/>
  <c r="AP117" i="1"/>
  <c r="AQ117" i="1"/>
  <c r="AR117" i="1"/>
  <c r="AS117" i="1" s="1"/>
  <c r="AP118" i="1"/>
  <c r="AQ118" i="1"/>
  <c r="AR118" i="1"/>
  <c r="AP119" i="1"/>
  <c r="AQ119" i="1"/>
  <c r="AR119" i="1"/>
  <c r="AP120" i="1"/>
  <c r="AQ120" i="1"/>
  <c r="AR120" i="1" s="1"/>
  <c r="AP121" i="1"/>
  <c r="AS121" i="1" s="1"/>
  <c r="AQ121" i="1"/>
  <c r="AR121" i="1"/>
  <c r="AP122" i="1"/>
  <c r="AQ122" i="1"/>
  <c r="AR122" i="1"/>
  <c r="AP123" i="1"/>
  <c r="AS123" i="1" s="1"/>
  <c r="AQ123" i="1"/>
  <c r="AR123" i="1"/>
  <c r="AP124" i="1"/>
  <c r="AQ124" i="1"/>
  <c r="AR124" i="1" s="1"/>
  <c r="AS124" i="1" s="1"/>
  <c r="AP125" i="1"/>
  <c r="AS125" i="1" s="1"/>
  <c r="AQ125" i="1"/>
  <c r="AR125" i="1"/>
  <c r="AP126" i="1"/>
  <c r="AQ126" i="1"/>
  <c r="AR126" i="1"/>
  <c r="AP127" i="1"/>
  <c r="AQ127" i="1"/>
  <c r="AR127" i="1"/>
  <c r="AP128" i="1"/>
  <c r="AS128" i="1" s="1"/>
  <c r="AQ128" i="1"/>
  <c r="AR128" i="1" s="1"/>
  <c r="AP129" i="1"/>
  <c r="AQ129" i="1"/>
  <c r="AR129" i="1"/>
  <c r="AP89" i="1"/>
  <c r="AQ89" i="1"/>
  <c r="AR89" i="1"/>
  <c r="AP90" i="1"/>
  <c r="AQ90" i="1"/>
  <c r="AR90" i="1" s="1"/>
  <c r="AP91" i="1"/>
  <c r="AQ91" i="1"/>
  <c r="AR91" i="1" s="1"/>
  <c r="AP92" i="1"/>
  <c r="AQ92" i="1"/>
  <c r="AR92" i="1"/>
  <c r="AP93" i="1"/>
  <c r="AQ93" i="1"/>
  <c r="AR93" i="1"/>
  <c r="AP94" i="1"/>
  <c r="AQ94" i="1"/>
  <c r="AR94" i="1" s="1"/>
  <c r="AP95" i="1"/>
  <c r="AQ95" i="1"/>
  <c r="AR95" i="1" s="1"/>
  <c r="AP96" i="1"/>
  <c r="AQ96" i="1"/>
  <c r="AR96" i="1"/>
  <c r="AP97" i="1"/>
  <c r="AQ97" i="1"/>
  <c r="AR97" i="1"/>
  <c r="AP66" i="1"/>
  <c r="AQ66" i="1"/>
  <c r="AR66" i="1"/>
  <c r="AP67" i="1"/>
  <c r="AQ67" i="1"/>
  <c r="AR67" i="1"/>
  <c r="AP68" i="1"/>
  <c r="AQ68" i="1"/>
  <c r="AR68" i="1" s="1"/>
  <c r="AP69" i="1"/>
  <c r="AQ69" i="1"/>
  <c r="AR69" i="1"/>
  <c r="AP70" i="1"/>
  <c r="AQ70" i="1"/>
  <c r="AR70" i="1"/>
  <c r="AP71" i="1"/>
  <c r="AQ71" i="1"/>
  <c r="AR71" i="1"/>
  <c r="AP72" i="1"/>
  <c r="AQ72" i="1"/>
  <c r="AR72" i="1" s="1"/>
  <c r="AP73" i="1"/>
  <c r="AQ73" i="1"/>
  <c r="AR73" i="1"/>
  <c r="AP74" i="1"/>
  <c r="AQ74" i="1"/>
  <c r="AR74" i="1"/>
  <c r="AP75" i="1"/>
  <c r="AQ75" i="1"/>
  <c r="AR75" i="1"/>
  <c r="AP76" i="1"/>
  <c r="AQ76" i="1"/>
  <c r="AR76" i="1" s="1"/>
  <c r="AP77" i="1"/>
  <c r="AQ77" i="1"/>
  <c r="AR77" i="1"/>
  <c r="AP78" i="1"/>
  <c r="AQ78" i="1"/>
  <c r="AR78" i="1"/>
  <c r="AP79" i="1"/>
  <c r="AQ79" i="1"/>
  <c r="AR79" i="1"/>
  <c r="AP80" i="1"/>
  <c r="AQ80" i="1"/>
  <c r="AR80" i="1" s="1"/>
  <c r="AP81" i="1"/>
  <c r="AQ81" i="1"/>
  <c r="AR81" i="1"/>
  <c r="AP82" i="1"/>
  <c r="AQ82" i="1"/>
  <c r="AR82" i="1"/>
  <c r="AP83" i="1"/>
  <c r="AQ83" i="1"/>
  <c r="AR83" i="1"/>
  <c r="AP84" i="1"/>
  <c r="AQ84" i="1"/>
  <c r="AR84" i="1" s="1"/>
  <c r="AP85" i="1"/>
  <c r="AQ85" i="1"/>
  <c r="AR85" i="1"/>
  <c r="AP86" i="1"/>
  <c r="AQ86" i="1"/>
  <c r="AR86" i="1"/>
  <c r="AP87" i="1"/>
  <c r="AQ87" i="1"/>
  <c r="AR87" i="1"/>
  <c r="AP88" i="1"/>
  <c r="AQ88" i="1"/>
  <c r="AR88" i="1" s="1"/>
  <c r="AQ65" i="1"/>
  <c r="AR65" i="1" s="1"/>
  <c r="AP65" i="1"/>
  <c r="AD56" i="1"/>
  <c r="AE56" i="1"/>
  <c r="AF56" i="1"/>
  <c r="AD57" i="1"/>
  <c r="AE57" i="1"/>
  <c r="AF57" i="1"/>
  <c r="AD58" i="1"/>
  <c r="AE58" i="1"/>
  <c r="AF58" i="1" s="1"/>
  <c r="AD59" i="1"/>
  <c r="AE59" i="1"/>
  <c r="AF59" i="1"/>
  <c r="AD60" i="1"/>
  <c r="AE60" i="1"/>
  <c r="AF60" i="1"/>
  <c r="AD61" i="1"/>
  <c r="AE61" i="1"/>
  <c r="AF61" i="1"/>
  <c r="AD62" i="1"/>
  <c r="AE62" i="1"/>
  <c r="AF62" i="1" s="1"/>
  <c r="AD63" i="1"/>
  <c r="AE63" i="1"/>
  <c r="AF63" i="1"/>
  <c r="AD64" i="1"/>
  <c r="AE64" i="1"/>
  <c r="AF64" i="1"/>
  <c r="X130" i="1"/>
  <c r="Y130" i="1"/>
  <c r="Z130" i="1"/>
  <c r="V130" i="1"/>
  <c r="R130" i="1"/>
  <c r="S130" i="1"/>
  <c r="T130" i="1"/>
  <c r="P130" i="1"/>
  <c r="L130" i="1"/>
  <c r="M130" i="1"/>
  <c r="N130" i="1"/>
  <c r="J130" i="1"/>
  <c r="F130" i="1"/>
  <c r="G130" i="1"/>
  <c r="H130" i="1"/>
  <c r="D130" i="1"/>
  <c r="AN129" i="1"/>
  <c r="AS129" i="1"/>
  <c r="X129" i="1"/>
  <c r="Y129" i="1"/>
  <c r="Z129" i="1"/>
  <c r="V129" i="1"/>
  <c r="R129" i="1"/>
  <c r="S129" i="1"/>
  <c r="T129" i="1"/>
  <c r="P129" i="1"/>
  <c r="L129" i="1"/>
  <c r="M129" i="1"/>
  <c r="N129" i="1"/>
  <c r="J129" i="1"/>
  <c r="F129" i="1"/>
  <c r="G129" i="1"/>
  <c r="H129" i="1"/>
  <c r="D129" i="1"/>
  <c r="AN128" i="1"/>
  <c r="X128" i="1"/>
  <c r="Y128" i="1"/>
  <c r="Z128" i="1"/>
  <c r="V128" i="1"/>
  <c r="R128" i="1"/>
  <c r="S128" i="1"/>
  <c r="T128" i="1"/>
  <c r="P128" i="1"/>
  <c r="L128" i="1"/>
  <c r="M128" i="1"/>
  <c r="N128" i="1"/>
  <c r="J128" i="1"/>
  <c r="F128" i="1"/>
  <c r="G128" i="1"/>
  <c r="H128" i="1"/>
  <c r="D128" i="1"/>
  <c r="AN127" i="1"/>
  <c r="X127" i="1"/>
  <c r="Y127" i="1"/>
  <c r="Z127" i="1"/>
  <c r="V127" i="1"/>
  <c r="R127" i="1"/>
  <c r="S127" i="1"/>
  <c r="T127" i="1"/>
  <c r="P127" i="1"/>
  <c r="L127" i="1"/>
  <c r="M127" i="1"/>
  <c r="N127" i="1"/>
  <c r="J127" i="1"/>
  <c r="F127" i="1"/>
  <c r="G127" i="1"/>
  <c r="H127" i="1" s="1"/>
  <c r="D127" i="1"/>
  <c r="AN126" i="1"/>
  <c r="AS126" i="1" s="1"/>
  <c r="X126" i="1"/>
  <c r="Y126" i="1"/>
  <c r="Z126" i="1"/>
  <c r="V126" i="1"/>
  <c r="R126" i="1"/>
  <c r="S126" i="1"/>
  <c r="T126" i="1"/>
  <c r="P126" i="1"/>
  <c r="L126" i="1"/>
  <c r="M126" i="1"/>
  <c r="N126" i="1"/>
  <c r="J126" i="1"/>
  <c r="F126" i="1"/>
  <c r="G126" i="1"/>
  <c r="H126" i="1"/>
  <c r="D126" i="1"/>
  <c r="AN125" i="1"/>
  <c r="X125" i="1"/>
  <c r="Y125" i="1"/>
  <c r="Z125" i="1"/>
  <c r="V125" i="1"/>
  <c r="R125" i="1"/>
  <c r="S125" i="1"/>
  <c r="T125" i="1"/>
  <c r="P125" i="1"/>
  <c r="L125" i="1"/>
  <c r="M125" i="1"/>
  <c r="N125" i="1"/>
  <c r="J125" i="1"/>
  <c r="F125" i="1"/>
  <c r="G125" i="1"/>
  <c r="H125" i="1"/>
  <c r="D125" i="1"/>
  <c r="AN124" i="1"/>
  <c r="X124" i="1"/>
  <c r="Y124" i="1"/>
  <c r="Z124" i="1"/>
  <c r="V124" i="1"/>
  <c r="R124" i="1"/>
  <c r="S124" i="1"/>
  <c r="T124" i="1"/>
  <c r="P124" i="1"/>
  <c r="L124" i="1"/>
  <c r="M124" i="1"/>
  <c r="N124" i="1"/>
  <c r="J124" i="1"/>
  <c r="F124" i="1"/>
  <c r="G124" i="1"/>
  <c r="H124" i="1"/>
  <c r="D124" i="1"/>
  <c r="AN123" i="1"/>
  <c r="X123" i="1"/>
  <c r="Y123" i="1"/>
  <c r="Z123" i="1"/>
  <c r="V123" i="1"/>
  <c r="R123" i="1"/>
  <c r="S123" i="1"/>
  <c r="T123" i="1"/>
  <c r="P123" i="1"/>
  <c r="L123" i="1"/>
  <c r="M123" i="1"/>
  <c r="N123" i="1"/>
  <c r="J123" i="1"/>
  <c r="F123" i="1"/>
  <c r="G123" i="1"/>
  <c r="H123" i="1"/>
  <c r="D123" i="1"/>
  <c r="AN122" i="1"/>
  <c r="AS122" i="1"/>
  <c r="X122" i="1"/>
  <c r="Y122" i="1"/>
  <c r="Z122" i="1"/>
  <c r="V122" i="1"/>
  <c r="R122" i="1"/>
  <c r="S122" i="1"/>
  <c r="T122" i="1"/>
  <c r="P122" i="1"/>
  <c r="L122" i="1"/>
  <c r="M122" i="1"/>
  <c r="N122" i="1"/>
  <c r="J122" i="1"/>
  <c r="F122" i="1"/>
  <c r="G122" i="1"/>
  <c r="H122" i="1"/>
  <c r="D122" i="1"/>
  <c r="AN121" i="1"/>
  <c r="X121" i="1"/>
  <c r="Y121" i="1"/>
  <c r="Z121" i="1"/>
  <c r="V121" i="1"/>
  <c r="R121" i="1"/>
  <c r="S121" i="1"/>
  <c r="T121" i="1"/>
  <c r="P121" i="1"/>
  <c r="L121" i="1"/>
  <c r="M121" i="1"/>
  <c r="N121" i="1"/>
  <c r="J121" i="1"/>
  <c r="F121" i="1"/>
  <c r="G121" i="1"/>
  <c r="H121" i="1"/>
  <c r="D121" i="1"/>
  <c r="AN120" i="1"/>
  <c r="X120" i="1"/>
  <c r="Y120" i="1"/>
  <c r="Z120" i="1"/>
  <c r="V120" i="1"/>
  <c r="R120" i="1"/>
  <c r="S120" i="1"/>
  <c r="T120" i="1"/>
  <c r="P120" i="1"/>
  <c r="L120" i="1"/>
  <c r="M120" i="1"/>
  <c r="N120" i="1"/>
  <c r="J120" i="1"/>
  <c r="F120" i="1"/>
  <c r="G120" i="1"/>
  <c r="H120" i="1"/>
  <c r="D120" i="1"/>
  <c r="AN119" i="1"/>
  <c r="X119" i="1"/>
  <c r="Y119" i="1"/>
  <c r="Z119" i="1"/>
  <c r="V119" i="1"/>
  <c r="R119" i="1"/>
  <c r="S119" i="1"/>
  <c r="T119" i="1"/>
  <c r="P119" i="1"/>
  <c r="L119" i="1"/>
  <c r="M119" i="1"/>
  <c r="N119" i="1"/>
  <c r="J119" i="1"/>
  <c r="F119" i="1"/>
  <c r="G119" i="1"/>
  <c r="H119" i="1" s="1"/>
  <c r="D119" i="1"/>
  <c r="AN118" i="1"/>
  <c r="AS118" i="1"/>
  <c r="X118" i="1"/>
  <c r="Y118" i="1"/>
  <c r="Z118" i="1"/>
  <c r="V118" i="1"/>
  <c r="R118" i="1"/>
  <c r="S118" i="1"/>
  <c r="T118" i="1"/>
  <c r="P118" i="1"/>
  <c r="L118" i="1"/>
  <c r="M118" i="1"/>
  <c r="N118" i="1"/>
  <c r="J118" i="1"/>
  <c r="F118" i="1"/>
  <c r="G118" i="1"/>
  <c r="H118" i="1"/>
  <c r="D118" i="1"/>
  <c r="AN117" i="1"/>
  <c r="X117" i="1"/>
  <c r="Y117" i="1"/>
  <c r="Z117" i="1"/>
  <c r="V117" i="1"/>
  <c r="R117" i="1"/>
  <c r="S117" i="1"/>
  <c r="T117" i="1"/>
  <c r="P117" i="1"/>
  <c r="L117" i="1"/>
  <c r="M117" i="1"/>
  <c r="N117" i="1"/>
  <c r="J117" i="1"/>
  <c r="F117" i="1"/>
  <c r="G117" i="1"/>
  <c r="H117" i="1"/>
  <c r="D117" i="1"/>
  <c r="AN116" i="1"/>
  <c r="X116" i="1"/>
  <c r="Y116" i="1"/>
  <c r="Z116" i="1"/>
  <c r="V116" i="1"/>
  <c r="R116" i="1"/>
  <c r="S116" i="1"/>
  <c r="T116" i="1"/>
  <c r="P116" i="1"/>
  <c r="L116" i="1"/>
  <c r="M116" i="1"/>
  <c r="N116" i="1"/>
  <c r="J116" i="1"/>
  <c r="F116" i="1"/>
  <c r="G116" i="1"/>
  <c r="H116" i="1"/>
  <c r="D116" i="1"/>
  <c r="AN115" i="1"/>
  <c r="X115" i="1"/>
  <c r="Y115" i="1"/>
  <c r="Z115" i="1"/>
  <c r="V115" i="1"/>
  <c r="R115" i="1"/>
  <c r="S115" i="1"/>
  <c r="T115" i="1"/>
  <c r="P115" i="1"/>
  <c r="L115" i="1"/>
  <c r="M115" i="1"/>
  <c r="N115" i="1"/>
  <c r="J115" i="1"/>
  <c r="F115" i="1"/>
  <c r="G115" i="1"/>
  <c r="H115" i="1"/>
  <c r="D115" i="1"/>
  <c r="AN114" i="1"/>
  <c r="AS114" i="1"/>
  <c r="X114" i="1"/>
  <c r="Y114" i="1"/>
  <c r="Z114" i="1"/>
  <c r="V114" i="1"/>
  <c r="R114" i="1"/>
  <c r="S114" i="1"/>
  <c r="T114" i="1"/>
  <c r="P114" i="1"/>
  <c r="L114" i="1"/>
  <c r="M114" i="1"/>
  <c r="N114" i="1"/>
  <c r="J114" i="1"/>
  <c r="F114" i="1"/>
  <c r="G114" i="1"/>
  <c r="H114" i="1"/>
  <c r="D114" i="1"/>
  <c r="AN113" i="1"/>
  <c r="X113" i="1"/>
  <c r="Y113" i="1"/>
  <c r="Z113" i="1"/>
  <c r="V113" i="1"/>
  <c r="R113" i="1"/>
  <c r="S113" i="1"/>
  <c r="T113" i="1"/>
  <c r="P113" i="1"/>
  <c r="L113" i="1"/>
  <c r="M113" i="1"/>
  <c r="N113" i="1"/>
  <c r="J113" i="1"/>
  <c r="F113" i="1"/>
  <c r="G113" i="1"/>
  <c r="H113" i="1"/>
  <c r="D113" i="1"/>
  <c r="AN112" i="1"/>
  <c r="X112" i="1"/>
  <c r="Y112" i="1"/>
  <c r="Z112" i="1"/>
  <c r="V112" i="1"/>
  <c r="R112" i="1"/>
  <c r="S112" i="1"/>
  <c r="T112" i="1"/>
  <c r="P112" i="1"/>
  <c r="L112" i="1"/>
  <c r="M112" i="1"/>
  <c r="N112" i="1"/>
  <c r="J112" i="1"/>
  <c r="F112" i="1"/>
  <c r="G112" i="1"/>
  <c r="H112" i="1"/>
  <c r="D112" i="1"/>
  <c r="AN111" i="1"/>
  <c r="X111" i="1"/>
  <c r="Y111" i="1"/>
  <c r="Z111" i="1"/>
  <c r="V111" i="1"/>
  <c r="R111" i="1"/>
  <c r="S111" i="1"/>
  <c r="T111" i="1"/>
  <c r="P111" i="1"/>
  <c r="L111" i="1"/>
  <c r="M111" i="1"/>
  <c r="N111" i="1"/>
  <c r="J111" i="1"/>
  <c r="F111" i="1"/>
  <c r="G111" i="1"/>
  <c r="H111" i="1"/>
  <c r="D111" i="1"/>
  <c r="AN110" i="1"/>
  <c r="AS110" i="1" s="1"/>
  <c r="X110" i="1"/>
  <c r="Y110" i="1"/>
  <c r="Z110" i="1"/>
  <c r="V110" i="1"/>
  <c r="R110" i="1"/>
  <c r="S110" i="1"/>
  <c r="T110" i="1"/>
  <c r="P110" i="1"/>
  <c r="L110" i="1"/>
  <c r="M110" i="1"/>
  <c r="N110" i="1"/>
  <c r="J110" i="1"/>
  <c r="F110" i="1"/>
  <c r="G110" i="1"/>
  <c r="H110" i="1"/>
  <c r="D110" i="1"/>
  <c r="AN109" i="1"/>
  <c r="X109" i="1"/>
  <c r="Y109" i="1"/>
  <c r="Z109" i="1"/>
  <c r="V109" i="1"/>
  <c r="R109" i="1"/>
  <c r="S109" i="1"/>
  <c r="T109" i="1"/>
  <c r="P109" i="1"/>
  <c r="L109" i="1"/>
  <c r="M109" i="1"/>
  <c r="N109" i="1"/>
  <c r="J109" i="1"/>
  <c r="F109" i="1"/>
  <c r="G109" i="1"/>
  <c r="H109" i="1"/>
  <c r="D109" i="1"/>
  <c r="AN108" i="1"/>
  <c r="X108" i="1"/>
  <c r="Y108" i="1"/>
  <c r="Z108" i="1"/>
  <c r="V108" i="1"/>
  <c r="R108" i="1"/>
  <c r="S108" i="1"/>
  <c r="T108" i="1"/>
  <c r="P108" i="1"/>
  <c r="L108" i="1"/>
  <c r="M108" i="1"/>
  <c r="N108" i="1"/>
  <c r="J108" i="1"/>
  <c r="F108" i="1"/>
  <c r="G108" i="1"/>
  <c r="H108" i="1"/>
  <c r="D108" i="1"/>
  <c r="AN107" i="1"/>
  <c r="AS107" i="1" s="1"/>
  <c r="X107" i="1"/>
  <c r="Y107" i="1"/>
  <c r="Z107" i="1"/>
  <c r="V107" i="1"/>
  <c r="R107" i="1"/>
  <c r="S107" i="1"/>
  <c r="T107" i="1"/>
  <c r="P107" i="1"/>
  <c r="L107" i="1"/>
  <c r="M107" i="1"/>
  <c r="N107" i="1"/>
  <c r="J107" i="1"/>
  <c r="F107" i="1"/>
  <c r="G107" i="1"/>
  <c r="H107" i="1"/>
  <c r="D107" i="1"/>
  <c r="AN106" i="1"/>
  <c r="X106" i="1"/>
  <c r="Y106" i="1"/>
  <c r="Z106" i="1"/>
  <c r="V106" i="1"/>
  <c r="R106" i="1"/>
  <c r="S106" i="1"/>
  <c r="T106" i="1"/>
  <c r="P106" i="1"/>
  <c r="L106" i="1"/>
  <c r="M106" i="1"/>
  <c r="N106" i="1"/>
  <c r="J106" i="1"/>
  <c r="F106" i="1"/>
  <c r="G106" i="1"/>
  <c r="H106" i="1"/>
  <c r="D106" i="1"/>
  <c r="AS152" i="1" l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7" i="1"/>
  <c r="AS136" i="1"/>
  <c r="AS135" i="1"/>
  <c r="AS133" i="1"/>
  <c r="AS132" i="1"/>
  <c r="AS127" i="1"/>
  <c r="AS120" i="1"/>
  <c r="AS119" i="1"/>
  <c r="AN105" i="1"/>
  <c r="AS105" i="1"/>
  <c r="X105" i="1"/>
  <c r="Y105" i="1"/>
  <c r="Z105" i="1"/>
  <c r="V105" i="1"/>
  <c r="R105" i="1"/>
  <c r="S105" i="1"/>
  <c r="T105" i="1"/>
  <c r="P105" i="1"/>
  <c r="L105" i="1"/>
  <c r="M105" i="1"/>
  <c r="N105" i="1"/>
  <c r="J105" i="1"/>
  <c r="F105" i="1"/>
  <c r="G105" i="1"/>
  <c r="H105" i="1"/>
  <c r="D105" i="1"/>
  <c r="AN104" i="1"/>
  <c r="AS104" i="1"/>
  <c r="X104" i="1"/>
  <c r="Y104" i="1"/>
  <c r="Z104" i="1"/>
  <c r="V104" i="1"/>
  <c r="R104" i="1"/>
  <c r="S104" i="1"/>
  <c r="T104" i="1"/>
  <c r="P104" i="1"/>
  <c r="L104" i="1"/>
  <c r="M104" i="1"/>
  <c r="N104" i="1"/>
  <c r="J104" i="1"/>
  <c r="F104" i="1"/>
  <c r="G104" i="1"/>
  <c r="H104" i="1"/>
  <c r="D104" i="1"/>
  <c r="AN103" i="1"/>
  <c r="AS103" i="1"/>
  <c r="X103" i="1"/>
  <c r="Y103" i="1"/>
  <c r="Z103" i="1"/>
  <c r="V103" i="1"/>
  <c r="R103" i="1"/>
  <c r="S103" i="1"/>
  <c r="T103" i="1"/>
  <c r="P103" i="1"/>
  <c r="L103" i="1"/>
  <c r="M103" i="1"/>
  <c r="N103" i="1"/>
  <c r="J103" i="1"/>
  <c r="F103" i="1"/>
  <c r="G103" i="1"/>
  <c r="H103" i="1"/>
  <c r="D103" i="1"/>
  <c r="AN102" i="1"/>
  <c r="AS102" i="1"/>
  <c r="X102" i="1"/>
  <c r="Y102" i="1"/>
  <c r="Z102" i="1"/>
  <c r="V102" i="1"/>
  <c r="R102" i="1"/>
  <c r="S102" i="1"/>
  <c r="T102" i="1"/>
  <c r="P102" i="1"/>
  <c r="L102" i="1"/>
  <c r="M102" i="1"/>
  <c r="N102" i="1"/>
  <c r="J102" i="1"/>
  <c r="F102" i="1"/>
  <c r="G102" i="1"/>
  <c r="H102" i="1"/>
  <c r="D102" i="1"/>
  <c r="AN101" i="1"/>
  <c r="AS101" i="1"/>
  <c r="X101" i="1"/>
  <c r="Y101" i="1"/>
  <c r="Z101" i="1"/>
  <c r="V101" i="1"/>
  <c r="R101" i="1"/>
  <c r="S101" i="1"/>
  <c r="T101" i="1"/>
  <c r="P101" i="1"/>
  <c r="L101" i="1"/>
  <c r="M101" i="1"/>
  <c r="N101" i="1"/>
  <c r="J101" i="1"/>
  <c r="F101" i="1"/>
  <c r="G101" i="1"/>
  <c r="H101" i="1"/>
  <c r="D101" i="1"/>
  <c r="AN100" i="1"/>
  <c r="AS100" i="1"/>
  <c r="X100" i="1"/>
  <c r="Y100" i="1"/>
  <c r="Z100" i="1"/>
  <c r="V100" i="1"/>
  <c r="R100" i="1"/>
  <c r="S100" i="1"/>
  <c r="T100" i="1"/>
  <c r="P100" i="1"/>
  <c r="L100" i="1"/>
  <c r="M100" i="1"/>
  <c r="N100" i="1"/>
  <c r="J100" i="1"/>
  <c r="F100" i="1"/>
  <c r="G100" i="1"/>
  <c r="H100" i="1"/>
  <c r="D100" i="1"/>
  <c r="AN99" i="1"/>
  <c r="AS99" i="1"/>
  <c r="X99" i="1"/>
  <c r="Y99" i="1"/>
  <c r="Z99" i="1"/>
  <c r="V99" i="1"/>
  <c r="R99" i="1"/>
  <c r="S99" i="1"/>
  <c r="T99" i="1"/>
  <c r="P99" i="1"/>
  <c r="L99" i="1"/>
  <c r="M99" i="1"/>
  <c r="N99" i="1"/>
  <c r="J99" i="1"/>
  <c r="F99" i="1"/>
  <c r="G99" i="1"/>
  <c r="H99" i="1"/>
  <c r="D99" i="1"/>
  <c r="AN98" i="1"/>
  <c r="AS98" i="1"/>
  <c r="X98" i="1"/>
  <c r="Y98" i="1"/>
  <c r="Z98" i="1"/>
  <c r="V98" i="1"/>
  <c r="R98" i="1"/>
  <c r="S98" i="1"/>
  <c r="T98" i="1"/>
  <c r="P98" i="1"/>
  <c r="L98" i="1"/>
  <c r="M98" i="1"/>
  <c r="N98" i="1"/>
  <c r="J98" i="1"/>
  <c r="F98" i="1"/>
  <c r="G98" i="1"/>
  <c r="H98" i="1"/>
  <c r="D98" i="1"/>
  <c r="AN97" i="1"/>
  <c r="AS97" i="1"/>
  <c r="X97" i="1"/>
  <c r="Y97" i="1"/>
  <c r="Z97" i="1"/>
  <c r="V97" i="1"/>
  <c r="R97" i="1"/>
  <c r="S97" i="1"/>
  <c r="T97" i="1"/>
  <c r="P97" i="1"/>
  <c r="L97" i="1"/>
  <c r="M97" i="1"/>
  <c r="N97" i="1"/>
  <c r="J97" i="1"/>
  <c r="F97" i="1"/>
  <c r="G97" i="1"/>
  <c r="H97" i="1"/>
  <c r="D97" i="1"/>
  <c r="AN96" i="1"/>
  <c r="AS96" i="1"/>
  <c r="X96" i="1"/>
  <c r="Y96" i="1"/>
  <c r="Z96" i="1"/>
  <c r="V96" i="1"/>
  <c r="R96" i="1"/>
  <c r="S96" i="1"/>
  <c r="T96" i="1"/>
  <c r="P96" i="1"/>
  <c r="L96" i="1"/>
  <c r="M96" i="1"/>
  <c r="N96" i="1"/>
  <c r="J96" i="1"/>
  <c r="F96" i="1"/>
  <c r="G96" i="1"/>
  <c r="H96" i="1"/>
  <c r="D96" i="1"/>
  <c r="AN95" i="1"/>
  <c r="AS95" i="1"/>
  <c r="X95" i="1"/>
  <c r="Y95" i="1"/>
  <c r="Z95" i="1"/>
  <c r="V95" i="1"/>
  <c r="R95" i="1"/>
  <c r="S95" i="1"/>
  <c r="T95" i="1"/>
  <c r="P95" i="1"/>
  <c r="L95" i="1"/>
  <c r="M95" i="1"/>
  <c r="N95" i="1"/>
  <c r="J95" i="1"/>
  <c r="F95" i="1"/>
  <c r="G95" i="1"/>
  <c r="H95" i="1"/>
  <c r="D95" i="1"/>
  <c r="AN94" i="1"/>
  <c r="AS94" i="1" s="1"/>
  <c r="X94" i="1"/>
  <c r="Y94" i="1"/>
  <c r="Z94" i="1"/>
  <c r="V94" i="1"/>
  <c r="R94" i="1"/>
  <c r="S94" i="1"/>
  <c r="T94" i="1"/>
  <c r="P94" i="1"/>
  <c r="L94" i="1"/>
  <c r="M94" i="1"/>
  <c r="N94" i="1"/>
  <c r="J94" i="1"/>
  <c r="F94" i="1"/>
  <c r="G94" i="1"/>
  <c r="H94" i="1"/>
  <c r="D94" i="1"/>
  <c r="AN93" i="1"/>
  <c r="AS93" i="1" s="1"/>
  <c r="X93" i="1"/>
  <c r="Y93" i="1"/>
  <c r="Z93" i="1"/>
  <c r="V93" i="1"/>
  <c r="R93" i="1"/>
  <c r="S93" i="1"/>
  <c r="T93" i="1"/>
  <c r="P93" i="1"/>
  <c r="L93" i="1"/>
  <c r="M93" i="1"/>
  <c r="N93" i="1"/>
  <c r="J93" i="1"/>
  <c r="F93" i="1"/>
  <c r="G93" i="1"/>
  <c r="H93" i="1"/>
  <c r="D93" i="1"/>
  <c r="AN92" i="1"/>
  <c r="AS92" i="1"/>
  <c r="X92" i="1"/>
  <c r="Y92" i="1"/>
  <c r="Z92" i="1"/>
  <c r="V92" i="1"/>
  <c r="R92" i="1"/>
  <c r="S92" i="1"/>
  <c r="T92" i="1"/>
  <c r="P92" i="1"/>
  <c r="L92" i="1"/>
  <c r="M92" i="1"/>
  <c r="N92" i="1"/>
  <c r="J92" i="1"/>
  <c r="F92" i="1"/>
  <c r="G92" i="1"/>
  <c r="H92" i="1"/>
  <c r="D92" i="1"/>
  <c r="AN91" i="1"/>
  <c r="AS91" i="1"/>
  <c r="X91" i="1"/>
  <c r="Y91" i="1"/>
  <c r="Z91" i="1"/>
  <c r="V91" i="1"/>
  <c r="R91" i="1"/>
  <c r="S91" i="1"/>
  <c r="T91" i="1"/>
  <c r="P91" i="1"/>
  <c r="L91" i="1"/>
  <c r="M91" i="1"/>
  <c r="N91" i="1"/>
  <c r="J91" i="1"/>
  <c r="F91" i="1"/>
  <c r="G91" i="1"/>
  <c r="H91" i="1"/>
  <c r="D91" i="1"/>
  <c r="AN90" i="1"/>
  <c r="AS90" i="1" s="1"/>
  <c r="X90" i="1"/>
  <c r="Y90" i="1"/>
  <c r="Z90" i="1"/>
  <c r="V90" i="1"/>
  <c r="R90" i="1"/>
  <c r="S90" i="1"/>
  <c r="T90" i="1"/>
  <c r="P90" i="1"/>
  <c r="L90" i="1"/>
  <c r="M90" i="1"/>
  <c r="N90" i="1"/>
  <c r="J90" i="1"/>
  <c r="F90" i="1"/>
  <c r="G90" i="1"/>
  <c r="H90" i="1"/>
  <c r="D90" i="1"/>
  <c r="AN89" i="1"/>
  <c r="AS89" i="1"/>
  <c r="X89" i="1"/>
  <c r="Y89" i="1"/>
  <c r="Z89" i="1"/>
  <c r="V89" i="1"/>
  <c r="R89" i="1"/>
  <c r="S89" i="1"/>
  <c r="T89" i="1"/>
  <c r="P89" i="1"/>
  <c r="L89" i="1"/>
  <c r="M89" i="1"/>
  <c r="N89" i="1"/>
  <c r="J89" i="1"/>
  <c r="F89" i="1"/>
  <c r="G89" i="1"/>
  <c r="H89" i="1"/>
  <c r="D89" i="1"/>
  <c r="AN88" i="1"/>
  <c r="AS88" i="1"/>
  <c r="X88" i="1"/>
  <c r="Y88" i="1"/>
  <c r="Z88" i="1"/>
  <c r="V88" i="1"/>
  <c r="R88" i="1"/>
  <c r="S88" i="1"/>
  <c r="T88" i="1"/>
  <c r="P88" i="1"/>
  <c r="L88" i="1"/>
  <c r="M88" i="1"/>
  <c r="N88" i="1"/>
  <c r="J88" i="1"/>
  <c r="F88" i="1"/>
  <c r="G88" i="1"/>
  <c r="H88" i="1"/>
  <c r="D88" i="1"/>
  <c r="AN87" i="1"/>
  <c r="AS87" i="1"/>
  <c r="X87" i="1"/>
  <c r="Y87" i="1"/>
  <c r="Z87" i="1"/>
  <c r="V87" i="1"/>
  <c r="R87" i="1"/>
  <c r="S87" i="1"/>
  <c r="T87" i="1"/>
  <c r="P87" i="1"/>
  <c r="L87" i="1" l="1"/>
  <c r="M87" i="1"/>
  <c r="N87" i="1"/>
  <c r="J87" i="1"/>
  <c r="F87" i="1"/>
  <c r="G87" i="1"/>
  <c r="H87" i="1"/>
  <c r="D87" i="1"/>
  <c r="AN86" i="1"/>
  <c r="AS86" i="1" s="1"/>
  <c r="X86" i="1"/>
  <c r="Y86" i="1"/>
  <c r="Z86" i="1"/>
  <c r="V86" i="1"/>
  <c r="R86" i="1"/>
  <c r="S86" i="1"/>
  <c r="T86" i="1"/>
  <c r="P86" i="1"/>
  <c r="L86" i="1"/>
  <c r="M86" i="1"/>
  <c r="N86" i="1"/>
  <c r="J86" i="1"/>
  <c r="F86" i="1"/>
  <c r="G86" i="1"/>
  <c r="H86" i="1"/>
  <c r="D86" i="1"/>
  <c r="AN85" i="1"/>
  <c r="AS85" i="1"/>
  <c r="X85" i="1"/>
  <c r="Y85" i="1"/>
  <c r="Z85" i="1"/>
  <c r="V85" i="1"/>
  <c r="R85" i="1"/>
  <c r="S85" i="1"/>
  <c r="T85" i="1"/>
  <c r="P85" i="1"/>
  <c r="L85" i="1"/>
  <c r="M85" i="1"/>
  <c r="N85" i="1"/>
  <c r="J85" i="1"/>
  <c r="F85" i="1"/>
  <c r="G85" i="1"/>
  <c r="H85" i="1"/>
  <c r="D85" i="1"/>
  <c r="AN84" i="1"/>
  <c r="AS84" i="1" s="1"/>
  <c r="X84" i="1"/>
  <c r="Y84" i="1"/>
  <c r="Z84" i="1"/>
  <c r="V84" i="1"/>
  <c r="R84" i="1"/>
  <c r="S84" i="1"/>
  <c r="T84" i="1"/>
  <c r="P84" i="1"/>
  <c r="L84" i="1"/>
  <c r="M84" i="1"/>
  <c r="N84" i="1"/>
  <c r="J84" i="1"/>
  <c r="F84" i="1"/>
  <c r="G84" i="1"/>
  <c r="H84" i="1"/>
  <c r="D84" i="1"/>
  <c r="AN83" i="1"/>
  <c r="AS83" i="1"/>
  <c r="X83" i="1"/>
  <c r="Y83" i="1"/>
  <c r="Z83" i="1"/>
  <c r="V83" i="1"/>
  <c r="R83" i="1"/>
  <c r="S83" i="1"/>
  <c r="T83" i="1"/>
  <c r="P83" i="1"/>
  <c r="L83" i="1"/>
  <c r="M83" i="1"/>
  <c r="N83" i="1"/>
  <c r="J83" i="1"/>
  <c r="F83" i="1"/>
  <c r="G83" i="1"/>
  <c r="H83" i="1"/>
  <c r="D83" i="1"/>
  <c r="AN82" i="1"/>
  <c r="AS82" i="1" s="1"/>
  <c r="X82" i="1"/>
  <c r="Y82" i="1"/>
  <c r="Z82" i="1"/>
  <c r="V82" i="1"/>
  <c r="R82" i="1"/>
  <c r="S82" i="1"/>
  <c r="T82" i="1"/>
  <c r="P82" i="1"/>
  <c r="L82" i="1"/>
  <c r="M82" i="1"/>
  <c r="N82" i="1"/>
  <c r="J82" i="1"/>
  <c r="F82" i="1"/>
  <c r="G82" i="1"/>
  <c r="H82" i="1"/>
  <c r="D82" i="1"/>
  <c r="AN81" i="1"/>
  <c r="AS81" i="1"/>
  <c r="X81" i="1"/>
  <c r="Y81" i="1"/>
  <c r="Z81" i="1"/>
  <c r="V81" i="1"/>
  <c r="R81" i="1"/>
  <c r="S81" i="1"/>
  <c r="T81" i="1"/>
  <c r="P81" i="1"/>
  <c r="L81" i="1"/>
  <c r="M81" i="1"/>
  <c r="N81" i="1"/>
  <c r="J81" i="1"/>
  <c r="F81" i="1"/>
  <c r="G81" i="1"/>
  <c r="H81" i="1"/>
  <c r="D81" i="1"/>
  <c r="AB64" i="1"/>
  <c r="AB63" i="1"/>
  <c r="AB62" i="1"/>
  <c r="AB61" i="1"/>
  <c r="AB60" i="1"/>
  <c r="AB59" i="1"/>
  <c r="AB58" i="1"/>
  <c r="AB57" i="1"/>
  <c r="AD54" i="1"/>
  <c r="AE54" i="1"/>
  <c r="AF54" i="1"/>
  <c r="AB54" i="1"/>
  <c r="X54" i="1"/>
  <c r="Y54" i="1"/>
  <c r="Z54" i="1"/>
  <c r="V54" i="1"/>
  <c r="R54" i="1"/>
  <c r="S54" i="1"/>
  <c r="T54" i="1"/>
  <c r="P54" i="1"/>
  <c r="L54" i="1"/>
  <c r="M54" i="1"/>
  <c r="N54" i="1"/>
  <c r="J54" i="1"/>
  <c r="F54" i="1"/>
  <c r="G54" i="1"/>
  <c r="H54" i="1"/>
  <c r="D54" i="1"/>
  <c r="AE55" i="1"/>
  <c r="AF55" i="1" s="1"/>
  <c r="AD55" i="1"/>
  <c r="AB55" i="1"/>
  <c r="Y55" i="1"/>
  <c r="Z55" i="1" s="1"/>
  <c r="X55" i="1"/>
  <c r="V55" i="1"/>
  <c r="S55" i="1"/>
  <c r="T55" i="1" s="1"/>
  <c r="R55" i="1"/>
  <c r="P55" i="1"/>
  <c r="M55" i="1"/>
  <c r="N55" i="1" s="1"/>
  <c r="L55" i="1"/>
  <c r="J55" i="1"/>
  <c r="G55" i="1"/>
  <c r="H55" i="1" s="1"/>
  <c r="F55" i="1"/>
  <c r="D55" i="1"/>
  <c r="AB56" i="1"/>
  <c r="Y56" i="1"/>
  <c r="Z56" i="1" s="1"/>
  <c r="X56" i="1"/>
  <c r="V56" i="1"/>
  <c r="S56" i="1"/>
  <c r="T56" i="1" s="1"/>
  <c r="R56" i="1"/>
  <c r="P56" i="1"/>
  <c r="M56" i="1"/>
  <c r="N56" i="1" s="1"/>
  <c r="L56" i="1"/>
  <c r="J56" i="1"/>
  <c r="G56" i="1"/>
  <c r="H56" i="1" s="1"/>
  <c r="F56" i="1"/>
  <c r="D56" i="1"/>
  <c r="AD53" i="1"/>
  <c r="AE53" i="1"/>
  <c r="AF53" i="1"/>
  <c r="AB53" i="1"/>
  <c r="AD52" i="1"/>
  <c r="AE52" i="1"/>
  <c r="AF52" i="1"/>
  <c r="AB52" i="1"/>
  <c r="AD51" i="1"/>
  <c r="AE51" i="1"/>
  <c r="AF51" i="1"/>
  <c r="AB51" i="1"/>
  <c r="AD50" i="1"/>
  <c r="AE50" i="1"/>
  <c r="AF50" i="1"/>
  <c r="AB50" i="1"/>
  <c r="AD49" i="1"/>
  <c r="AE49" i="1"/>
  <c r="AF49" i="1"/>
  <c r="AB49" i="1"/>
  <c r="AD48" i="1"/>
  <c r="AE48" i="1"/>
  <c r="AF48" i="1"/>
  <c r="AB48" i="1"/>
  <c r="AD47" i="1"/>
  <c r="AE47" i="1"/>
  <c r="AF47" i="1"/>
  <c r="AB47" i="1"/>
  <c r="AD46" i="1"/>
  <c r="AE46" i="1"/>
  <c r="AF46" i="1"/>
  <c r="AB46" i="1"/>
  <c r="AD45" i="1"/>
  <c r="AE45" i="1"/>
  <c r="AF45" i="1"/>
  <c r="AB45" i="1"/>
  <c r="AD44" i="1"/>
  <c r="AE44" i="1"/>
  <c r="AF44" i="1"/>
  <c r="AB44" i="1"/>
  <c r="AD43" i="1"/>
  <c r="AE43" i="1"/>
  <c r="AF43" i="1"/>
  <c r="AB43" i="1"/>
  <c r="AD42" i="1"/>
  <c r="AE42" i="1"/>
  <c r="AF42" i="1"/>
  <c r="AB42" i="1"/>
  <c r="AD41" i="1"/>
  <c r="AE41" i="1"/>
  <c r="AF41" i="1"/>
  <c r="AB41" i="1"/>
  <c r="AD40" i="1"/>
  <c r="AE40" i="1"/>
  <c r="AF40" i="1"/>
  <c r="AB40" i="1"/>
  <c r="AD39" i="1"/>
  <c r="AE39" i="1"/>
  <c r="AF39" i="1"/>
  <c r="AB39" i="1"/>
  <c r="AD38" i="1"/>
  <c r="AE38" i="1"/>
  <c r="AF38" i="1"/>
  <c r="AB38" i="1"/>
  <c r="J9" i="1" l="1"/>
  <c r="J10" i="1"/>
  <c r="J11" i="1"/>
  <c r="J12" i="1"/>
  <c r="J13" i="1"/>
  <c r="J14" i="1"/>
  <c r="J15" i="1"/>
  <c r="J16" i="1"/>
  <c r="J17" i="1"/>
  <c r="A8" i="2" l="1"/>
  <c r="AN80" i="1"/>
  <c r="Y80" i="1"/>
  <c r="Z80" i="1" s="1"/>
  <c r="X80" i="1"/>
  <c r="V80" i="1"/>
  <c r="S80" i="1"/>
  <c r="T80" i="1" s="1"/>
  <c r="R80" i="1"/>
  <c r="P80" i="1"/>
  <c r="M80" i="1"/>
  <c r="N80" i="1" s="1"/>
  <c r="L80" i="1"/>
  <c r="J80" i="1"/>
  <c r="G80" i="1"/>
  <c r="H80" i="1" s="1"/>
  <c r="F80" i="1"/>
  <c r="D80" i="1"/>
  <c r="V51" i="1"/>
  <c r="D45" i="1"/>
  <c r="A30" i="2"/>
  <c r="AS80" i="1" l="1"/>
  <c r="P18" i="1"/>
  <c r="P11" i="1"/>
  <c r="Y24" i="1"/>
  <c r="Z24" i="1" s="1"/>
  <c r="X24" i="1"/>
  <c r="V24" i="1"/>
  <c r="Y23" i="1"/>
  <c r="Z23" i="1" s="1"/>
  <c r="X23" i="1"/>
  <c r="V23" i="1"/>
  <c r="Y22" i="1"/>
  <c r="Z22" i="1" s="1"/>
  <c r="X22" i="1"/>
  <c r="V22" i="1"/>
  <c r="Y21" i="1"/>
  <c r="Z21" i="1" s="1"/>
  <c r="X21" i="1"/>
  <c r="V21" i="1"/>
  <c r="Y20" i="1"/>
  <c r="Z20" i="1" s="1"/>
  <c r="X20" i="1"/>
  <c r="V20" i="1"/>
  <c r="Y19" i="1"/>
  <c r="Z19" i="1" s="1"/>
  <c r="X19" i="1"/>
  <c r="V19" i="1"/>
  <c r="Y18" i="1"/>
  <c r="Z18" i="1" s="1"/>
  <c r="X18" i="1"/>
  <c r="V18" i="1"/>
  <c r="Y17" i="1"/>
  <c r="Z17" i="1" s="1"/>
  <c r="X17" i="1"/>
  <c r="V17" i="1"/>
  <c r="Y16" i="1"/>
  <c r="Z16" i="1" s="1"/>
  <c r="X16" i="1"/>
  <c r="V16" i="1"/>
  <c r="Y15" i="1"/>
  <c r="Z15" i="1" s="1"/>
  <c r="X15" i="1"/>
  <c r="V15" i="1"/>
  <c r="Y14" i="1"/>
  <c r="Z14" i="1" s="1"/>
  <c r="X14" i="1"/>
  <c r="V14" i="1"/>
  <c r="Y13" i="1"/>
  <c r="Z13" i="1" s="1"/>
  <c r="X13" i="1"/>
  <c r="V13" i="1"/>
  <c r="Y12" i="1"/>
  <c r="Z12" i="1" s="1"/>
  <c r="X12" i="1"/>
  <c r="V12" i="1"/>
  <c r="Y11" i="1"/>
  <c r="Z11" i="1" s="1"/>
  <c r="X11" i="1"/>
  <c r="V11" i="1"/>
  <c r="Y10" i="1"/>
  <c r="Z10" i="1" s="1"/>
  <c r="X10" i="1"/>
  <c r="V10" i="1"/>
  <c r="Y9" i="1"/>
  <c r="Z9" i="1" s="1"/>
  <c r="X9" i="1"/>
  <c r="V9" i="1"/>
  <c r="AE37" i="1"/>
  <c r="AF37" i="1" s="1"/>
  <c r="AD37" i="1"/>
  <c r="AB37" i="1"/>
  <c r="AE36" i="1"/>
  <c r="AF36" i="1" s="1"/>
  <c r="AD36" i="1"/>
  <c r="AB36" i="1"/>
  <c r="AE35" i="1"/>
  <c r="AF35" i="1" s="1"/>
  <c r="AD35" i="1"/>
  <c r="AB35" i="1"/>
  <c r="AE34" i="1"/>
  <c r="AF34" i="1" s="1"/>
  <c r="AD34" i="1"/>
  <c r="AB34" i="1"/>
  <c r="AE33" i="1"/>
  <c r="AF33" i="1" s="1"/>
  <c r="AD33" i="1"/>
  <c r="AB33" i="1"/>
  <c r="AE32" i="1"/>
  <c r="AF32" i="1" s="1"/>
  <c r="AD32" i="1"/>
  <c r="AB32" i="1"/>
  <c r="AE31" i="1"/>
  <c r="AF31" i="1" s="1"/>
  <c r="AD31" i="1"/>
  <c r="AB31" i="1"/>
  <c r="AE30" i="1"/>
  <c r="AF30" i="1" s="1"/>
  <c r="AD30" i="1"/>
  <c r="AB30" i="1"/>
  <c r="AB25" i="1"/>
  <c r="AD25" i="1"/>
  <c r="AE25" i="1"/>
  <c r="AF25" i="1" s="1"/>
  <c r="AB26" i="1"/>
  <c r="AD26" i="1"/>
  <c r="AE26" i="1"/>
  <c r="AF26" i="1" s="1"/>
  <c r="AB27" i="1"/>
  <c r="AD27" i="1"/>
  <c r="AE27" i="1"/>
  <c r="AF27" i="1" s="1"/>
  <c r="AB28" i="1"/>
  <c r="AD28" i="1"/>
  <c r="AE28" i="1"/>
  <c r="AF28" i="1" s="1"/>
  <c r="AB29" i="1"/>
  <c r="AD29" i="1"/>
  <c r="AE29" i="1"/>
  <c r="AF29" i="1" s="1"/>
  <c r="V25" i="1" l="1"/>
  <c r="D9" i="1"/>
  <c r="F9" i="1"/>
  <c r="G9" i="1"/>
  <c r="H9" i="1" s="1"/>
  <c r="L9" i="1"/>
  <c r="M9" i="1"/>
  <c r="N9" i="1" s="1"/>
  <c r="P9" i="1"/>
  <c r="R9" i="1"/>
  <c r="S9" i="1"/>
  <c r="T9" i="1" s="1"/>
  <c r="AB9" i="1"/>
  <c r="AD9" i="1"/>
  <c r="AE9" i="1"/>
  <c r="AF9" i="1" s="1"/>
  <c r="D10" i="1"/>
  <c r="F10" i="1"/>
  <c r="G10" i="1"/>
  <c r="H10" i="1" s="1"/>
  <c r="L10" i="1"/>
  <c r="M10" i="1"/>
  <c r="N10" i="1" s="1"/>
  <c r="P10" i="1"/>
  <c r="R10" i="1"/>
  <c r="S10" i="1"/>
  <c r="T10" i="1" s="1"/>
  <c r="AB10" i="1"/>
  <c r="AD10" i="1"/>
  <c r="AE10" i="1"/>
  <c r="AF10" i="1" s="1"/>
  <c r="D11" i="1"/>
  <c r="F11" i="1"/>
  <c r="G11" i="1"/>
  <c r="H11" i="1" s="1"/>
  <c r="L11" i="1"/>
  <c r="M11" i="1"/>
  <c r="N11" i="1" s="1"/>
  <c r="R11" i="1"/>
  <c r="S11" i="1"/>
  <c r="T11" i="1" s="1"/>
  <c r="AB11" i="1"/>
  <c r="AD11" i="1"/>
  <c r="AE11" i="1"/>
  <c r="AF11" i="1" s="1"/>
  <c r="D12" i="1"/>
  <c r="F12" i="1"/>
  <c r="G12" i="1"/>
  <c r="H12" i="1" s="1"/>
  <c r="L12" i="1"/>
  <c r="M12" i="1"/>
  <c r="N12" i="1" s="1"/>
  <c r="P12" i="1"/>
  <c r="R12" i="1"/>
  <c r="S12" i="1"/>
  <c r="T12" i="1" s="1"/>
  <c r="AB12" i="1"/>
  <c r="AD12" i="1"/>
  <c r="AE12" i="1"/>
  <c r="AF12" i="1" s="1"/>
  <c r="D13" i="1"/>
  <c r="F13" i="1"/>
  <c r="G13" i="1"/>
  <c r="H13" i="1" s="1"/>
  <c r="L13" i="1"/>
  <c r="M13" i="1"/>
  <c r="N13" i="1" s="1"/>
  <c r="P13" i="1"/>
  <c r="R13" i="1"/>
  <c r="S13" i="1"/>
  <c r="T13" i="1" s="1"/>
  <c r="AB13" i="1"/>
  <c r="AD13" i="1"/>
  <c r="AE13" i="1"/>
  <c r="AF13" i="1" s="1"/>
  <c r="D14" i="1"/>
  <c r="F14" i="1"/>
  <c r="G14" i="1"/>
  <c r="H14" i="1" s="1"/>
  <c r="L14" i="1"/>
  <c r="M14" i="1"/>
  <c r="N14" i="1" s="1"/>
  <c r="P14" i="1"/>
  <c r="R14" i="1"/>
  <c r="S14" i="1"/>
  <c r="T14" i="1" s="1"/>
  <c r="AB14" i="1"/>
  <c r="AD14" i="1"/>
  <c r="AE14" i="1"/>
  <c r="AF14" i="1" s="1"/>
  <c r="D15" i="1"/>
  <c r="F15" i="1"/>
  <c r="G15" i="1"/>
  <c r="H15" i="1" s="1"/>
  <c r="L15" i="1"/>
  <c r="M15" i="1"/>
  <c r="N15" i="1" s="1"/>
  <c r="P15" i="1"/>
  <c r="R15" i="1"/>
  <c r="S15" i="1"/>
  <c r="T15" i="1" s="1"/>
  <c r="AB15" i="1"/>
  <c r="AD15" i="1"/>
  <c r="AE15" i="1"/>
  <c r="AF15" i="1" s="1"/>
  <c r="D16" i="1"/>
  <c r="F16" i="1"/>
  <c r="G16" i="1"/>
  <c r="H16" i="1" s="1"/>
  <c r="L16" i="1"/>
  <c r="M16" i="1"/>
  <c r="N16" i="1" s="1"/>
  <c r="P16" i="1"/>
  <c r="R16" i="1"/>
  <c r="S16" i="1"/>
  <c r="T16" i="1" s="1"/>
  <c r="AB16" i="1"/>
  <c r="AD16" i="1"/>
  <c r="AE16" i="1"/>
  <c r="AF16" i="1" s="1"/>
  <c r="D17" i="1"/>
  <c r="F17" i="1"/>
  <c r="G17" i="1"/>
  <c r="H17" i="1" s="1"/>
  <c r="L17" i="1"/>
  <c r="M17" i="1"/>
  <c r="N17" i="1" s="1"/>
  <c r="P17" i="1"/>
  <c r="R17" i="1"/>
  <c r="S17" i="1"/>
  <c r="T17" i="1" s="1"/>
  <c r="AB17" i="1"/>
  <c r="AD17" i="1"/>
  <c r="AE17" i="1"/>
  <c r="AF17" i="1" s="1"/>
  <c r="D18" i="1"/>
  <c r="F18" i="1"/>
  <c r="G18" i="1"/>
  <c r="H18" i="1" s="1"/>
  <c r="J18" i="1"/>
  <c r="L18" i="1"/>
  <c r="M18" i="1"/>
  <c r="N18" i="1" s="1"/>
  <c r="R18" i="1"/>
  <c r="S18" i="1"/>
  <c r="T18" i="1" s="1"/>
  <c r="AB18" i="1"/>
  <c r="AD18" i="1"/>
  <c r="AE18" i="1"/>
  <c r="AF18" i="1" s="1"/>
  <c r="D19" i="1"/>
  <c r="F19" i="1"/>
  <c r="G19" i="1"/>
  <c r="H19" i="1" s="1"/>
  <c r="J19" i="1"/>
  <c r="L19" i="1"/>
  <c r="M19" i="1"/>
  <c r="N19" i="1" s="1"/>
  <c r="P19" i="1"/>
  <c r="R19" i="1"/>
  <c r="S19" i="1"/>
  <c r="T19" i="1" s="1"/>
  <c r="AB19" i="1"/>
  <c r="AD19" i="1"/>
  <c r="AE19" i="1"/>
  <c r="AF19" i="1" s="1"/>
  <c r="D20" i="1"/>
  <c r="F20" i="1"/>
  <c r="G20" i="1"/>
  <c r="H20" i="1" s="1"/>
  <c r="J20" i="1"/>
  <c r="L20" i="1"/>
  <c r="M20" i="1"/>
  <c r="N20" i="1" s="1"/>
  <c r="P20" i="1"/>
  <c r="R20" i="1"/>
  <c r="S20" i="1"/>
  <c r="T20" i="1" s="1"/>
  <c r="AB20" i="1"/>
  <c r="AD20" i="1"/>
  <c r="AE20" i="1"/>
  <c r="AF20" i="1" s="1"/>
  <c r="D21" i="1"/>
  <c r="F21" i="1"/>
  <c r="G21" i="1"/>
  <c r="H21" i="1" s="1"/>
  <c r="J21" i="1"/>
  <c r="L21" i="1"/>
  <c r="M21" i="1"/>
  <c r="N21" i="1" s="1"/>
  <c r="P21" i="1"/>
  <c r="R21" i="1"/>
  <c r="S21" i="1"/>
  <c r="T21" i="1" s="1"/>
  <c r="AB21" i="1"/>
  <c r="AD21" i="1"/>
  <c r="AE21" i="1"/>
  <c r="AF21" i="1" s="1"/>
  <c r="D22" i="1"/>
  <c r="F22" i="1"/>
  <c r="G22" i="1"/>
  <c r="H22" i="1" s="1"/>
  <c r="J22" i="1"/>
  <c r="L22" i="1"/>
  <c r="M22" i="1"/>
  <c r="N22" i="1" s="1"/>
  <c r="P22" i="1"/>
  <c r="R22" i="1"/>
  <c r="S22" i="1"/>
  <c r="T22" i="1" s="1"/>
  <c r="AB22" i="1"/>
  <c r="AD22" i="1"/>
  <c r="AE22" i="1"/>
  <c r="AF22" i="1" s="1"/>
  <c r="D23" i="1"/>
  <c r="F23" i="1"/>
  <c r="G23" i="1"/>
  <c r="H23" i="1" s="1"/>
  <c r="J23" i="1"/>
  <c r="L23" i="1"/>
  <c r="M23" i="1"/>
  <c r="N23" i="1" s="1"/>
  <c r="P23" i="1"/>
  <c r="R23" i="1"/>
  <c r="S23" i="1"/>
  <c r="T23" i="1" s="1"/>
  <c r="AB23" i="1"/>
  <c r="AD23" i="1"/>
  <c r="AE23" i="1"/>
  <c r="AF23" i="1" s="1"/>
  <c r="D24" i="1"/>
  <c r="F24" i="1"/>
  <c r="G24" i="1"/>
  <c r="H24" i="1" s="1"/>
  <c r="J24" i="1"/>
  <c r="L24" i="1"/>
  <c r="M24" i="1"/>
  <c r="N24" i="1" s="1"/>
  <c r="P24" i="1"/>
  <c r="R24" i="1"/>
  <c r="S24" i="1"/>
  <c r="T24" i="1" s="1"/>
  <c r="AB24" i="1"/>
  <c r="AD24" i="1"/>
  <c r="AE24" i="1"/>
  <c r="AF24" i="1" s="1"/>
  <c r="D25" i="1"/>
  <c r="F25" i="1"/>
  <c r="G25" i="1"/>
  <c r="H25" i="1" s="1"/>
  <c r="J25" i="1"/>
  <c r="L25" i="1"/>
  <c r="M25" i="1"/>
  <c r="N25" i="1" s="1"/>
  <c r="P25" i="1"/>
  <c r="R25" i="1"/>
  <c r="S25" i="1"/>
  <c r="T25" i="1" s="1"/>
  <c r="X25" i="1"/>
  <c r="Y25" i="1"/>
  <c r="Z25" i="1" s="1"/>
  <c r="D26" i="1"/>
  <c r="F26" i="1"/>
  <c r="G26" i="1"/>
  <c r="H26" i="1" s="1"/>
  <c r="J26" i="1"/>
  <c r="L26" i="1"/>
  <c r="M26" i="1"/>
  <c r="N26" i="1" s="1"/>
  <c r="P26" i="1"/>
  <c r="R26" i="1"/>
  <c r="S26" i="1"/>
  <c r="T26" i="1" s="1"/>
  <c r="V26" i="1"/>
  <c r="X26" i="1"/>
  <c r="Y26" i="1"/>
  <c r="Z26" i="1" s="1"/>
  <c r="D27" i="1"/>
  <c r="F27" i="1"/>
  <c r="G27" i="1"/>
  <c r="H27" i="1" s="1"/>
  <c r="J27" i="1"/>
  <c r="L27" i="1"/>
  <c r="M27" i="1"/>
  <c r="N27" i="1" s="1"/>
  <c r="P27" i="1"/>
  <c r="R27" i="1"/>
  <c r="S27" i="1"/>
  <c r="T27" i="1" s="1"/>
  <c r="V27" i="1"/>
  <c r="X27" i="1"/>
  <c r="Y27" i="1"/>
  <c r="Z27" i="1" s="1"/>
  <c r="D28" i="1"/>
  <c r="F28" i="1"/>
  <c r="G28" i="1"/>
  <c r="H28" i="1" s="1"/>
  <c r="J28" i="1"/>
  <c r="L28" i="1"/>
  <c r="M28" i="1"/>
  <c r="N28" i="1" s="1"/>
  <c r="P28" i="1"/>
  <c r="R28" i="1"/>
  <c r="S28" i="1"/>
  <c r="T28" i="1" s="1"/>
  <c r="V28" i="1"/>
  <c r="X28" i="1"/>
  <c r="Y28" i="1"/>
  <c r="Z28" i="1" s="1"/>
  <c r="D29" i="1"/>
  <c r="F29" i="1"/>
  <c r="G29" i="1"/>
  <c r="H29" i="1" s="1"/>
  <c r="J29" i="1"/>
  <c r="L29" i="1"/>
  <c r="M29" i="1"/>
  <c r="N29" i="1" s="1"/>
  <c r="P29" i="1"/>
  <c r="R29" i="1"/>
  <c r="S29" i="1"/>
  <c r="T29" i="1" s="1"/>
  <c r="V29" i="1"/>
  <c r="X29" i="1"/>
  <c r="Y29" i="1"/>
  <c r="Z29" i="1" s="1"/>
  <c r="D30" i="1"/>
  <c r="F30" i="1"/>
  <c r="G30" i="1"/>
  <c r="H30" i="1" s="1"/>
  <c r="J30" i="1"/>
  <c r="L30" i="1"/>
  <c r="M30" i="1"/>
  <c r="N30" i="1" s="1"/>
  <c r="P30" i="1"/>
  <c r="R30" i="1"/>
  <c r="S30" i="1"/>
  <c r="T30" i="1" s="1"/>
  <c r="V30" i="1"/>
  <c r="X30" i="1"/>
  <c r="Y30" i="1"/>
  <c r="Z30" i="1" s="1"/>
  <c r="D31" i="1"/>
  <c r="F31" i="1"/>
  <c r="G31" i="1"/>
  <c r="H31" i="1" s="1"/>
  <c r="J31" i="1"/>
  <c r="L31" i="1"/>
  <c r="M31" i="1"/>
  <c r="N31" i="1" s="1"/>
  <c r="P31" i="1"/>
  <c r="R31" i="1"/>
  <c r="S31" i="1"/>
  <c r="T31" i="1" s="1"/>
  <c r="V31" i="1"/>
  <c r="X31" i="1"/>
  <c r="Y31" i="1"/>
  <c r="Z31" i="1" s="1"/>
  <c r="D32" i="1"/>
  <c r="F32" i="1"/>
  <c r="G32" i="1"/>
  <c r="H32" i="1" s="1"/>
  <c r="J32" i="1"/>
  <c r="L32" i="1"/>
  <c r="M32" i="1"/>
  <c r="N32" i="1" s="1"/>
  <c r="P32" i="1"/>
  <c r="R32" i="1"/>
  <c r="S32" i="1"/>
  <c r="T32" i="1" s="1"/>
  <c r="V32" i="1"/>
  <c r="X32" i="1"/>
  <c r="Y32" i="1"/>
  <c r="Z32" i="1" s="1"/>
  <c r="D33" i="1"/>
  <c r="F33" i="1"/>
  <c r="G33" i="1"/>
  <c r="H33" i="1" s="1"/>
  <c r="J33" i="1"/>
  <c r="L33" i="1"/>
  <c r="M33" i="1"/>
  <c r="N33" i="1" s="1"/>
  <c r="P33" i="1"/>
  <c r="R33" i="1"/>
  <c r="S33" i="1"/>
  <c r="T33" i="1" s="1"/>
  <c r="V33" i="1"/>
  <c r="X33" i="1"/>
  <c r="Y33" i="1"/>
  <c r="Z33" i="1" s="1"/>
  <c r="D34" i="1"/>
  <c r="F34" i="1"/>
  <c r="G34" i="1"/>
  <c r="H34" i="1" s="1"/>
  <c r="J34" i="1"/>
  <c r="L34" i="1"/>
  <c r="M34" i="1"/>
  <c r="N34" i="1" s="1"/>
  <c r="P34" i="1"/>
  <c r="R34" i="1"/>
  <c r="S34" i="1"/>
  <c r="T34" i="1" s="1"/>
  <c r="V34" i="1"/>
  <c r="X34" i="1"/>
  <c r="Y34" i="1"/>
  <c r="Z34" i="1" s="1"/>
  <c r="D35" i="1"/>
  <c r="F35" i="1"/>
  <c r="G35" i="1"/>
  <c r="H35" i="1" s="1"/>
  <c r="J35" i="1"/>
  <c r="L35" i="1"/>
  <c r="M35" i="1"/>
  <c r="N35" i="1" s="1"/>
  <c r="P35" i="1"/>
  <c r="R35" i="1"/>
  <c r="S35" i="1"/>
  <c r="T35" i="1" s="1"/>
  <c r="V35" i="1"/>
  <c r="X35" i="1"/>
  <c r="Y35" i="1"/>
  <c r="Z35" i="1" s="1"/>
  <c r="D36" i="1"/>
  <c r="F36" i="1"/>
  <c r="G36" i="1"/>
  <c r="H36" i="1" s="1"/>
  <c r="J36" i="1"/>
  <c r="L36" i="1"/>
  <c r="M36" i="1"/>
  <c r="N36" i="1" s="1"/>
  <c r="P36" i="1"/>
  <c r="R36" i="1"/>
  <c r="S36" i="1"/>
  <c r="T36" i="1" s="1"/>
  <c r="V36" i="1"/>
  <c r="X36" i="1"/>
  <c r="Y36" i="1"/>
  <c r="Z36" i="1" s="1"/>
  <c r="D37" i="1"/>
  <c r="F37" i="1"/>
  <c r="G37" i="1"/>
  <c r="H37" i="1" s="1"/>
  <c r="J37" i="1"/>
  <c r="L37" i="1"/>
  <c r="M37" i="1"/>
  <c r="N37" i="1" s="1"/>
  <c r="P37" i="1"/>
  <c r="R37" i="1"/>
  <c r="S37" i="1"/>
  <c r="T37" i="1" s="1"/>
  <c r="V37" i="1"/>
  <c r="X37" i="1"/>
  <c r="Y37" i="1"/>
  <c r="Z37" i="1" s="1"/>
  <c r="D38" i="1"/>
  <c r="F38" i="1"/>
  <c r="G38" i="1"/>
  <c r="H38" i="1" s="1"/>
  <c r="J38" i="1"/>
  <c r="L38" i="1"/>
  <c r="M38" i="1"/>
  <c r="N38" i="1" s="1"/>
  <c r="P38" i="1"/>
  <c r="R38" i="1"/>
  <c r="S38" i="1"/>
  <c r="T38" i="1" s="1"/>
  <c r="V38" i="1"/>
  <c r="X38" i="1"/>
  <c r="Y38" i="1"/>
  <c r="Z38" i="1" s="1"/>
  <c r="D39" i="1"/>
  <c r="F39" i="1"/>
  <c r="G39" i="1"/>
  <c r="H39" i="1" s="1"/>
  <c r="J39" i="1"/>
  <c r="L39" i="1"/>
  <c r="M39" i="1"/>
  <c r="N39" i="1" s="1"/>
  <c r="P39" i="1"/>
  <c r="R39" i="1"/>
  <c r="S39" i="1"/>
  <c r="T39" i="1" s="1"/>
  <c r="V39" i="1"/>
  <c r="X39" i="1"/>
  <c r="Y39" i="1"/>
  <c r="Z39" i="1" s="1"/>
  <c r="D40" i="1"/>
  <c r="F40" i="1"/>
  <c r="G40" i="1"/>
  <c r="H40" i="1" s="1"/>
  <c r="J40" i="1"/>
  <c r="L40" i="1"/>
  <c r="M40" i="1"/>
  <c r="N40" i="1" s="1"/>
  <c r="P40" i="1"/>
  <c r="R40" i="1"/>
  <c r="S40" i="1"/>
  <c r="T40" i="1" s="1"/>
  <c r="V40" i="1"/>
  <c r="X40" i="1"/>
  <c r="Y40" i="1"/>
  <c r="Z40" i="1" s="1"/>
  <c r="D41" i="1"/>
  <c r="F41" i="1"/>
  <c r="G41" i="1"/>
  <c r="H41" i="1" s="1"/>
  <c r="J41" i="1"/>
  <c r="L41" i="1"/>
  <c r="M41" i="1"/>
  <c r="N41" i="1" s="1"/>
  <c r="P41" i="1"/>
  <c r="R41" i="1"/>
  <c r="S41" i="1"/>
  <c r="T41" i="1" s="1"/>
  <c r="V41" i="1"/>
  <c r="X41" i="1"/>
  <c r="Y41" i="1"/>
  <c r="Z41" i="1" s="1"/>
  <c r="D42" i="1"/>
  <c r="F42" i="1"/>
  <c r="G42" i="1"/>
  <c r="H42" i="1" s="1"/>
  <c r="J42" i="1"/>
  <c r="L42" i="1"/>
  <c r="M42" i="1"/>
  <c r="N42" i="1" s="1"/>
  <c r="P42" i="1"/>
  <c r="R42" i="1"/>
  <c r="S42" i="1"/>
  <c r="T42" i="1" s="1"/>
  <c r="V42" i="1"/>
  <c r="X42" i="1"/>
  <c r="Y42" i="1"/>
  <c r="Z42" i="1" s="1"/>
  <c r="D43" i="1"/>
  <c r="F43" i="1"/>
  <c r="G43" i="1"/>
  <c r="H43" i="1" s="1"/>
  <c r="J43" i="1"/>
  <c r="L43" i="1"/>
  <c r="M43" i="1"/>
  <c r="N43" i="1" s="1"/>
  <c r="P43" i="1"/>
  <c r="R43" i="1"/>
  <c r="S43" i="1"/>
  <c r="T43" i="1" s="1"/>
  <c r="V43" i="1"/>
  <c r="X43" i="1"/>
  <c r="Y43" i="1"/>
  <c r="Z43" i="1" s="1"/>
  <c r="D44" i="1"/>
  <c r="F44" i="1"/>
  <c r="G44" i="1"/>
  <c r="H44" i="1" s="1"/>
  <c r="J44" i="1"/>
  <c r="L44" i="1"/>
  <c r="M44" i="1"/>
  <c r="N44" i="1" s="1"/>
  <c r="P44" i="1"/>
  <c r="R44" i="1"/>
  <c r="S44" i="1"/>
  <c r="T44" i="1" s="1"/>
  <c r="V44" i="1"/>
  <c r="X44" i="1"/>
  <c r="Y44" i="1"/>
  <c r="Z44" i="1" s="1"/>
  <c r="F45" i="1"/>
  <c r="G45" i="1"/>
  <c r="H45" i="1" s="1"/>
  <c r="J45" i="1"/>
  <c r="L45" i="1"/>
  <c r="M45" i="1"/>
  <c r="N45" i="1" s="1"/>
  <c r="P45" i="1"/>
  <c r="R45" i="1"/>
  <c r="S45" i="1"/>
  <c r="T45" i="1" s="1"/>
  <c r="V45" i="1"/>
  <c r="X45" i="1"/>
  <c r="Y45" i="1"/>
  <c r="Z45" i="1" s="1"/>
  <c r="D46" i="1"/>
  <c r="F46" i="1"/>
  <c r="G46" i="1"/>
  <c r="H46" i="1" s="1"/>
  <c r="J46" i="1"/>
  <c r="L46" i="1"/>
  <c r="M46" i="1"/>
  <c r="N46" i="1" s="1"/>
  <c r="P46" i="1"/>
  <c r="R46" i="1"/>
  <c r="S46" i="1"/>
  <c r="T46" i="1" s="1"/>
  <c r="V46" i="1"/>
  <c r="X46" i="1"/>
  <c r="Y46" i="1"/>
  <c r="Z46" i="1" s="1"/>
  <c r="D47" i="1"/>
  <c r="F47" i="1"/>
  <c r="G47" i="1"/>
  <c r="H47" i="1" s="1"/>
  <c r="J47" i="1"/>
  <c r="L47" i="1"/>
  <c r="M47" i="1"/>
  <c r="N47" i="1" s="1"/>
  <c r="P47" i="1"/>
  <c r="R47" i="1"/>
  <c r="S47" i="1"/>
  <c r="T47" i="1" s="1"/>
  <c r="V47" i="1"/>
  <c r="X47" i="1"/>
  <c r="Y47" i="1"/>
  <c r="Z47" i="1" s="1"/>
  <c r="D48" i="1"/>
  <c r="F48" i="1"/>
  <c r="G48" i="1"/>
  <c r="H48" i="1" s="1"/>
  <c r="J48" i="1"/>
  <c r="L48" i="1"/>
  <c r="M48" i="1"/>
  <c r="N48" i="1" s="1"/>
  <c r="P48" i="1"/>
  <c r="R48" i="1"/>
  <c r="S48" i="1"/>
  <c r="T48" i="1" s="1"/>
  <c r="V48" i="1"/>
  <c r="X48" i="1"/>
  <c r="Y48" i="1"/>
  <c r="Z48" i="1" s="1"/>
  <c r="D49" i="1"/>
  <c r="F49" i="1"/>
  <c r="G49" i="1"/>
  <c r="H49" i="1" s="1"/>
  <c r="J49" i="1"/>
  <c r="L49" i="1"/>
  <c r="M49" i="1"/>
  <c r="N49" i="1" s="1"/>
  <c r="P49" i="1"/>
  <c r="R49" i="1"/>
  <c r="S49" i="1"/>
  <c r="T49" i="1" s="1"/>
  <c r="V49" i="1"/>
  <c r="X49" i="1"/>
  <c r="Y49" i="1"/>
  <c r="Z49" i="1" s="1"/>
  <c r="D50" i="1"/>
  <c r="F50" i="1"/>
  <c r="G50" i="1"/>
  <c r="H50" i="1" s="1"/>
  <c r="J50" i="1"/>
  <c r="L50" i="1"/>
  <c r="M50" i="1"/>
  <c r="N50" i="1" s="1"/>
  <c r="P50" i="1"/>
  <c r="R50" i="1"/>
  <c r="S50" i="1"/>
  <c r="T50" i="1" s="1"/>
  <c r="V50" i="1"/>
  <c r="X50" i="1"/>
  <c r="Y50" i="1"/>
  <c r="Z50" i="1" s="1"/>
  <c r="D51" i="1"/>
  <c r="F51" i="1"/>
  <c r="G51" i="1"/>
  <c r="H51" i="1" s="1"/>
  <c r="J51" i="1"/>
  <c r="L51" i="1"/>
  <c r="M51" i="1"/>
  <c r="N51" i="1" s="1"/>
  <c r="P51" i="1"/>
  <c r="R51" i="1"/>
  <c r="S51" i="1"/>
  <c r="T51" i="1" s="1"/>
  <c r="X51" i="1"/>
  <c r="Y51" i="1"/>
  <c r="Z51" i="1" s="1"/>
  <c r="D52" i="1"/>
  <c r="F52" i="1"/>
  <c r="G52" i="1"/>
  <c r="H52" i="1" s="1"/>
  <c r="J52" i="1"/>
  <c r="L52" i="1"/>
  <c r="M52" i="1"/>
  <c r="N52" i="1" s="1"/>
  <c r="P52" i="1"/>
  <c r="R52" i="1"/>
  <c r="S52" i="1"/>
  <c r="T52" i="1" s="1"/>
  <c r="V52" i="1"/>
  <c r="X52" i="1"/>
  <c r="Y52" i="1"/>
  <c r="Z52" i="1" s="1"/>
  <c r="D53" i="1"/>
  <c r="F53" i="1"/>
  <c r="G53" i="1"/>
  <c r="H53" i="1" s="1"/>
  <c r="J53" i="1"/>
  <c r="L53" i="1"/>
  <c r="M53" i="1"/>
  <c r="N53" i="1" s="1"/>
  <c r="P53" i="1"/>
  <c r="R53" i="1"/>
  <c r="S53" i="1"/>
  <c r="T53" i="1" s="1"/>
  <c r="V53" i="1"/>
  <c r="X53" i="1"/>
  <c r="Y53" i="1"/>
  <c r="Z53" i="1" s="1"/>
  <c r="D57" i="1"/>
  <c r="F57" i="1"/>
  <c r="G57" i="1"/>
  <c r="H57" i="1" s="1"/>
  <c r="J57" i="1"/>
  <c r="L57" i="1"/>
  <c r="M57" i="1"/>
  <c r="N57" i="1" s="1"/>
  <c r="P57" i="1"/>
  <c r="R57" i="1"/>
  <c r="S57" i="1"/>
  <c r="T57" i="1" s="1"/>
  <c r="V57" i="1"/>
  <c r="X57" i="1"/>
  <c r="Y57" i="1"/>
  <c r="Z57" i="1" s="1"/>
  <c r="D58" i="1"/>
  <c r="F58" i="1"/>
  <c r="G58" i="1"/>
  <c r="H58" i="1" s="1"/>
  <c r="J58" i="1"/>
  <c r="L58" i="1"/>
  <c r="M58" i="1"/>
  <c r="N58" i="1" s="1"/>
  <c r="P58" i="1"/>
  <c r="R58" i="1"/>
  <c r="S58" i="1"/>
  <c r="T58" i="1" s="1"/>
  <c r="V58" i="1"/>
  <c r="X58" i="1"/>
  <c r="Y58" i="1"/>
  <c r="Z58" i="1" s="1"/>
  <c r="D59" i="1"/>
  <c r="F59" i="1"/>
  <c r="G59" i="1"/>
  <c r="H59" i="1" s="1"/>
  <c r="J59" i="1"/>
  <c r="L59" i="1"/>
  <c r="M59" i="1"/>
  <c r="N59" i="1" s="1"/>
  <c r="P59" i="1"/>
  <c r="R59" i="1"/>
  <c r="S59" i="1"/>
  <c r="T59" i="1" s="1"/>
  <c r="V59" i="1"/>
  <c r="X59" i="1"/>
  <c r="Y59" i="1"/>
  <c r="Z59" i="1" s="1"/>
  <c r="D60" i="1"/>
  <c r="F60" i="1"/>
  <c r="G60" i="1"/>
  <c r="H60" i="1" s="1"/>
  <c r="J60" i="1"/>
  <c r="L60" i="1"/>
  <c r="M60" i="1"/>
  <c r="N60" i="1" s="1"/>
  <c r="P60" i="1"/>
  <c r="R60" i="1"/>
  <c r="S60" i="1"/>
  <c r="T60" i="1" s="1"/>
  <c r="V60" i="1"/>
  <c r="X60" i="1"/>
  <c r="Y60" i="1"/>
  <c r="Z60" i="1" s="1"/>
  <c r="D61" i="1"/>
  <c r="F61" i="1"/>
  <c r="G61" i="1"/>
  <c r="H61" i="1" s="1"/>
  <c r="J61" i="1"/>
  <c r="L61" i="1"/>
  <c r="M61" i="1"/>
  <c r="N61" i="1" s="1"/>
  <c r="P61" i="1"/>
  <c r="R61" i="1"/>
  <c r="S61" i="1"/>
  <c r="T61" i="1" s="1"/>
  <c r="V61" i="1"/>
  <c r="X61" i="1"/>
  <c r="Y61" i="1"/>
  <c r="Z61" i="1" s="1"/>
  <c r="D62" i="1"/>
  <c r="F62" i="1"/>
  <c r="G62" i="1"/>
  <c r="H62" i="1" s="1"/>
  <c r="J62" i="1"/>
  <c r="L62" i="1"/>
  <c r="M62" i="1"/>
  <c r="N62" i="1" s="1"/>
  <c r="P62" i="1"/>
  <c r="R62" i="1"/>
  <c r="S62" i="1"/>
  <c r="T62" i="1" s="1"/>
  <c r="V62" i="1"/>
  <c r="X62" i="1"/>
  <c r="Y62" i="1"/>
  <c r="Z62" i="1" s="1"/>
  <c r="D63" i="1"/>
  <c r="F63" i="1"/>
  <c r="G63" i="1"/>
  <c r="H63" i="1" s="1"/>
  <c r="J63" i="1"/>
  <c r="L63" i="1"/>
  <c r="M63" i="1"/>
  <c r="N63" i="1" s="1"/>
  <c r="P63" i="1"/>
  <c r="R63" i="1"/>
  <c r="S63" i="1"/>
  <c r="T63" i="1" s="1"/>
  <c r="V63" i="1"/>
  <c r="X63" i="1"/>
  <c r="Y63" i="1"/>
  <c r="Z63" i="1" s="1"/>
  <c r="D64" i="1"/>
  <c r="F64" i="1"/>
  <c r="G64" i="1"/>
  <c r="H64" i="1" s="1"/>
  <c r="J64" i="1"/>
  <c r="L64" i="1"/>
  <c r="M64" i="1"/>
  <c r="N64" i="1" s="1"/>
  <c r="P64" i="1"/>
  <c r="R64" i="1"/>
  <c r="S64" i="1"/>
  <c r="T64" i="1" s="1"/>
  <c r="V64" i="1"/>
  <c r="X64" i="1"/>
  <c r="Y64" i="1"/>
  <c r="Z64" i="1" s="1"/>
  <c r="D65" i="1"/>
  <c r="F65" i="1"/>
  <c r="G65" i="1"/>
  <c r="H65" i="1" s="1"/>
  <c r="J65" i="1"/>
  <c r="L65" i="1"/>
  <c r="M65" i="1"/>
  <c r="N65" i="1" s="1"/>
  <c r="P65" i="1"/>
  <c r="R65" i="1"/>
  <c r="S65" i="1"/>
  <c r="T65" i="1" s="1"/>
  <c r="V65" i="1"/>
  <c r="X65" i="1"/>
  <c r="Y65" i="1"/>
  <c r="Z65" i="1" s="1"/>
  <c r="AN65" i="1"/>
  <c r="D66" i="1"/>
  <c r="F66" i="1"/>
  <c r="G66" i="1"/>
  <c r="H66" i="1" s="1"/>
  <c r="J66" i="1"/>
  <c r="L66" i="1"/>
  <c r="M66" i="1"/>
  <c r="N66" i="1" s="1"/>
  <c r="P66" i="1"/>
  <c r="R66" i="1"/>
  <c r="S66" i="1"/>
  <c r="T66" i="1" s="1"/>
  <c r="V66" i="1"/>
  <c r="X66" i="1"/>
  <c r="Y66" i="1"/>
  <c r="Z66" i="1" s="1"/>
  <c r="AN66" i="1"/>
  <c r="D67" i="1"/>
  <c r="F67" i="1"/>
  <c r="G67" i="1"/>
  <c r="H67" i="1" s="1"/>
  <c r="J67" i="1"/>
  <c r="L67" i="1"/>
  <c r="M67" i="1"/>
  <c r="N67" i="1" s="1"/>
  <c r="P67" i="1"/>
  <c r="R67" i="1"/>
  <c r="S67" i="1"/>
  <c r="T67" i="1" s="1"/>
  <c r="V67" i="1"/>
  <c r="X67" i="1"/>
  <c r="Y67" i="1"/>
  <c r="Z67" i="1" s="1"/>
  <c r="AN67" i="1"/>
  <c r="D68" i="1"/>
  <c r="F68" i="1"/>
  <c r="G68" i="1"/>
  <c r="H68" i="1" s="1"/>
  <c r="J68" i="1"/>
  <c r="L68" i="1"/>
  <c r="M68" i="1"/>
  <c r="N68" i="1" s="1"/>
  <c r="P68" i="1"/>
  <c r="R68" i="1"/>
  <c r="S68" i="1"/>
  <c r="T68" i="1" s="1"/>
  <c r="V68" i="1"/>
  <c r="X68" i="1"/>
  <c r="Y68" i="1"/>
  <c r="Z68" i="1" s="1"/>
  <c r="AN68" i="1"/>
  <c r="D69" i="1"/>
  <c r="F69" i="1"/>
  <c r="G69" i="1"/>
  <c r="H69" i="1" s="1"/>
  <c r="J69" i="1"/>
  <c r="L69" i="1"/>
  <c r="M69" i="1"/>
  <c r="N69" i="1" s="1"/>
  <c r="P69" i="1"/>
  <c r="R69" i="1"/>
  <c r="S69" i="1"/>
  <c r="T69" i="1" s="1"/>
  <c r="V69" i="1"/>
  <c r="X69" i="1"/>
  <c r="Y69" i="1"/>
  <c r="Z69" i="1" s="1"/>
  <c r="AN69" i="1"/>
  <c r="D70" i="1"/>
  <c r="F70" i="1"/>
  <c r="G70" i="1"/>
  <c r="H70" i="1" s="1"/>
  <c r="J70" i="1"/>
  <c r="L70" i="1"/>
  <c r="M70" i="1"/>
  <c r="N70" i="1" s="1"/>
  <c r="P70" i="1"/>
  <c r="R70" i="1"/>
  <c r="S70" i="1"/>
  <c r="T70" i="1" s="1"/>
  <c r="V70" i="1"/>
  <c r="X70" i="1"/>
  <c r="Y70" i="1"/>
  <c r="Z70" i="1" s="1"/>
  <c r="AN70" i="1"/>
  <c r="D71" i="1"/>
  <c r="F71" i="1"/>
  <c r="G71" i="1"/>
  <c r="H71" i="1" s="1"/>
  <c r="J71" i="1"/>
  <c r="L71" i="1"/>
  <c r="M71" i="1"/>
  <c r="N71" i="1" s="1"/>
  <c r="P71" i="1"/>
  <c r="R71" i="1"/>
  <c r="S71" i="1"/>
  <c r="T71" i="1" s="1"/>
  <c r="V71" i="1"/>
  <c r="X71" i="1"/>
  <c r="Y71" i="1"/>
  <c r="Z71" i="1" s="1"/>
  <c r="AN71" i="1"/>
  <c r="D72" i="1"/>
  <c r="F72" i="1"/>
  <c r="G72" i="1"/>
  <c r="H72" i="1" s="1"/>
  <c r="J72" i="1"/>
  <c r="L72" i="1"/>
  <c r="M72" i="1"/>
  <c r="N72" i="1" s="1"/>
  <c r="P72" i="1"/>
  <c r="R72" i="1"/>
  <c r="S72" i="1"/>
  <c r="T72" i="1" s="1"/>
  <c r="V72" i="1"/>
  <c r="X72" i="1"/>
  <c r="Y72" i="1"/>
  <c r="Z72" i="1" s="1"/>
  <c r="AN72" i="1"/>
  <c r="D73" i="1"/>
  <c r="F73" i="1"/>
  <c r="G73" i="1"/>
  <c r="H73" i="1" s="1"/>
  <c r="J73" i="1"/>
  <c r="L73" i="1"/>
  <c r="M73" i="1"/>
  <c r="N73" i="1" s="1"/>
  <c r="P73" i="1"/>
  <c r="R73" i="1"/>
  <c r="S73" i="1"/>
  <c r="T73" i="1" s="1"/>
  <c r="V73" i="1"/>
  <c r="X73" i="1"/>
  <c r="Y73" i="1"/>
  <c r="Z73" i="1" s="1"/>
  <c r="AN73" i="1"/>
  <c r="D74" i="1"/>
  <c r="F74" i="1"/>
  <c r="G74" i="1"/>
  <c r="H74" i="1" s="1"/>
  <c r="J74" i="1"/>
  <c r="L74" i="1"/>
  <c r="M74" i="1"/>
  <c r="N74" i="1" s="1"/>
  <c r="P74" i="1"/>
  <c r="R74" i="1"/>
  <c r="S74" i="1"/>
  <c r="T74" i="1" s="1"/>
  <c r="V74" i="1"/>
  <c r="X74" i="1"/>
  <c r="Y74" i="1"/>
  <c r="Z74" i="1" s="1"/>
  <c r="AN74" i="1"/>
  <c r="D75" i="1"/>
  <c r="F75" i="1"/>
  <c r="G75" i="1"/>
  <c r="H75" i="1" s="1"/>
  <c r="J75" i="1"/>
  <c r="L75" i="1"/>
  <c r="M75" i="1"/>
  <c r="N75" i="1" s="1"/>
  <c r="P75" i="1"/>
  <c r="R75" i="1"/>
  <c r="S75" i="1"/>
  <c r="T75" i="1" s="1"/>
  <c r="V75" i="1"/>
  <c r="X75" i="1"/>
  <c r="Y75" i="1"/>
  <c r="Z75" i="1" s="1"/>
  <c r="AN75" i="1"/>
  <c r="D76" i="1"/>
  <c r="F76" i="1"/>
  <c r="G76" i="1"/>
  <c r="H76" i="1" s="1"/>
  <c r="J76" i="1"/>
  <c r="L76" i="1"/>
  <c r="M76" i="1"/>
  <c r="N76" i="1" s="1"/>
  <c r="P76" i="1"/>
  <c r="R76" i="1"/>
  <c r="S76" i="1"/>
  <c r="T76" i="1" s="1"/>
  <c r="V76" i="1"/>
  <c r="X76" i="1"/>
  <c r="Y76" i="1"/>
  <c r="Z76" i="1" s="1"/>
  <c r="AN76" i="1"/>
  <c r="D77" i="1"/>
  <c r="F77" i="1"/>
  <c r="G77" i="1"/>
  <c r="H77" i="1" s="1"/>
  <c r="J77" i="1"/>
  <c r="L77" i="1"/>
  <c r="M77" i="1"/>
  <c r="N77" i="1" s="1"/>
  <c r="P77" i="1"/>
  <c r="R77" i="1"/>
  <c r="S77" i="1"/>
  <c r="T77" i="1" s="1"/>
  <c r="V77" i="1"/>
  <c r="X77" i="1"/>
  <c r="Y77" i="1"/>
  <c r="Z77" i="1" s="1"/>
  <c r="AN77" i="1"/>
  <c r="D78" i="1"/>
  <c r="F78" i="1"/>
  <c r="G78" i="1"/>
  <c r="H78" i="1" s="1"/>
  <c r="J78" i="1"/>
  <c r="L78" i="1"/>
  <c r="M78" i="1"/>
  <c r="N78" i="1" s="1"/>
  <c r="P78" i="1"/>
  <c r="R78" i="1"/>
  <c r="S78" i="1"/>
  <c r="T78" i="1" s="1"/>
  <c r="V78" i="1"/>
  <c r="X78" i="1"/>
  <c r="Y78" i="1"/>
  <c r="Z78" i="1" s="1"/>
  <c r="AN78" i="1"/>
  <c r="D79" i="1"/>
  <c r="F79" i="1"/>
  <c r="G79" i="1"/>
  <c r="H79" i="1" s="1"/>
  <c r="J79" i="1"/>
  <c r="L79" i="1"/>
  <c r="M79" i="1"/>
  <c r="N79" i="1" s="1"/>
  <c r="P79" i="1"/>
  <c r="R79" i="1"/>
  <c r="S79" i="1"/>
  <c r="T79" i="1" s="1"/>
  <c r="V79" i="1"/>
  <c r="X79" i="1"/>
  <c r="Y79" i="1"/>
  <c r="Z79" i="1" s="1"/>
  <c r="AN79" i="1"/>
  <c r="D153" i="1"/>
  <c r="F153" i="1"/>
  <c r="G153" i="1"/>
  <c r="H153" i="1" s="1"/>
  <c r="J153" i="1"/>
  <c r="L153" i="1"/>
  <c r="M153" i="1"/>
  <c r="N153" i="1" s="1"/>
  <c r="P153" i="1"/>
  <c r="R153" i="1"/>
  <c r="S153" i="1"/>
  <c r="T153" i="1" s="1"/>
  <c r="V153" i="1"/>
  <c r="D154" i="1"/>
  <c r="F154" i="1"/>
  <c r="G154" i="1"/>
  <c r="H154" i="1" s="1"/>
  <c r="J154" i="1"/>
  <c r="L154" i="1"/>
  <c r="M154" i="1"/>
  <c r="N154" i="1" s="1"/>
  <c r="P154" i="1"/>
  <c r="R154" i="1"/>
  <c r="S154" i="1"/>
  <c r="T154" i="1" s="1"/>
  <c r="V154" i="1"/>
  <c r="D155" i="1"/>
  <c r="F155" i="1"/>
  <c r="G155" i="1"/>
  <c r="H155" i="1" s="1"/>
  <c r="J155" i="1"/>
  <c r="L155" i="1"/>
  <c r="M155" i="1"/>
  <c r="N155" i="1" s="1"/>
  <c r="P155" i="1"/>
  <c r="R155" i="1"/>
  <c r="S155" i="1"/>
  <c r="T155" i="1" s="1"/>
  <c r="V155" i="1"/>
  <c r="D156" i="1"/>
  <c r="F156" i="1"/>
  <c r="G156" i="1"/>
  <c r="H156" i="1" s="1"/>
  <c r="J156" i="1"/>
  <c r="L156" i="1"/>
  <c r="M156" i="1"/>
  <c r="N156" i="1" s="1"/>
  <c r="P156" i="1"/>
  <c r="R156" i="1"/>
  <c r="S156" i="1"/>
  <c r="T156" i="1" s="1"/>
  <c r="V156" i="1"/>
  <c r="AS156" i="1" l="1"/>
  <c r="AS155" i="1"/>
  <c r="AS154" i="1"/>
  <c r="AS153" i="1"/>
  <c r="AS79" i="1"/>
  <c r="AS77" i="1"/>
  <c r="AS74" i="1"/>
  <c r="AS70" i="1"/>
  <c r="AS66" i="1"/>
  <c r="AS72" i="1"/>
  <c r="AS68" i="1"/>
  <c r="AS73" i="1"/>
  <c r="AS69" i="1"/>
  <c r="AS65" i="1"/>
  <c r="AS78" i="1"/>
  <c r="AS76" i="1"/>
  <c r="AS75" i="1"/>
  <c r="AS71" i="1"/>
  <c r="AS67" i="1"/>
  <c r="A4" i="3"/>
  <c r="A3" i="3"/>
  <c r="D6" i="3"/>
  <c r="A4" i="2"/>
  <c r="A3" i="2"/>
  <c r="BL9" i="1"/>
  <c r="BJ9" i="1"/>
  <c r="A24" i="2"/>
  <c r="A21" i="2"/>
  <c r="A17" i="2"/>
  <c r="C24" i="2" l="1"/>
  <c r="D24" i="3"/>
  <c r="D22" i="3"/>
  <c r="D20" i="3"/>
  <c r="BS25" i="1"/>
  <c r="BP25" i="1"/>
  <c r="BJ25" i="1"/>
  <c r="BG25" i="1"/>
  <c r="BD25" i="1"/>
  <c r="BA25" i="1"/>
  <c r="AX25" i="1"/>
  <c r="C21" i="3" l="1"/>
  <c r="D21" i="3"/>
  <c r="C20" i="3"/>
  <c r="C23" i="3"/>
  <c r="D23" i="3"/>
  <c r="C22" i="3"/>
  <c r="C24" i="3"/>
  <c r="G17" i="2"/>
  <c r="G8" i="2"/>
  <c r="BJ5" i="1"/>
  <c r="BP5" i="1"/>
  <c r="BH9" i="1"/>
  <c r="BG9" i="1"/>
  <c r="C21" i="2" s="1"/>
  <c r="BE9" i="1"/>
  <c r="BD9" i="1"/>
  <c r="C17" i="2" s="1"/>
  <c r="BB9" i="1"/>
  <c r="BS5" i="1"/>
  <c r="N26" i="2" l="1"/>
  <c r="N25" i="2"/>
  <c r="G13" i="2"/>
  <c r="K17" i="2"/>
  <c r="F13" i="2"/>
  <c r="F21" i="2"/>
  <c r="F30" i="2"/>
  <c r="I13" i="2"/>
  <c r="F17" i="2"/>
  <c r="H17" i="2"/>
  <c r="J17" i="2"/>
  <c r="I24" i="2"/>
  <c r="J24" i="2"/>
  <c r="G21" i="2"/>
  <c r="I21" i="2"/>
  <c r="K21" i="2"/>
  <c r="G30" i="2"/>
  <c r="I30" i="2"/>
  <c r="K30" i="2"/>
  <c r="K13" i="2"/>
  <c r="I17" i="2"/>
  <c r="J13" i="2"/>
  <c r="H13" i="2"/>
  <c r="J21" i="2"/>
  <c r="H21" i="2"/>
  <c r="J30" i="2"/>
  <c r="H30" i="2"/>
  <c r="F8" i="2"/>
  <c r="J8" i="2"/>
  <c r="H8" i="2"/>
  <c r="K8" i="2"/>
  <c r="I8" i="2"/>
  <c r="BH7" i="1"/>
  <c r="BH10" i="1" s="1"/>
  <c r="BB7" i="1"/>
  <c r="BB10" i="1" s="1"/>
  <c r="BK7" i="1"/>
  <c r="BK10" i="1" s="1"/>
  <c r="BE7" i="1"/>
  <c r="BE10" i="1" s="1"/>
  <c r="L30" i="2"/>
  <c r="BQ7" i="1"/>
  <c r="BQ10" i="1" s="1"/>
  <c r="L13" i="2"/>
  <c r="BG5" i="1"/>
  <c r="BD5" i="1"/>
  <c r="BA5" i="1"/>
  <c r="AX5" i="1"/>
  <c r="BA9" i="1"/>
  <c r="C13" i="2" s="1"/>
  <c r="F24" i="2" l="1"/>
  <c r="H24" i="2"/>
  <c r="K24" i="2"/>
  <c r="G24" i="2"/>
  <c r="M24" i="2"/>
  <c r="N24" i="2"/>
  <c r="BP7" i="1"/>
  <c r="D30" i="2" s="1"/>
  <c r="BG7" i="1"/>
  <c r="L21" i="2"/>
  <c r="BD7" i="1"/>
  <c r="L17" i="2"/>
  <c r="BJ7" i="1"/>
  <c r="L24" i="2"/>
  <c r="M25" i="2"/>
  <c r="M26" i="2"/>
  <c r="BL7" i="1"/>
  <c r="BL10" i="1" s="1"/>
  <c r="M31" i="2" l="1"/>
  <c r="M28" i="2"/>
  <c r="M30" i="2"/>
  <c r="M27" i="2"/>
  <c r="M32" i="2"/>
  <c r="M29" i="2"/>
  <c r="D24" i="2"/>
  <c r="BJ10" i="1"/>
  <c r="BD10" i="1"/>
  <c r="E17" i="2" s="1"/>
  <c r="D17" i="2"/>
  <c r="BG10" i="1"/>
  <c r="E21" i="2" s="1"/>
  <c r="D21" i="2"/>
  <c r="BP10" i="1"/>
  <c r="E30" i="2" s="1"/>
  <c r="N12" i="2"/>
  <c r="N19" i="2"/>
  <c r="N13" i="2"/>
  <c r="BI9" i="1"/>
  <c r="BG34" i="1"/>
  <c r="BG32" i="1"/>
  <c r="BG30" i="1"/>
  <c r="BG28" i="1"/>
  <c r="BG26" i="1"/>
  <c r="N21" i="2" s="1"/>
  <c r="BG33" i="1"/>
  <c r="BG29" i="1"/>
  <c r="BG35" i="1"/>
  <c r="BG31" i="1"/>
  <c r="BG27" i="1"/>
  <c r="BC9" i="1"/>
  <c r="BF9" i="1"/>
  <c r="AY7" i="1"/>
  <c r="AY10" i="1" s="1"/>
  <c r="BA7" i="1"/>
  <c r="AX9" i="1"/>
  <c r="C8" i="2" s="1"/>
  <c r="AY9" i="1"/>
  <c r="E24" i="2" l="1"/>
  <c r="M14" i="2"/>
  <c r="AX7" i="1"/>
  <c r="D8" i="2" s="1"/>
  <c r="L8" i="2"/>
  <c r="BA10" i="1"/>
  <c r="E13" i="2" s="1"/>
  <c r="D13" i="2"/>
  <c r="M17" i="2"/>
  <c r="N17" i="2"/>
  <c r="M10" i="2"/>
  <c r="N10" i="2"/>
  <c r="M9" i="2"/>
  <c r="N9" i="2"/>
  <c r="M22" i="2"/>
  <c r="N22" i="2"/>
  <c r="M23" i="2"/>
  <c r="N23" i="2"/>
  <c r="N14" i="2"/>
  <c r="M16" i="2"/>
  <c r="N16" i="2"/>
  <c r="M15" i="2"/>
  <c r="N15" i="2"/>
  <c r="M20" i="2"/>
  <c r="N20" i="2"/>
  <c r="M18" i="2"/>
  <c r="N18" i="2"/>
  <c r="M8" i="2"/>
  <c r="N8" i="2"/>
  <c r="M11" i="2"/>
  <c r="N11" i="2"/>
  <c r="M21" i="2"/>
  <c r="M13" i="2"/>
  <c r="M19" i="2"/>
  <c r="M12" i="2"/>
  <c r="BF7" i="1"/>
  <c r="BR7" i="1"/>
  <c r="BR10" i="1" s="1"/>
  <c r="AZ7" i="1"/>
  <c r="AZ9" i="1"/>
  <c r="AX10" i="1" l="1"/>
  <c r="E8" i="2" s="1"/>
  <c r="AZ10" i="1"/>
  <c r="BF10" i="1"/>
  <c r="BI7" i="1"/>
  <c r="BC7" i="1"/>
  <c r="BC10" i="1" l="1"/>
  <c r="BI10" i="1"/>
  <c r="D15" i="3"/>
  <c r="D13" i="3"/>
  <c r="D11" i="3"/>
  <c r="D14" i="3"/>
  <c r="D12" i="3"/>
  <c r="D10" i="3"/>
  <c r="D8" i="3"/>
  <c r="BS10" i="1" l="1"/>
  <c r="D9" i="3" s="1"/>
  <c r="D7" i="3"/>
</calcChain>
</file>

<file path=xl/sharedStrings.xml><?xml version="1.0" encoding="utf-8"?>
<sst xmlns="http://schemas.openxmlformats.org/spreadsheetml/2006/main" count="310" uniqueCount="252">
  <si>
    <t>Seat No.</t>
  </si>
  <si>
    <t>Name</t>
  </si>
  <si>
    <t>TH</t>
  </si>
  <si>
    <t>IA</t>
  </si>
  <si>
    <t>TOT</t>
  </si>
  <si>
    <t>80/32</t>
  </si>
  <si>
    <t>20/08</t>
  </si>
  <si>
    <t>Grade</t>
  </si>
  <si>
    <t>TOTAL</t>
  </si>
  <si>
    <t>SGPI (GPA)</t>
  </si>
  <si>
    <t>A</t>
  </si>
  <si>
    <t>P/F</t>
  </si>
  <si>
    <t>TOTAL STUDENT</t>
  </si>
  <si>
    <t>F</t>
  </si>
  <si>
    <t>P</t>
  </si>
  <si>
    <t>Appeared</t>
  </si>
  <si>
    <t>% Passed</t>
  </si>
  <si>
    <t>GRADE                   :</t>
  </si>
  <si>
    <t>O</t>
  </si>
  <si>
    <t>B</t>
  </si>
  <si>
    <t>C</t>
  </si>
  <si>
    <t>D</t>
  </si>
  <si>
    <t>E</t>
  </si>
  <si>
    <t>GRADE POINT     :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</si>
  <si>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</si>
  <si>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</si>
  <si>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</si>
  <si>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</si>
  <si>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</si>
  <si>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</si>
  <si>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</si>
  <si>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</si>
  <si>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</si>
  <si>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</si>
  <si>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DO NOT MERGE NAMES</t>
  </si>
  <si>
    <t>DEPARTMENT OF MECHANICAL ENGINEERING</t>
  </si>
  <si>
    <r>
      <t xml:space="preserve">9 </t>
    </r>
    <r>
      <rPr>
        <u/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Number of students with CGPA  </t>
    </r>
    <r>
      <rPr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 10</t>
    </r>
  </si>
  <si>
    <r>
      <t xml:space="preserve">8 </t>
    </r>
    <r>
      <rPr>
        <sz val="12"/>
        <color rgb="FF000000"/>
        <rFont val="Calibri"/>
        <family val="2"/>
      </rPr>
      <t>≤</t>
    </r>
    <r>
      <rPr>
        <sz val="12"/>
        <color rgb="FF000000"/>
        <rFont val="Times New Roman"/>
        <family val="1"/>
      </rPr>
      <t xml:space="preserve"> Number of students with CGPA  &lt;  9</t>
    </r>
  </si>
  <si>
    <t>7 ≤ Number of students with CGPA  &lt;  8</t>
  </si>
  <si>
    <t>6 ≤ Number of students with CGPA  &lt;  7</t>
  </si>
  <si>
    <t>5 ≤ Number of students with CGPA  &lt;  6</t>
  </si>
  <si>
    <t>4 ≤ Number of students with CGPA  &lt; 5</t>
  </si>
  <si>
    <t>Name of the subject</t>
  </si>
  <si>
    <t>Name of the staff</t>
  </si>
  <si>
    <t>Total no. of students appeared</t>
  </si>
  <si>
    <t>No. of students passed</t>
  </si>
  <si>
    <t>% of passing</t>
  </si>
  <si>
    <t>Grade obtained</t>
  </si>
  <si>
    <t>No. of students Failed</t>
  </si>
  <si>
    <t>Toppers of the Subjects</t>
  </si>
  <si>
    <t>Marks</t>
  </si>
  <si>
    <t>4=&gt; - &lt;5</t>
  </si>
  <si>
    <t>5=&gt; - &lt;6</t>
  </si>
  <si>
    <t>6=&gt; - &lt;7</t>
  </si>
  <si>
    <t>7=&gt; - &lt;8</t>
  </si>
  <si>
    <t>8=&gt; - &lt;9</t>
  </si>
  <si>
    <t>9=&gt;</t>
  </si>
  <si>
    <t>Dr. S. U. Bokade</t>
  </si>
  <si>
    <t>Prof. N. N. Bhostekar</t>
  </si>
  <si>
    <t>Result Analysis: Assistant(s)</t>
  </si>
  <si>
    <t>Result Analysis: In-charge(s)</t>
  </si>
  <si>
    <t>Head of the Department</t>
  </si>
  <si>
    <t>Mr. J. M. Hajare</t>
  </si>
  <si>
    <t>Prof. R. Y. Kurne</t>
  </si>
  <si>
    <t>Ms. K. A. Vartak</t>
  </si>
  <si>
    <t>Total no. of students Appeared</t>
  </si>
  <si>
    <t>No. of students Passed</t>
  </si>
  <si>
    <t>% of Passing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</si>
  <si>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</si>
  <si>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</si>
  <si>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</si>
  <si>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</si>
  <si>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</si>
  <si>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</si>
  <si>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</si>
  <si>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</si>
  <si>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</si>
  <si>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</si>
  <si>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</si>
  <si>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</si>
  <si>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</si>
  <si>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</si>
  <si>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SHIFT+CTRL+ENTER </t>
    </r>
    <r>
      <rPr>
        <b/>
        <sz val="9"/>
        <color rgb="FFFF0000"/>
        <rFont val="Cambria"/>
        <family val="1"/>
        <scheme val="major"/>
      </rPr>
      <t>for names</t>
    </r>
  </si>
  <si>
    <t>GPA</t>
  </si>
  <si>
    <t>Machine Design II</t>
  </si>
  <si>
    <t>Cad Cam Cae</t>
  </si>
  <si>
    <t>Mechanical Utility System</t>
  </si>
  <si>
    <t>Production Planinig &amp; Control</t>
  </si>
  <si>
    <t>ELECTIVE: Power Plant Engineering</t>
  </si>
  <si>
    <t>ELECTIVE: Supply Chain Management</t>
  </si>
  <si>
    <t>Prof. R. M. Siddiqui</t>
  </si>
  <si>
    <t>Prof. A. L. Mangrulkar</t>
  </si>
  <si>
    <t>Prof. V. B. Sawant</t>
  </si>
  <si>
    <t>Prof. S. U. Bokade</t>
  </si>
  <si>
    <t>ELECTIVE: Computational Fluid Dynamics</t>
  </si>
  <si>
    <t>RESULT ANALYSIS YEAR 2017-2018</t>
  </si>
  <si>
    <t>SEM VII (NOV 2017)</t>
  </si>
  <si>
    <t>ANGNE MANDAR UDAY KIRAN</t>
  </si>
  <si>
    <t>AUTI AKSHAY DEEPAK SAVITA</t>
  </si>
  <si>
    <t>BALANKAR SUYOG SAMBHAJI SAVITA</t>
  </si>
  <si>
    <t>BANSDOE RUSHABH NANA NEETA</t>
  </si>
  <si>
    <t>BRID TANMAY MAHESH MADHAVI</t>
  </si>
  <si>
    <t>CHAVAN HEMANT SANTOSH SAMITA</t>
  </si>
  <si>
    <t>CHAVAN SIDDHESH PRAKASH</t>
  </si>
  <si>
    <t>DEOKAR APURV SANJAY ASMITA</t>
  </si>
  <si>
    <t>GAIKWAD SHASHIKANT BHAUSAHEB</t>
  </si>
  <si>
    <t>INGAWALE CHETAN SUNIL SUPRIYA</t>
  </si>
  <si>
    <t>JADHAV HARSHAWARDHAN</t>
  </si>
  <si>
    <t>KAMBLI HRISHIKESH VILAS</t>
  </si>
  <si>
    <t>KANGUTKAR SIDDHESH SANDESH</t>
  </si>
  <si>
    <t>KASAR BHARAT RAMDAS SUNITA</t>
  </si>
  <si>
    <t>KOPNAR PRADEEP ANKUSH ANITA</t>
  </si>
  <si>
    <t>KUDALE YOGESH BHIMRAO SANGITA</t>
  </si>
  <si>
    <t>KULKARNI SHREYAS VIJAY SUSHAMA</t>
  </si>
  <si>
    <t>LAHIGUDE SAURABH SUNIL SMITA</t>
  </si>
  <si>
    <t>MAHAJAN MAYURESH SHASHIKANT</t>
  </si>
  <si>
    <t>PARDESHI ATISH ASHOK SANGEETA</t>
  </si>
  <si>
    <t>PATEL KUSHAL RAGESH URVASHI</t>
  </si>
  <si>
    <t>PATEL POOJAN SANJAY ALPA</t>
  </si>
  <si>
    <t>PAWAR SHYAMSING RASALSING</t>
  </si>
  <si>
    <t>RAJPUT AVINASH MIRYA RANJANA</t>
  </si>
  <si>
    <t>RATHOD SACHIN RAJENDRAKUMAR</t>
  </si>
  <si>
    <t>RAUT ATUL SHIVAJI SAVITA</t>
  </si>
  <si>
    <t>SALUNKE NITIN YUVRAJ BABITA</t>
  </si>
  <si>
    <t>SANKPAL KUNAL DEVDAS SARITA</t>
  </si>
  <si>
    <t>SUVARNA KUNAL KRISHNA SHOBHA</t>
  </si>
  <si>
    <t>TALATI KAJAL DINESH JAYSHRI</t>
  </si>
  <si>
    <t>THAKUR OMKAR SUNIL SHALAKA</t>
  </si>
  <si>
    <t>VAIDYA MAYANK BHUSHAN</t>
  </si>
  <si>
    <t>VEDAK PRITESH SHARAD SHAILA</t>
  </si>
  <si>
    <t>VIDHATE AKSHAY RAMU RANJANA</t>
  </si>
  <si>
    <t>VISHWAKARMA CHARUN ANAND</t>
  </si>
  <si>
    <t>WADE SHUBHAM BHUPESH BHAVIKA</t>
  </si>
  <si>
    <t>WAGH MEHUL PRAKASH MEENA</t>
  </si>
  <si>
    <t>WAGH SHUBHAM SHIVAJI ALKA</t>
  </si>
  <si>
    <t>WAGHELA PRATIK HASMUKH</t>
  </si>
  <si>
    <t>WALKOLI GANESH CHINTAMAN</t>
  </si>
  <si>
    <t>WONG CHRIS PETER HSIU LIEN</t>
  </si>
  <si>
    <t>YADAV AKSHAY BHANUDAS VANDANA</t>
  </si>
  <si>
    <t>ZORE NITESH CHINDU SHEVANTI</t>
  </si>
  <si>
    <t>ACHARYA PRANAV VIJAY HEMALATA</t>
  </si>
  <si>
    <t>AJAYKUMAR RAMADHAR RAJKUMARI</t>
  </si>
  <si>
    <t>AMBEKAR HARSHAL ARUN</t>
  </si>
  <si>
    <t>APTE KEDAR MILIND MADHURA</t>
  </si>
  <si>
    <t>ATTAR ARMAN SHAGIR ASHA</t>
  </si>
  <si>
    <t>BORADE AKASH GANESH SUREKHA</t>
  </si>
  <si>
    <t>CHAUBEY DEEPAK RAMANAND</t>
  </si>
  <si>
    <t>CHAUDHARI SUSHMIT SUNIL</t>
  </si>
  <si>
    <t>CHAVAN AKSHAY SHYAMSUNDER</t>
  </si>
  <si>
    <t>CHOGALE SUJAY RAJAN ASHA</t>
  </si>
  <si>
    <t>DAGA NITIN LIMBADRI SHYAMALA</t>
  </si>
  <si>
    <t>FOKA ANIRUDDHA RAJENDRA</t>
  </si>
  <si>
    <t>GAVIT ASHISH RAMESH BEBIBAI</t>
  </si>
  <si>
    <t>GHADAGE AKSHAY SHASHIKANT</t>
  </si>
  <si>
    <t>GHARAT JATIN KRISHNA NALINI</t>
  </si>
  <si>
    <t>GOYAL ASHISH MUKESH ANITA</t>
  </si>
  <si>
    <t>GUPTA SURENDAR SHIVSHANKAR</t>
  </si>
  <si>
    <t>GURAV ROHIT DILIP RENUKA</t>
  </si>
  <si>
    <t>JADHAV YASH RAJKUMAR MANJUSHA</t>
  </si>
  <si>
    <t>JOSHI SAHIL MILIND MRUNAL</t>
  </si>
  <si>
    <t>KADAM SURAJ MANOHAR MANISHA</t>
  </si>
  <si>
    <t>KASMANI RAJMOHAMMED</t>
  </si>
  <si>
    <t>KEDIA SAMPAT ARUN SANGEETA</t>
  </si>
  <si>
    <t>KHANDALKAR SUMEET NANDKUMAR</t>
  </si>
  <si>
    <t>KHOLA NAVEEN PRAVEEN SANTOSH</t>
  </si>
  <si>
    <t>KOTHARI YASHPAL SHITALKUMAR</t>
  </si>
  <si>
    <t>KUMAR NITIN RAJENDRA SUDHA</t>
  </si>
  <si>
    <t>KURLE GANESH JAGANNATH</t>
  </si>
  <si>
    <t>LAD SARVADNYA DEVIDAS NEHA</t>
  </si>
  <si>
    <t>LAGARE BHUSHAN LAXMAN</t>
  </si>
  <si>
    <t>MAAKE SAGAR LAXMAN MANSI</t>
  </si>
  <si>
    <t>MANUJA CHIRAG DILIPKUMAR HEMA</t>
  </si>
  <si>
    <t>MARCHANDE SAGAR SANJAY</t>
  </si>
  <si>
    <t>MEHARCHANDANI RAHUL SURESH</t>
  </si>
  <si>
    <t>MEMANE TEJAS BALASAHEB MANGAL</t>
  </si>
  <si>
    <t>MISHRA AKASH KUMAR DEVESH</t>
  </si>
  <si>
    <t>MISTRY HARSH VIJAY REKHA</t>
  </si>
  <si>
    <t>MUKADAM SANAUL SULTAN HUSAIN</t>
  </si>
  <si>
    <t>MUTHA RUSHABH MAHAVIR BABITA</t>
  </si>
  <si>
    <t>MUVVALA KARAN KONDALARAO</t>
  </si>
  <si>
    <t>NAIR ASHWIN JAYKUMAR LATHA</t>
  </si>
  <si>
    <t>NALAWADE RAJ PRAVIN PRANALI</t>
  </si>
  <si>
    <t>NALKAR KETAKI ANNASAHEB</t>
  </si>
  <si>
    <t>NAVLE SIDDHANT SURESH SHOBHA</t>
  </si>
  <si>
    <t>NETAKE AJINKYA PRAMOD PRIYA</t>
  </si>
  <si>
    <t>NIKAM SAGAR BANSILAL RAYABAI</t>
  </si>
  <si>
    <t>PARBHOO MALCOLM RUZBEH</t>
  </si>
  <si>
    <t>PATOLE PRANAV RAJENDRA RUCHITA</t>
  </si>
  <si>
    <t>PATTANAIK ANUVEDYA BIJAY</t>
  </si>
  <si>
    <t>RANE ADITYA SATISH SARITA</t>
  </si>
  <si>
    <t>RANE ANISH SHARAD SMITA</t>
  </si>
  <si>
    <t>RAO PRASHIN PRASANNA NAINA</t>
  </si>
  <si>
    <t>RUSHABH BHAVSAR HITENDRA</t>
  </si>
  <si>
    <t>SAHNI SUMEET SUSHIL SONIA</t>
  </si>
  <si>
    <t>SARFARE AKSHAY DILIP JAYASHREE</t>
  </si>
  <si>
    <t>SAWANT ADITYA VISHNU ARTI</t>
  </si>
  <si>
    <t>SAYARE SURAJ KAMALAKAR</t>
  </si>
  <si>
    <t>SAYYED ABDULHANNAN MOHAMMED</t>
  </si>
  <si>
    <t>SHAH RONAK AMIT CHHAYA</t>
  </si>
  <si>
    <t>SHAH SHREY MANISH SEJAL</t>
  </si>
  <si>
    <t>SHENOY SAMIR SATISH SWATI</t>
  </si>
  <si>
    <t>SHETH MAULIK SUDHIR APARNA</t>
  </si>
  <si>
    <t>WALIA ANMOL JITENDRA</t>
  </si>
  <si>
    <t>YADAV DEEPAKKUMAR</t>
  </si>
  <si>
    <t>BHADRA KRISHNA MANILAL</t>
  </si>
  <si>
    <t>BUDHWANT GANESH DATTA SUMAN</t>
  </si>
  <si>
    <t>CHAPHEKAR PRANAV RAJENDRA</t>
  </si>
  <si>
    <t>CHATURVEDI RAHUL UMASHANKAR</t>
  </si>
  <si>
    <t>DALVI NINAD SANTOSH SAMITA</t>
  </si>
  <si>
    <t>DESAI VANDIT PINAKIN MAYURI</t>
  </si>
  <si>
    <t>GHORMADE AKUL SHAILESHKUMAR</t>
  </si>
  <si>
    <t>HAWALDAR ZAID ANIS SADIYA</t>
  </si>
  <si>
    <t>HAWALE AMUL OMPRAKASH</t>
  </si>
  <si>
    <t>HODAWDEKAR VIPUL SHYAM</t>
  </si>
  <si>
    <t>JAIN YASH RAJMAL KANCHAN</t>
  </si>
  <si>
    <t>KADU KAUSTUBH CHANDRAKANT</t>
  </si>
  <si>
    <t>MASURKAR ABHISHEK ARUN AARTI</t>
  </si>
  <si>
    <t>PETHANI HARDIK JAYSUKHBHAI</t>
  </si>
  <si>
    <t>PEVEKAR MITALI SUNIL NEHA</t>
  </si>
  <si>
    <t>PEWEKAR MIHIR MANGESH SWATI</t>
  </si>
  <si>
    <t>POTAWAD ANENDRA GAJENDRA</t>
  </si>
  <si>
    <t>PUJARI MOHNISH ROHIDAS</t>
  </si>
  <si>
    <t>RANE KAUSTUBH SHRIKANT</t>
  </si>
  <si>
    <t>RANE RISHAB RAJENDRA RUCHI</t>
  </si>
  <si>
    <t>SABLE MITESH PRABHAKAR</t>
  </si>
  <si>
    <t>SANDYE PRANIT PRAVIN PRANALI</t>
  </si>
  <si>
    <t>SAVE BANDHAN MILIND SANGITA</t>
  </si>
  <si>
    <t>SHARMA PAVANKUMAR</t>
  </si>
  <si>
    <t>SINGH ABHISHEK GOPAL MANJU</t>
  </si>
  <si>
    <t>SINGH NITIN RAMESHCHANDRA</t>
  </si>
  <si>
    <t>SINGH ROHAN MANOJKUMAR DAYA</t>
  </si>
  <si>
    <t>CAD CAM CAE</t>
  </si>
  <si>
    <t>Prof. P. R. Pual</t>
  </si>
  <si>
    <t>Dr.K.M.Chuadhari</t>
  </si>
  <si>
    <t>Prof. S. D. Gaikwad</t>
  </si>
  <si>
    <t>Prof. N. B. Shahapure</t>
  </si>
  <si>
    <t>Prof. N. K. Deshmukh</t>
  </si>
  <si>
    <t>Prof. N. J. Panaskar</t>
  </si>
  <si>
    <t>/BELEKAR SAYALI SURESH SUPRIYA</t>
  </si>
  <si>
    <t>/CHHIPA NISHITA DUSHYANT MEGHA</t>
  </si>
  <si>
    <t>/GUNJAL TEJAL SHANTARAM SUNITA</t>
  </si>
  <si>
    <t>/KAMBLE DHANSHRI RAMESH SUNITA</t>
  </si>
  <si>
    <t>/KOTKAR AAKANSHA KAILASH</t>
  </si>
  <si>
    <t>/LADE APARNA DINESH SUVARNA</t>
  </si>
  <si>
    <t>/PADWAL DEVYANI NITIN ANURADHA</t>
  </si>
  <si>
    <t>/PANDIT SHAMBHAVI SAMIR POONAM</t>
  </si>
  <si>
    <t>/PAWAR SONAL SUNIL SUJATA</t>
  </si>
  <si>
    <t>/SAWANT RASHMI YASHWANT ANJALI</t>
  </si>
  <si>
    <t>/SAWANT SHRUTI SANJAY SUSHAMA</t>
  </si>
  <si>
    <t>/SHINDE SHRUTI SANJAY ASHWINI</t>
  </si>
  <si>
    <t>/YADAV MRUNALI KHASHABA</t>
  </si>
  <si>
    <t>/BAWLEKAR POOJA MANGESH 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</si>
</sst>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FF0000"/>
      <name val="Cambria"/>
      <family val="1"/>
      <scheme val="maj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FF0000"/>
      <name val="Cambria"/>
      <family val="1"/>
      <scheme val="maj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20" xfId="0" applyNumberFormat="1" applyFont="1" applyFill="1" applyBorder="1" applyAlignment="1">
      <alignment horizontal="center" vertical="center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15" fillId="0" borderId="0" xfId="0" applyFont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left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left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5" fillId="0" borderId="35" xfId="0" applyNumberFormat="1" applyFont="1" applyBorder="1" applyAlignment="1">
      <alignment horizontal="left" vertical="center" wrapText="1"/>
    </xf>
    <xf numFmtId="0" fontId="15" fillId="0" borderId="35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" fontId="12" fillId="0" borderId="11" xfId="0" applyNumberFormat="1" applyFont="1" applyBorder="1" applyAlignment="1">
      <alignment horizontal="center" vertical="center" wrapText="1"/>
    </xf>
    <xf numFmtId="2" fontId="12" fillId="0" borderId="11" xfId="0" applyNumberFormat="1" applyFont="1" applyBorder="1" applyAlignment="1">
      <alignment horizontal="center" vertical="center" wrapText="1"/>
    </xf>
    <xf numFmtId="1" fontId="12" fillId="0" borderId="39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1" fontId="18" fillId="0" borderId="4" xfId="0" applyNumberFormat="1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center" wrapText="1"/>
    </xf>
    <xf numFmtId="1" fontId="18" fillId="0" borderId="1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 wrapText="1"/>
    </xf>
    <xf numFmtId="2" fontId="18" fillId="0" borderId="43" xfId="0" applyNumberFormat="1" applyFont="1" applyBorder="1" applyAlignment="1">
      <alignment horizontal="center" vertical="center" wrapText="1"/>
    </xf>
    <xf numFmtId="2" fontId="18" fillId="0" borderId="39" xfId="0" applyNumberFormat="1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40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 wrapText="1"/>
    </xf>
    <xf numFmtId="1" fontId="0" fillId="0" borderId="3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1" fontId="0" fillId="0" borderId="37" xfId="0" applyNumberFormat="1" applyBorder="1" applyAlignment="1">
      <alignment horizontal="center" vertical="center" wrapText="1"/>
    </xf>
    <xf numFmtId="1" fontId="0" fillId="0" borderId="38" xfId="0" applyNumberForma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15" fillId="0" borderId="15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 wrapText="1"/>
    </xf>
    <xf numFmtId="1" fontId="0" fillId="0" borderId="44" xfId="0" applyNumberFormat="1" applyBorder="1" applyAlignment="1">
      <alignment horizontal="center" vertical="center" wrapText="1"/>
    </xf>
    <xf numFmtId="1" fontId="0" fillId="0" borderId="45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textRotation="90"/>
    </xf>
    <xf numFmtId="0" fontId="0" fillId="0" borderId="1" xfId="0" applyNumberFormat="1" applyFont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0" fontId="7" fillId="0" borderId="17" xfId="0" applyFont="1" applyFill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0" borderId="18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605117</xdr:colOff>
      <xdr:row>0</xdr:row>
      <xdr:rowOff>145676</xdr:rowOff>
    </xdr:from>
    <xdr:to>
      <xdr:col>12</xdr:col>
      <xdr:colOff>414239</xdr:colOff>
      <xdr:row>0</xdr:row>
      <xdr:rowOff>694765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462617" y="145676"/>
          <a:ext cx="5942662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420678</xdr:colOff>
      <xdr:row>0</xdr:row>
      <xdr:rowOff>155201</xdr:rowOff>
    </xdr:from>
    <xdr:to>
      <xdr:col>39</xdr:col>
      <xdr:colOff>206776</xdr:colOff>
      <xdr:row>0</xdr:row>
      <xdr:rowOff>647700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7347951" y="155201"/>
          <a:ext cx="5434599" cy="492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C25" sqref="C25"/>
    </sheetView>
  </sheetViews>
  <sheetFormatPr defaultRowHeight="15" x14ac:dyDescent="0.25"/>
  <cols>
    <col min="1" max="1" width="9.140625" style="93"/>
    <col min="2" max="2" width="8.7109375" style="93" customWidth="1"/>
    <col min="3" max="3" width="50" style="93" customWidth="1"/>
    <col min="4" max="4" width="11.42578125" style="93" bestFit="1" customWidth="1"/>
    <col min="5" max="243" width="9.140625" style="93"/>
    <col min="244" max="244" width="13.28515625" style="93" customWidth="1"/>
    <col min="245" max="245" width="31.5703125" style="93" bestFit="1" customWidth="1"/>
    <col min="246" max="246" width="11.5703125" style="93" bestFit="1" customWidth="1"/>
    <col min="247" max="247" width="9.28515625" style="93" bestFit="1" customWidth="1"/>
    <col min="248" max="248" width="10.140625" style="93" customWidth="1"/>
    <col min="249" max="254" width="10.28515625" style="93" customWidth="1"/>
    <col min="255" max="255" width="9.140625" style="93"/>
    <col min="256" max="256" width="10.85546875" style="93" bestFit="1" customWidth="1"/>
    <col min="257" max="499" width="9.140625" style="93"/>
    <col min="500" max="500" width="13.28515625" style="93" customWidth="1"/>
    <col min="501" max="501" width="31.5703125" style="93" bestFit="1" customWidth="1"/>
    <col min="502" max="502" width="11.5703125" style="93" bestFit="1" customWidth="1"/>
    <col min="503" max="503" width="9.28515625" style="93" bestFit="1" customWidth="1"/>
    <col min="504" max="504" width="10.140625" style="93" customWidth="1"/>
    <col min="505" max="510" width="10.28515625" style="93" customWidth="1"/>
    <col min="511" max="511" width="9.140625" style="93"/>
    <col min="512" max="512" width="10.85546875" style="93" bestFit="1" customWidth="1"/>
    <col min="513" max="755" width="9.140625" style="93"/>
    <col min="756" max="756" width="13.28515625" style="93" customWidth="1"/>
    <col min="757" max="757" width="31.5703125" style="93" bestFit="1" customWidth="1"/>
    <col min="758" max="758" width="11.5703125" style="93" bestFit="1" customWidth="1"/>
    <col min="759" max="759" width="9.28515625" style="93" bestFit="1" customWidth="1"/>
    <col min="760" max="760" width="10.140625" style="93" customWidth="1"/>
    <col min="761" max="766" width="10.28515625" style="93" customWidth="1"/>
    <col min="767" max="767" width="9.140625" style="93"/>
    <col min="768" max="768" width="10.85546875" style="93" bestFit="1" customWidth="1"/>
    <col min="769" max="1011" width="9.140625" style="93"/>
    <col min="1012" max="1012" width="13.28515625" style="93" customWidth="1"/>
    <col min="1013" max="1013" width="31.5703125" style="93" bestFit="1" customWidth="1"/>
    <col min="1014" max="1014" width="11.5703125" style="93" bestFit="1" customWidth="1"/>
    <col min="1015" max="1015" width="9.28515625" style="93" bestFit="1" customWidth="1"/>
    <col min="1016" max="1016" width="10.140625" style="93" customWidth="1"/>
    <col min="1017" max="1022" width="10.28515625" style="93" customWidth="1"/>
    <col min="1023" max="1023" width="9.140625" style="93"/>
    <col min="1024" max="1024" width="10.85546875" style="93" bestFit="1" customWidth="1"/>
    <col min="1025" max="1267" width="9.140625" style="93"/>
    <col min="1268" max="1268" width="13.28515625" style="93" customWidth="1"/>
    <col min="1269" max="1269" width="31.5703125" style="93" bestFit="1" customWidth="1"/>
    <col min="1270" max="1270" width="11.5703125" style="93" bestFit="1" customWidth="1"/>
    <col min="1271" max="1271" width="9.28515625" style="93" bestFit="1" customWidth="1"/>
    <col min="1272" max="1272" width="10.140625" style="93" customWidth="1"/>
    <col min="1273" max="1278" width="10.28515625" style="93" customWidth="1"/>
    <col min="1279" max="1279" width="9.140625" style="93"/>
    <col min="1280" max="1280" width="10.85546875" style="93" bestFit="1" customWidth="1"/>
    <col min="1281" max="1523" width="9.140625" style="93"/>
    <col min="1524" max="1524" width="13.28515625" style="93" customWidth="1"/>
    <col min="1525" max="1525" width="31.5703125" style="93" bestFit="1" customWidth="1"/>
    <col min="1526" max="1526" width="11.5703125" style="93" bestFit="1" customWidth="1"/>
    <col min="1527" max="1527" width="9.28515625" style="93" bestFit="1" customWidth="1"/>
    <col min="1528" max="1528" width="10.140625" style="93" customWidth="1"/>
    <col min="1529" max="1534" width="10.28515625" style="93" customWidth="1"/>
    <col min="1535" max="1535" width="9.140625" style="93"/>
    <col min="1536" max="1536" width="10.85546875" style="93" bestFit="1" customWidth="1"/>
    <col min="1537" max="1779" width="9.140625" style="93"/>
    <col min="1780" max="1780" width="13.28515625" style="93" customWidth="1"/>
    <col min="1781" max="1781" width="31.5703125" style="93" bestFit="1" customWidth="1"/>
    <col min="1782" max="1782" width="11.5703125" style="93" bestFit="1" customWidth="1"/>
    <col min="1783" max="1783" width="9.28515625" style="93" bestFit="1" customWidth="1"/>
    <col min="1784" max="1784" width="10.140625" style="93" customWidth="1"/>
    <col min="1785" max="1790" width="10.28515625" style="93" customWidth="1"/>
    <col min="1791" max="1791" width="9.140625" style="93"/>
    <col min="1792" max="1792" width="10.85546875" style="93" bestFit="1" customWidth="1"/>
    <col min="1793" max="2035" width="9.140625" style="93"/>
    <col min="2036" max="2036" width="13.28515625" style="93" customWidth="1"/>
    <col min="2037" max="2037" width="31.5703125" style="93" bestFit="1" customWidth="1"/>
    <col min="2038" max="2038" width="11.5703125" style="93" bestFit="1" customWidth="1"/>
    <col min="2039" max="2039" width="9.28515625" style="93" bestFit="1" customWidth="1"/>
    <col min="2040" max="2040" width="10.140625" style="93" customWidth="1"/>
    <col min="2041" max="2046" width="10.28515625" style="93" customWidth="1"/>
    <col min="2047" max="2047" width="9.140625" style="93"/>
    <col min="2048" max="2048" width="10.85546875" style="93" bestFit="1" customWidth="1"/>
    <col min="2049" max="2291" width="9.140625" style="93"/>
    <col min="2292" max="2292" width="13.28515625" style="93" customWidth="1"/>
    <col min="2293" max="2293" width="31.5703125" style="93" bestFit="1" customWidth="1"/>
    <col min="2294" max="2294" width="11.5703125" style="93" bestFit="1" customWidth="1"/>
    <col min="2295" max="2295" width="9.28515625" style="93" bestFit="1" customWidth="1"/>
    <col min="2296" max="2296" width="10.140625" style="93" customWidth="1"/>
    <col min="2297" max="2302" width="10.28515625" style="93" customWidth="1"/>
    <col min="2303" max="2303" width="9.140625" style="93"/>
    <col min="2304" max="2304" width="10.85546875" style="93" bestFit="1" customWidth="1"/>
    <col min="2305" max="2547" width="9.140625" style="93"/>
    <col min="2548" max="2548" width="13.28515625" style="93" customWidth="1"/>
    <col min="2549" max="2549" width="31.5703125" style="93" bestFit="1" customWidth="1"/>
    <col min="2550" max="2550" width="11.5703125" style="93" bestFit="1" customWidth="1"/>
    <col min="2551" max="2551" width="9.28515625" style="93" bestFit="1" customWidth="1"/>
    <col min="2552" max="2552" width="10.140625" style="93" customWidth="1"/>
    <col min="2553" max="2558" width="10.28515625" style="93" customWidth="1"/>
    <col min="2559" max="2559" width="9.140625" style="93"/>
    <col min="2560" max="2560" width="10.85546875" style="93" bestFit="1" customWidth="1"/>
    <col min="2561" max="2803" width="9.140625" style="93"/>
    <col min="2804" max="2804" width="13.28515625" style="93" customWidth="1"/>
    <col min="2805" max="2805" width="31.5703125" style="93" bestFit="1" customWidth="1"/>
    <col min="2806" max="2806" width="11.5703125" style="93" bestFit="1" customWidth="1"/>
    <col min="2807" max="2807" width="9.28515625" style="93" bestFit="1" customWidth="1"/>
    <col min="2808" max="2808" width="10.140625" style="93" customWidth="1"/>
    <col min="2809" max="2814" width="10.28515625" style="93" customWidth="1"/>
    <col min="2815" max="2815" width="9.140625" style="93"/>
    <col min="2816" max="2816" width="10.85546875" style="93" bestFit="1" customWidth="1"/>
    <col min="2817" max="3059" width="9.140625" style="93"/>
    <col min="3060" max="3060" width="13.28515625" style="93" customWidth="1"/>
    <col min="3061" max="3061" width="31.5703125" style="93" bestFit="1" customWidth="1"/>
    <col min="3062" max="3062" width="11.5703125" style="93" bestFit="1" customWidth="1"/>
    <col min="3063" max="3063" width="9.28515625" style="93" bestFit="1" customWidth="1"/>
    <col min="3064" max="3064" width="10.140625" style="93" customWidth="1"/>
    <col min="3065" max="3070" width="10.28515625" style="93" customWidth="1"/>
    <col min="3071" max="3071" width="9.140625" style="93"/>
    <col min="3072" max="3072" width="10.85546875" style="93" bestFit="1" customWidth="1"/>
    <col min="3073" max="3315" width="9.140625" style="93"/>
    <col min="3316" max="3316" width="13.28515625" style="93" customWidth="1"/>
    <col min="3317" max="3317" width="31.5703125" style="93" bestFit="1" customWidth="1"/>
    <col min="3318" max="3318" width="11.5703125" style="93" bestFit="1" customWidth="1"/>
    <col min="3319" max="3319" width="9.28515625" style="93" bestFit="1" customWidth="1"/>
    <col min="3320" max="3320" width="10.140625" style="93" customWidth="1"/>
    <col min="3321" max="3326" width="10.28515625" style="93" customWidth="1"/>
    <col min="3327" max="3327" width="9.140625" style="93"/>
    <col min="3328" max="3328" width="10.85546875" style="93" bestFit="1" customWidth="1"/>
    <col min="3329" max="3571" width="9.140625" style="93"/>
    <col min="3572" max="3572" width="13.28515625" style="93" customWidth="1"/>
    <col min="3573" max="3573" width="31.5703125" style="93" bestFit="1" customWidth="1"/>
    <col min="3574" max="3574" width="11.5703125" style="93" bestFit="1" customWidth="1"/>
    <col min="3575" max="3575" width="9.28515625" style="93" bestFit="1" customWidth="1"/>
    <col min="3576" max="3576" width="10.140625" style="93" customWidth="1"/>
    <col min="3577" max="3582" width="10.28515625" style="93" customWidth="1"/>
    <col min="3583" max="3583" width="9.140625" style="93"/>
    <col min="3584" max="3584" width="10.85546875" style="93" bestFit="1" customWidth="1"/>
    <col min="3585" max="3827" width="9.140625" style="93"/>
    <col min="3828" max="3828" width="13.28515625" style="93" customWidth="1"/>
    <col min="3829" max="3829" width="31.5703125" style="93" bestFit="1" customWidth="1"/>
    <col min="3830" max="3830" width="11.5703125" style="93" bestFit="1" customWidth="1"/>
    <col min="3831" max="3831" width="9.28515625" style="93" bestFit="1" customWidth="1"/>
    <col min="3832" max="3832" width="10.140625" style="93" customWidth="1"/>
    <col min="3833" max="3838" width="10.28515625" style="93" customWidth="1"/>
    <col min="3839" max="3839" width="9.140625" style="93"/>
    <col min="3840" max="3840" width="10.85546875" style="93" bestFit="1" customWidth="1"/>
    <col min="3841" max="4083" width="9.140625" style="93"/>
    <col min="4084" max="4084" width="13.28515625" style="93" customWidth="1"/>
    <col min="4085" max="4085" width="31.5703125" style="93" bestFit="1" customWidth="1"/>
    <col min="4086" max="4086" width="11.5703125" style="93" bestFit="1" customWidth="1"/>
    <col min="4087" max="4087" width="9.28515625" style="93" bestFit="1" customWidth="1"/>
    <col min="4088" max="4088" width="10.140625" style="93" customWidth="1"/>
    <col min="4089" max="4094" width="10.28515625" style="93" customWidth="1"/>
    <col min="4095" max="4095" width="9.140625" style="93"/>
    <col min="4096" max="4096" width="10.85546875" style="93" bestFit="1" customWidth="1"/>
    <col min="4097" max="4339" width="9.140625" style="93"/>
    <col min="4340" max="4340" width="13.28515625" style="93" customWidth="1"/>
    <col min="4341" max="4341" width="31.5703125" style="93" bestFit="1" customWidth="1"/>
    <col min="4342" max="4342" width="11.5703125" style="93" bestFit="1" customWidth="1"/>
    <col min="4343" max="4343" width="9.28515625" style="93" bestFit="1" customWidth="1"/>
    <col min="4344" max="4344" width="10.140625" style="93" customWidth="1"/>
    <col min="4345" max="4350" width="10.28515625" style="93" customWidth="1"/>
    <col min="4351" max="4351" width="9.140625" style="93"/>
    <col min="4352" max="4352" width="10.85546875" style="93" bestFit="1" customWidth="1"/>
    <col min="4353" max="4595" width="9.140625" style="93"/>
    <col min="4596" max="4596" width="13.28515625" style="93" customWidth="1"/>
    <col min="4597" max="4597" width="31.5703125" style="93" bestFit="1" customWidth="1"/>
    <col min="4598" max="4598" width="11.5703125" style="93" bestFit="1" customWidth="1"/>
    <col min="4599" max="4599" width="9.28515625" style="93" bestFit="1" customWidth="1"/>
    <col min="4600" max="4600" width="10.140625" style="93" customWidth="1"/>
    <col min="4601" max="4606" width="10.28515625" style="93" customWidth="1"/>
    <col min="4607" max="4607" width="9.140625" style="93"/>
    <col min="4608" max="4608" width="10.85546875" style="93" bestFit="1" customWidth="1"/>
    <col min="4609" max="4851" width="9.140625" style="93"/>
    <col min="4852" max="4852" width="13.28515625" style="93" customWidth="1"/>
    <col min="4853" max="4853" width="31.5703125" style="93" bestFit="1" customWidth="1"/>
    <col min="4854" max="4854" width="11.5703125" style="93" bestFit="1" customWidth="1"/>
    <col min="4855" max="4855" width="9.28515625" style="93" bestFit="1" customWidth="1"/>
    <col min="4856" max="4856" width="10.140625" style="93" customWidth="1"/>
    <col min="4857" max="4862" width="10.28515625" style="93" customWidth="1"/>
    <col min="4863" max="4863" width="9.140625" style="93"/>
    <col min="4864" max="4864" width="10.85546875" style="93" bestFit="1" customWidth="1"/>
    <col min="4865" max="5107" width="9.140625" style="93"/>
    <col min="5108" max="5108" width="13.28515625" style="93" customWidth="1"/>
    <col min="5109" max="5109" width="31.5703125" style="93" bestFit="1" customWidth="1"/>
    <col min="5110" max="5110" width="11.5703125" style="93" bestFit="1" customWidth="1"/>
    <col min="5111" max="5111" width="9.28515625" style="93" bestFit="1" customWidth="1"/>
    <col min="5112" max="5112" width="10.140625" style="93" customWidth="1"/>
    <col min="5113" max="5118" width="10.28515625" style="93" customWidth="1"/>
    <col min="5119" max="5119" width="9.140625" style="93"/>
    <col min="5120" max="5120" width="10.85546875" style="93" bestFit="1" customWidth="1"/>
    <col min="5121" max="5363" width="9.140625" style="93"/>
    <col min="5364" max="5364" width="13.28515625" style="93" customWidth="1"/>
    <col min="5365" max="5365" width="31.5703125" style="93" bestFit="1" customWidth="1"/>
    <col min="5366" max="5366" width="11.5703125" style="93" bestFit="1" customWidth="1"/>
    <col min="5367" max="5367" width="9.28515625" style="93" bestFit="1" customWidth="1"/>
    <col min="5368" max="5368" width="10.140625" style="93" customWidth="1"/>
    <col min="5369" max="5374" width="10.28515625" style="93" customWidth="1"/>
    <col min="5375" max="5375" width="9.140625" style="93"/>
    <col min="5376" max="5376" width="10.85546875" style="93" bestFit="1" customWidth="1"/>
    <col min="5377" max="5619" width="9.140625" style="93"/>
    <col min="5620" max="5620" width="13.28515625" style="93" customWidth="1"/>
    <col min="5621" max="5621" width="31.5703125" style="93" bestFit="1" customWidth="1"/>
    <col min="5622" max="5622" width="11.5703125" style="93" bestFit="1" customWidth="1"/>
    <col min="5623" max="5623" width="9.28515625" style="93" bestFit="1" customWidth="1"/>
    <col min="5624" max="5624" width="10.140625" style="93" customWidth="1"/>
    <col min="5625" max="5630" width="10.28515625" style="93" customWidth="1"/>
    <col min="5631" max="5631" width="9.140625" style="93"/>
    <col min="5632" max="5632" width="10.85546875" style="93" bestFit="1" customWidth="1"/>
    <col min="5633" max="5875" width="9.140625" style="93"/>
    <col min="5876" max="5876" width="13.28515625" style="93" customWidth="1"/>
    <col min="5877" max="5877" width="31.5703125" style="93" bestFit="1" customWidth="1"/>
    <col min="5878" max="5878" width="11.5703125" style="93" bestFit="1" customWidth="1"/>
    <col min="5879" max="5879" width="9.28515625" style="93" bestFit="1" customWidth="1"/>
    <col min="5880" max="5880" width="10.140625" style="93" customWidth="1"/>
    <col min="5881" max="5886" width="10.28515625" style="93" customWidth="1"/>
    <col min="5887" max="5887" width="9.140625" style="93"/>
    <col min="5888" max="5888" width="10.85546875" style="93" bestFit="1" customWidth="1"/>
    <col min="5889" max="6131" width="9.140625" style="93"/>
    <col min="6132" max="6132" width="13.28515625" style="93" customWidth="1"/>
    <col min="6133" max="6133" width="31.5703125" style="93" bestFit="1" customWidth="1"/>
    <col min="6134" max="6134" width="11.5703125" style="93" bestFit="1" customWidth="1"/>
    <col min="6135" max="6135" width="9.28515625" style="93" bestFit="1" customWidth="1"/>
    <col min="6136" max="6136" width="10.140625" style="93" customWidth="1"/>
    <col min="6137" max="6142" width="10.28515625" style="93" customWidth="1"/>
    <col min="6143" max="6143" width="9.140625" style="93"/>
    <col min="6144" max="6144" width="10.85546875" style="93" bestFit="1" customWidth="1"/>
    <col min="6145" max="6387" width="9.140625" style="93"/>
    <col min="6388" max="6388" width="13.28515625" style="93" customWidth="1"/>
    <col min="6389" max="6389" width="31.5703125" style="93" bestFit="1" customWidth="1"/>
    <col min="6390" max="6390" width="11.5703125" style="93" bestFit="1" customWidth="1"/>
    <col min="6391" max="6391" width="9.28515625" style="93" bestFit="1" customWidth="1"/>
    <col min="6392" max="6392" width="10.140625" style="93" customWidth="1"/>
    <col min="6393" max="6398" width="10.28515625" style="93" customWidth="1"/>
    <col min="6399" max="6399" width="9.140625" style="93"/>
    <col min="6400" max="6400" width="10.85546875" style="93" bestFit="1" customWidth="1"/>
    <col min="6401" max="6643" width="9.140625" style="93"/>
    <col min="6644" max="6644" width="13.28515625" style="93" customWidth="1"/>
    <col min="6645" max="6645" width="31.5703125" style="93" bestFit="1" customWidth="1"/>
    <col min="6646" max="6646" width="11.5703125" style="93" bestFit="1" customWidth="1"/>
    <col min="6647" max="6647" width="9.28515625" style="93" bestFit="1" customWidth="1"/>
    <col min="6648" max="6648" width="10.140625" style="93" customWidth="1"/>
    <col min="6649" max="6654" width="10.28515625" style="93" customWidth="1"/>
    <col min="6655" max="6655" width="9.140625" style="93"/>
    <col min="6656" max="6656" width="10.85546875" style="93" bestFit="1" customWidth="1"/>
    <col min="6657" max="6899" width="9.140625" style="93"/>
    <col min="6900" max="6900" width="13.28515625" style="93" customWidth="1"/>
    <col min="6901" max="6901" width="31.5703125" style="93" bestFit="1" customWidth="1"/>
    <col min="6902" max="6902" width="11.5703125" style="93" bestFit="1" customWidth="1"/>
    <col min="6903" max="6903" width="9.28515625" style="93" bestFit="1" customWidth="1"/>
    <col min="6904" max="6904" width="10.140625" style="93" customWidth="1"/>
    <col min="6905" max="6910" width="10.28515625" style="93" customWidth="1"/>
    <col min="6911" max="6911" width="9.140625" style="93"/>
    <col min="6912" max="6912" width="10.85546875" style="93" bestFit="1" customWidth="1"/>
    <col min="6913" max="7155" width="9.140625" style="93"/>
    <col min="7156" max="7156" width="13.28515625" style="93" customWidth="1"/>
    <col min="7157" max="7157" width="31.5703125" style="93" bestFit="1" customWidth="1"/>
    <col min="7158" max="7158" width="11.5703125" style="93" bestFit="1" customWidth="1"/>
    <col min="7159" max="7159" width="9.28515625" style="93" bestFit="1" customWidth="1"/>
    <col min="7160" max="7160" width="10.140625" style="93" customWidth="1"/>
    <col min="7161" max="7166" width="10.28515625" style="93" customWidth="1"/>
    <col min="7167" max="7167" width="9.140625" style="93"/>
    <col min="7168" max="7168" width="10.85546875" style="93" bestFit="1" customWidth="1"/>
    <col min="7169" max="7411" width="9.140625" style="93"/>
    <col min="7412" max="7412" width="13.28515625" style="93" customWidth="1"/>
    <col min="7413" max="7413" width="31.5703125" style="93" bestFit="1" customWidth="1"/>
    <col min="7414" max="7414" width="11.5703125" style="93" bestFit="1" customWidth="1"/>
    <col min="7415" max="7415" width="9.28515625" style="93" bestFit="1" customWidth="1"/>
    <col min="7416" max="7416" width="10.140625" style="93" customWidth="1"/>
    <col min="7417" max="7422" width="10.28515625" style="93" customWidth="1"/>
    <col min="7423" max="7423" width="9.140625" style="93"/>
    <col min="7424" max="7424" width="10.85546875" style="93" bestFit="1" customWidth="1"/>
    <col min="7425" max="7667" width="9.140625" style="93"/>
    <col min="7668" max="7668" width="13.28515625" style="93" customWidth="1"/>
    <col min="7669" max="7669" width="31.5703125" style="93" bestFit="1" customWidth="1"/>
    <col min="7670" max="7670" width="11.5703125" style="93" bestFit="1" customWidth="1"/>
    <col min="7671" max="7671" width="9.28515625" style="93" bestFit="1" customWidth="1"/>
    <col min="7672" max="7672" width="10.140625" style="93" customWidth="1"/>
    <col min="7673" max="7678" width="10.28515625" style="93" customWidth="1"/>
    <col min="7679" max="7679" width="9.140625" style="93"/>
    <col min="7680" max="7680" width="10.85546875" style="93" bestFit="1" customWidth="1"/>
    <col min="7681" max="7923" width="9.140625" style="93"/>
    <col min="7924" max="7924" width="13.28515625" style="93" customWidth="1"/>
    <col min="7925" max="7925" width="31.5703125" style="93" bestFit="1" customWidth="1"/>
    <col min="7926" max="7926" width="11.5703125" style="93" bestFit="1" customWidth="1"/>
    <col min="7927" max="7927" width="9.28515625" style="93" bestFit="1" customWidth="1"/>
    <col min="7928" max="7928" width="10.140625" style="93" customWidth="1"/>
    <col min="7929" max="7934" width="10.28515625" style="93" customWidth="1"/>
    <col min="7935" max="7935" width="9.140625" style="93"/>
    <col min="7936" max="7936" width="10.85546875" style="93" bestFit="1" customWidth="1"/>
    <col min="7937" max="8179" width="9.140625" style="93"/>
    <col min="8180" max="8180" width="13.28515625" style="93" customWidth="1"/>
    <col min="8181" max="8181" width="31.5703125" style="93" bestFit="1" customWidth="1"/>
    <col min="8182" max="8182" width="11.5703125" style="93" bestFit="1" customWidth="1"/>
    <col min="8183" max="8183" width="9.28515625" style="93" bestFit="1" customWidth="1"/>
    <col min="8184" max="8184" width="10.140625" style="93" customWidth="1"/>
    <col min="8185" max="8190" width="10.28515625" style="93" customWidth="1"/>
    <col min="8191" max="8191" width="9.140625" style="93"/>
    <col min="8192" max="8192" width="10.85546875" style="93" bestFit="1" customWidth="1"/>
    <col min="8193" max="8435" width="9.140625" style="93"/>
    <col min="8436" max="8436" width="13.28515625" style="93" customWidth="1"/>
    <col min="8437" max="8437" width="31.5703125" style="93" bestFit="1" customWidth="1"/>
    <col min="8438" max="8438" width="11.5703125" style="93" bestFit="1" customWidth="1"/>
    <col min="8439" max="8439" width="9.28515625" style="93" bestFit="1" customWidth="1"/>
    <col min="8440" max="8440" width="10.140625" style="93" customWidth="1"/>
    <col min="8441" max="8446" width="10.28515625" style="93" customWidth="1"/>
    <col min="8447" max="8447" width="9.140625" style="93"/>
    <col min="8448" max="8448" width="10.85546875" style="93" bestFit="1" customWidth="1"/>
    <col min="8449" max="8691" width="9.140625" style="93"/>
    <col min="8692" max="8692" width="13.28515625" style="93" customWidth="1"/>
    <col min="8693" max="8693" width="31.5703125" style="93" bestFit="1" customWidth="1"/>
    <col min="8694" max="8694" width="11.5703125" style="93" bestFit="1" customWidth="1"/>
    <col min="8695" max="8695" width="9.28515625" style="93" bestFit="1" customWidth="1"/>
    <col min="8696" max="8696" width="10.140625" style="93" customWidth="1"/>
    <col min="8697" max="8702" width="10.28515625" style="93" customWidth="1"/>
    <col min="8703" max="8703" width="9.140625" style="93"/>
    <col min="8704" max="8704" width="10.85546875" style="93" bestFit="1" customWidth="1"/>
    <col min="8705" max="8947" width="9.140625" style="93"/>
    <col min="8948" max="8948" width="13.28515625" style="93" customWidth="1"/>
    <col min="8949" max="8949" width="31.5703125" style="93" bestFit="1" customWidth="1"/>
    <col min="8950" max="8950" width="11.5703125" style="93" bestFit="1" customWidth="1"/>
    <col min="8951" max="8951" width="9.28515625" style="93" bestFit="1" customWidth="1"/>
    <col min="8952" max="8952" width="10.140625" style="93" customWidth="1"/>
    <col min="8953" max="8958" width="10.28515625" style="93" customWidth="1"/>
    <col min="8959" max="8959" width="9.140625" style="93"/>
    <col min="8960" max="8960" width="10.85546875" style="93" bestFit="1" customWidth="1"/>
    <col min="8961" max="9203" width="9.140625" style="93"/>
    <col min="9204" max="9204" width="13.28515625" style="93" customWidth="1"/>
    <col min="9205" max="9205" width="31.5703125" style="93" bestFit="1" customWidth="1"/>
    <col min="9206" max="9206" width="11.5703125" style="93" bestFit="1" customWidth="1"/>
    <col min="9207" max="9207" width="9.28515625" style="93" bestFit="1" customWidth="1"/>
    <col min="9208" max="9208" width="10.140625" style="93" customWidth="1"/>
    <col min="9209" max="9214" width="10.28515625" style="93" customWidth="1"/>
    <col min="9215" max="9215" width="9.140625" style="93"/>
    <col min="9216" max="9216" width="10.85546875" style="93" bestFit="1" customWidth="1"/>
    <col min="9217" max="9459" width="9.140625" style="93"/>
    <col min="9460" max="9460" width="13.28515625" style="93" customWidth="1"/>
    <col min="9461" max="9461" width="31.5703125" style="93" bestFit="1" customWidth="1"/>
    <col min="9462" max="9462" width="11.5703125" style="93" bestFit="1" customWidth="1"/>
    <col min="9463" max="9463" width="9.28515625" style="93" bestFit="1" customWidth="1"/>
    <col min="9464" max="9464" width="10.140625" style="93" customWidth="1"/>
    <col min="9465" max="9470" width="10.28515625" style="93" customWidth="1"/>
    <col min="9471" max="9471" width="9.140625" style="93"/>
    <col min="9472" max="9472" width="10.85546875" style="93" bestFit="1" customWidth="1"/>
    <col min="9473" max="9715" width="9.140625" style="93"/>
    <col min="9716" max="9716" width="13.28515625" style="93" customWidth="1"/>
    <col min="9717" max="9717" width="31.5703125" style="93" bestFit="1" customWidth="1"/>
    <col min="9718" max="9718" width="11.5703125" style="93" bestFit="1" customWidth="1"/>
    <col min="9719" max="9719" width="9.28515625" style="93" bestFit="1" customWidth="1"/>
    <col min="9720" max="9720" width="10.140625" style="93" customWidth="1"/>
    <col min="9721" max="9726" width="10.28515625" style="93" customWidth="1"/>
    <col min="9727" max="9727" width="9.140625" style="93"/>
    <col min="9728" max="9728" width="10.85546875" style="93" bestFit="1" customWidth="1"/>
    <col min="9729" max="9971" width="9.140625" style="93"/>
    <col min="9972" max="9972" width="13.28515625" style="93" customWidth="1"/>
    <col min="9973" max="9973" width="31.5703125" style="93" bestFit="1" customWidth="1"/>
    <col min="9974" max="9974" width="11.5703125" style="93" bestFit="1" customWidth="1"/>
    <col min="9975" max="9975" width="9.28515625" style="93" bestFit="1" customWidth="1"/>
    <col min="9976" max="9976" width="10.140625" style="93" customWidth="1"/>
    <col min="9977" max="9982" width="10.28515625" style="93" customWidth="1"/>
    <col min="9983" max="9983" width="9.140625" style="93"/>
    <col min="9984" max="9984" width="10.85546875" style="93" bestFit="1" customWidth="1"/>
    <col min="9985" max="10227" width="9.140625" style="93"/>
    <col min="10228" max="10228" width="13.28515625" style="93" customWidth="1"/>
    <col min="10229" max="10229" width="31.5703125" style="93" bestFit="1" customWidth="1"/>
    <col min="10230" max="10230" width="11.5703125" style="93" bestFit="1" customWidth="1"/>
    <col min="10231" max="10231" width="9.28515625" style="93" bestFit="1" customWidth="1"/>
    <col min="10232" max="10232" width="10.140625" style="93" customWidth="1"/>
    <col min="10233" max="10238" width="10.28515625" style="93" customWidth="1"/>
    <col min="10239" max="10239" width="9.140625" style="93"/>
    <col min="10240" max="10240" width="10.85546875" style="93" bestFit="1" customWidth="1"/>
    <col min="10241" max="10483" width="9.140625" style="93"/>
    <col min="10484" max="10484" width="13.28515625" style="93" customWidth="1"/>
    <col min="10485" max="10485" width="31.5703125" style="93" bestFit="1" customWidth="1"/>
    <col min="10486" max="10486" width="11.5703125" style="93" bestFit="1" customWidth="1"/>
    <col min="10487" max="10487" width="9.28515625" style="93" bestFit="1" customWidth="1"/>
    <col min="10488" max="10488" width="10.140625" style="93" customWidth="1"/>
    <col min="10489" max="10494" width="10.28515625" style="93" customWidth="1"/>
    <col min="10495" max="10495" width="9.140625" style="93"/>
    <col min="10496" max="10496" width="10.85546875" style="93" bestFit="1" customWidth="1"/>
    <col min="10497" max="10739" width="9.140625" style="93"/>
    <col min="10740" max="10740" width="13.28515625" style="93" customWidth="1"/>
    <col min="10741" max="10741" width="31.5703125" style="93" bestFit="1" customWidth="1"/>
    <col min="10742" max="10742" width="11.5703125" style="93" bestFit="1" customWidth="1"/>
    <col min="10743" max="10743" width="9.28515625" style="93" bestFit="1" customWidth="1"/>
    <col min="10744" max="10744" width="10.140625" style="93" customWidth="1"/>
    <col min="10745" max="10750" width="10.28515625" style="93" customWidth="1"/>
    <col min="10751" max="10751" width="9.140625" style="93"/>
    <col min="10752" max="10752" width="10.85546875" style="93" bestFit="1" customWidth="1"/>
    <col min="10753" max="10995" width="9.140625" style="93"/>
    <col min="10996" max="10996" width="13.28515625" style="93" customWidth="1"/>
    <col min="10997" max="10997" width="31.5703125" style="93" bestFit="1" customWidth="1"/>
    <col min="10998" max="10998" width="11.5703125" style="93" bestFit="1" customWidth="1"/>
    <col min="10999" max="10999" width="9.28515625" style="93" bestFit="1" customWidth="1"/>
    <col min="11000" max="11000" width="10.140625" style="93" customWidth="1"/>
    <col min="11001" max="11006" width="10.28515625" style="93" customWidth="1"/>
    <col min="11007" max="11007" width="9.140625" style="93"/>
    <col min="11008" max="11008" width="10.85546875" style="93" bestFit="1" customWidth="1"/>
    <col min="11009" max="11251" width="9.140625" style="93"/>
    <col min="11252" max="11252" width="13.28515625" style="93" customWidth="1"/>
    <col min="11253" max="11253" width="31.5703125" style="93" bestFit="1" customWidth="1"/>
    <col min="11254" max="11254" width="11.5703125" style="93" bestFit="1" customWidth="1"/>
    <col min="11255" max="11255" width="9.28515625" style="93" bestFit="1" customWidth="1"/>
    <col min="11256" max="11256" width="10.140625" style="93" customWidth="1"/>
    <col min="11257" max="11262" width="10.28515625" style="93" customWidth="1"/>
    <col min="11263" max="11263" width="9.140625" style="93"/>
    <col min="11264" max="11264" width="10.85546875" style="93" bestFit="1" customWidth="1"/>
    <col min="11265" max="11507" width="9.140625" style="93"/>
    <col min="11508" max="11508" width="13.28515625" style="93" customWidth="1"/>
    <col min="11509" max="11509" width="31.5703125" style="93" bestFit="1" customWidth="1"/>
    <col min="11510" max="11510" width="11.5703125" style="93" bestFit="1" customWidth="1"/>
    <col min="11511" max="11511" width="9.28515625" style="93" bestFit="1" customWidth="1"/>
    <col min="11512" max="11512" width="10.140625" style="93" customWidth="1"/>
    <col min="11513" max="11518" width="10.28515625" style="93" customWidth="1"/>
    <col min="11519" max="11519" width="9.140625" style="93"/>
    <col min="11520" max="11520" width="10.85546875" style="93" bestFit="1" customWidth="1"/>
    <col min="11521" max="11763" width="9.140625" style="93"/>
    <col min="11764" max="11764" width="13.28515625" style="93" customWidth="1"/>
    <col min="11765" max="11765" width="31.5703125" style="93" bestFit="1" customWidth="1"/>
    <col min="11766" max="11766" width="11.5703125" style="93" bestFit="1" customWidth="1"/>
    <col min="11767" max="11767" width="9.28515625" style="93" bestFit="1" customWidth="1"/>
    <col min="11768" max="11768" width="10.140625" style="93" customWidth="1"/>
    <col min="11769" max="11774" width="10.28515625" style="93" customWidth="1"/>
    <col min="11775" max="11775" width="9.140625" style="93"/>
    <col min="11776" max="11776" width="10.85546875" style="93" bestFit="1" customWidth="1"/>
    <col min="11777" max="12019" width="9.140625" style="93"/>
    <col min="12020" max="12020" width="13.28515625" style="93" customWidth="1"/>
    <col min="12021" max="12021" width="31.5703125" style="93" bestFit="1" customWidth="1"/>
    <col min="12022" max="12022" width="11.5703125" style="93" bestFit="1" customWidth="1"/>
    <col min="12023" max="12023" width="9.28515625" style="93" bestFit="1" customWidth="1"/>
    <col min="12024" max="12024" width="10.140625" style="93" customWidth="1"/>
    <col min="12025" max="12030" width="10.28515625" style="93" customWidth="1"/>
    <col min="12031" max="12031" width="9.140625" style="93"/>
    <col min="12032" max="12032" width="10.85546875" style="93" bestFit="1" customWidth="1"/>
    <col min="12033" max="12275" width="9.140625" style="93"/>
    <col min="12276" max="12276" width="13.28515625" style="93" customWidth="1"/>
    <col min="12277" max="12277" width="31.5703125" style="93" bestFit="1" customWidth="1"/>
    <col min="12278" max="12278" width="11.5703125" style="93" bestFit="1" customWidth="1"/>
    <col min="12279" max="12279" width="9.28515625" style="93" bestFit="1" customWidth="1"/>
    <col min="12280" max="12280" width="10.140625" style="93" customWidth="1"/>
    <col min="12281" max="12286" width="10.28515625" style="93" customWidth="1"/>
    <col min="12287" max="12287" width="9.140625" style="93"/>
    <col min="12288" max="12288" width="10.85546875" style="93" bestFit="1" customWidth="1"/>
    <col min="12289" max="12531" width="9.140625" style="93"/>
    <col min="12532" max="12532" width="13.28515625" style="93" customWidth="1"/>
    <col min="12533" max="12533" width="31.5703125" style="93" bestFit="1" customWidth="1"/>
    <col min="12534" max="12534" width="11.5703125" style="93" bestFit="1" customWidth="1"/>
    <col min="12535" max="12535" width="9.28515625" style="93" bestFit="1" customWidth="1"/>
    <col min="12536" max="12536" width="10.140625" style="93" customWidth="1"/>
    <col min="12537" max="12542" width="10.28515625" style="93" customWidth="1"/>
    <col min="12543" max="12543" width="9.140625" style="93"/>
    <col min="12544" max="12544" width="10.85546875" style="93" bestFit="1" customWidth="1"/>
    <col min="12545" max="12787" width="9.140625" style="93"/>
    <col min="12788" max="12788" width="13.28515625" style="93" customWidth="1"/>
    <col min="12789" max="12789" width="31.5703125" style="93" bestFit="1" customWidth="1"/>
    <col min="12790" max="12790" width="11.5703125" style="93" bestFit="1" customWidth="1"/>
    <col min="12791" max="12791" width="9.28515625" style="93" bestFit="1" customWidth="1"/>
    <col min="12792" max="12792" width="10.140625" style="93" customWidth="1"/>
    <col min="12793" max="12798" width="10.28515625" style="93" customWidth="1"/>
    <col min="12799" max="12799" width="9.140625" style="93"/>
    <col min="12800" max="12800" width="10.85546875" style="93" bestFit="1" customWidth="1"/>
    <col min="12801" max="13043" width="9.140625" style="93"/>
    <col min="13044" max="13044" width="13.28515625" style="93" customWidth="1"/>
    <col min="13045" max="13045" width="31.5703125" style="93" bestFit="1" customWidth="1"/>
    <col min="13046" max="13046" width="11.5703125" style="93" bestFit="1" customWidth="1"/>
    <col min="13047" max="13047" width="9.28515625" style="93" bestFit="1" customWidth="1"/>
    <col min="13048" max="13048" width="10.140625" style="93" customWidth="1"/>
    <col min="13049" max="13054" width="10.28515625" style="93" customWidth="1"/>
    <col min="13055" max="13055" width="9.140625" style="93"/>
    <col min="13056" max="13056" width="10.85546875" style="93" bestFit="1" customWidth="1"/>
    <col min="13057" max="13299" width="9.140625" style="93"/>
    <col min="13300" max="13300" width="13.28515625" style="93" customWidth="1"/>
    <col min="13301" max="13301" width="31.5703125" style="93" bestFit="1" customWidth="1"/>
    <col min="13302" max="13302" width="11.5703125" style="93" bestFit="1" customWidth="1"/>
    <col min="13303" max="13303" width="9.28515625" style="93" bestFit="1" customWidth="1"/>
    <col min="13304" max="13304" width="10.140625" style="93" customWidth="1"/>
    <col min="13305" max="13310" width="10.28515625" style="93" customWidth="1"/>
    <col min="13311" max="13311" width="9.140625" style="93"/>
    <col min="13312" max="13312" width="10.85546875" style="93" bestFit="1" customWidth="1"/>
    <col min="13313" max="13555" width="9.140625" style="93"/>
    <col min="13556" max="13556" width="13.28515625" style="93" customWidth="1"/>
    <col min="13557" max="13557" width="31.5703125" style="93" bestFit="1" customWidth="1"/>
    <col min="13558" max="13558" width="11.5703125" style="93" bestFit="1" customWidth="1"/>
    <col min="13559" max="13559" width="9.28515625" style="93" bestFit="1" customWidth="1"/>
    <col min="13560" max="13560" width="10.140625" style="93" customWidth="1"/>
    <col min="13561" max="13566" width="10.28515625" style="93" customWidth="1"/>
    <col min="13567" max="13567" width="9.140625" style="93"/>
    <col min="13568" max="13568" width="10.85546875" style="93" bestFit="1" customWidth="1"/>
    <col min="13569" max="13811" width="9.140625" style="93"/>
    <col min="13812" max="13812" width="13.28515625" style="93" customWidth="1"/>
    <col min="13813" max="13813" width="31.5703125" style="93" bestFit="1" customWidth="1"/>
    <col min="13814" max="13814" width="11.5703125" style="93" bestFit="1" customWidth="1"/>
    <col min="13815" max="13815" width="9.28515625" style="93" bestFit="1" customWidth="1"/>
    <col min="13816" max="13816" width="10.140625" style="93" customWidth="1"/>
    <col min="13817" max="13822" width="10.28515625" style="93" customWidth="1"/>
    <col min="13823" max="13823" width="9.140625" style="93"/>
    <col min="13824" max="13824" width="10.85546875" style="93" bestFit="1" customWidth="1"/>
    <col min="13825" max="14067" width="9.140625" style="93"/>
    <col min="14068" max="14068" width="13.28515625" style="93" customWidth="1"/>
    <col min="14069" max="14069" width="31.5703125" style="93" bestFit="1" customWidth="1"/>
    <col min="14070" max="14070" width="11.5703125" style="93" bestFit="1" customWidth="1"/>
    <col min="14071" max="14071" width="9.28515625" style="93" bestFit="1" customWidth="1"/>
    <col min="14072" max="14072" width="10.140625" style="93" customWidth="1"/>
    <col min="14073" max="14078" width="10.28515625" style="93" customWidth="1"/>
    <col min="14079" max="14079" width="9.140625" style="93"/>
    <col min="14080" max="14080" width="10.85546875" style="93" bestFit="1" customWidth="1"/>
    <col min="14081" max="14323" width="9.140625" style="93"/>
    <col min="14324" max="14324" width="13.28515625" style="93" customWidth="1"/>
    <col min="14325" max="14325" width="31.5703125" style="93" bestFit="1" customWidth="1"/>
    <col min="14326" max="14326" width="11.5703125" style="93" bestFit="1" customWidth="1"/>
    <col min="14327" max="14327" width="9.28515625" style="93" bestFit="1" customWidth="1"/>
    <col min="14328" max="14328" width="10.140625" style="93" customWidth="1"/>
    <col min="14329" max="14334" width="10.28515625" style="93" customWidth="1"/>
    <col min="14335" max="14335" width="9.140625" style="93"/>
    <col min="14336" max="14336" width="10.85546875" style="93" bestFit="1" customWidth="1"/>
    <col min="14337" max="14579" width="9.140625" style="93"/>
    <col min="14580" max="14580" width="13.28515625" style="93" customWidth="1"/>
    <col min="14581" max="14581" width="31.5703125" style="93" bestFit="1" customWidth="1"/>
    <col min="14582" max="14582" width="11.5703125" style="93" bestFit="1" customWidth="1"/>
    <col min="14583" max="14583" width="9.28515625" style="93" bestFit="1" customWidth="1"/>
    <col min="14584" max="14584" width="10.140625" style="93" customWidth="1"/>
    <col min="14585" max="14590" width="10.28515625" style="93" customWidth="1"/>
    <col min="14591" max="14591" width="9.140625" style="93"/>
    <col min="14592" max="14592" width="10.85546875" style="93" bestFit="1" customWidth="1"/>
    <col min="14593" max="14835" width="9.140625" style="93"/>
    <col min="14836" max="14836" width="13.28515625" style="93" customWidth="1"/>
    <col min="14837" max="14837" width="31.5703125" style="93" bestFit="1" customWidth="1"/>
    <col min="14838" max="14838" width="11.5703125" style="93" bestFit="1" customWidth="1"/>
    <col min="14839" max="14839" width="9.28515625" style="93" bestFit="1" customWidth="1"/>
    <col min="14840" max="14840" width="10.140625" style="93" customWidth="1"/>
    <col min="14841" max="14846" width="10.28515625" style="93" customWidth="1"/>
    <col min="14847" max="14847" width="9.140625" style="93"/>
    <col min="14848" max="14848" width="10.85546875" style="93" bestFit="1" customWidth="1"/>
    <col min="14849" max="15091" width="9.140625" style="93"/>
    <col min="15092" max="15092" width="13.28515625" style="93" customWidth="1"/>
    <col min="15093" max="15093" width="31.5703125" style="93" bestFit="1" customWidth="1"/>
    <col min="15094" max="15094" width="11.5703125" style="93" bestFit="1" customWidth="1"/>
    <col min="15095" max="15095" width="9.28515625" style="93" bestFit="1" customWidth="1"/>
    <col min="15096" max="15096" width="10.140625" style="93" customWidth="1"/>
    <col min="15097" max="15102" width="10.28515625" style="93" customWidth="1"/>
    <col min="15103" max="15103" width="9.140625" style="93"/>
    <col min="15104" max="15104" width="10.85546875" style="93" bestFit="1" customWidth="1"/>
    <col min="15105" max="15347" width="9.140625" style="93"/>
    <col min="15348" max="15348" width="13.28515625" style="93" customWidth="1"/>
    <col min="15349" max="15349" width="31.5703125" style="93" bestFit="1" customWidth="1"/>
    <col min="15350" max="15350" width="11.5703125" style="93" bestFit="1" customWidth="1"/>
    <col min="15351" max="15351" width="9.28515625" style="93" bestFit="1" customWidth="1"/>
    <col min="15352" max="15352" width="10.140625" style="93" customWidth="1"/>
    <col min="15353" max="15358" width="10.28515625" style="93" customWidth="1"/>
    <col min="15359" max="15359" width="9.140625" style="93"/>
    <col min="15360" max="15360" width="10.85546875" style="93" bestFit="1" customWidth="1"/>
    <col min="15361" max="15603" width="9.140625" style="93"/>
    <col min="15604" max="15604" width="13.28515625" style="93" customWidth="1"/>
    <col min="15605" max="15605" width="31.5703125" style="93" bestFit="1" customWidth="1"/>
    <col min="15606" max="15606" width="11.5703125" style="93" bestFit="1" customWidth="1"/>
    <col min="15607" max="15607" width="9.28515625" style="93" bestFit="1" customWidth="1"/>
    <col min="15608" max="15608" width="10.140625" style="93" customWidth="1"/>
    <col min="15609" max="15614" width="10.28515625" style="93" customWidth="1"/>
    <col min="15615" max="15615" width="9.140625" style="93"/>
    <col min="15616" max="15616" width="10.85546875" style="93" bestFit="1" customWidth="1"/>
    <col min="15617" max="15859" width="9.140625" style="93"/>
    <col min="15860" max="15860" width="13.28515625" style="93" customWidth="1"/>
    <col min="15861" max="15861" width="31.5703125" style="93" bestFit="1" customWidth="1"/>
    <col min="15862" max="15862" width="11.5703125" style="93" bestFit="1" customWidth="1"/>
    <col min="15863" max="15863" width="9.28515625" style="93" bestFit="1" customWidth="1"/>
    <col min="15864" max="15864" width="10.140625" style="93" customWidth="1"/>
    <col min="15865" max="15870" width="10.28515625" style="93" customWidth="1"/>
    <col min="15871" max="15871" width="9.140625" style="93"/>
    <col min="15872" max="15872" width="10.85546875" style="93" bestFit="1" customWidth="1"/>
    <col min="15873" max="16115" width="9.140625" style="93"/>
    <col min="16116" max="16116" width="13.28515625" style="93" customWidth="1"/>
    <col min="16117" max="16117" width="31.5703125" style="93" bestFit="1" customWidth="1"/>
    <col min="16118" max="16118" width="11.5703125" style="93" bestFit="1" customWidth="1"/>
    <col min="16119" max="16119" width="9.28515625" style="93" bestFit="1" customWidth="1"/>
    <col min="16120" max="16120" width="10.140625" style="93" customWidth="1"/>
    <col min="16121" max="16126" width="10.28515625" style="93" customWidth="1"/>
    <col min="16127" max="16127" width="9.140625" style="93"/>
    <col min="16128" max="16128" width="10.85546875" style="93" bestFit="1" customWidth="1"/>
    <col min="16129" max="16384" width="9.140625" style="93"/>
  </cols>
  <sheetData>
    <row r="1" spans="1:5" s="78" customFormat="1" ht="44.25" customHeight="1" x14ac:dyDescent="0.25">
      <c r="A1" s="120"/>
      <c r="B1" s="120"/>
      <c r="C1" s="120"/>
      <c r="D1" s="120"/>
      <c r="E1" s="120"/>
    </row>
    <row r="2" spans="1:5" s="78" customFormat="1" ht="21" x14ac:dyDescent="0.25">
      <c r="A2" s="120" t="s">
        <v>35</v>
      </c>
      <c r="B2" s="120"/>
      <c r="C2" s="120"/>
      <c r="D2" s="120"/>
      <c r="E2" s="120"/>
    </row>
    <row r="3" spans="1:5" s="78" customFormat="1" ht="18.75" x14ac:dyDescent="0.25">
      <c r="A3" s="121" t="str">
        <f>Sem!A3</f>
        <v>RESULT ANALYSIS YEAR 2017-2018</v>
      </c>
      <c r="B3" s="121"/>
      <c r="C3" s="121"/>
      <c r="D3" s="121"/>
      <c r="E3" s="121"/>
    </row>
    <row r="4" spans="1:5" s="78" customFormat="1" ht="18.75" customHeight="1" x14ac:dyDescent="0.25">
      <c r="A4" s="121" t="str">
        <f>Sem!A4</f>
        <v>SEM VII (NOV 2017)</v>
      </c>
      <c r="B4" s="121"/>
      <c r="C4" s="121"/>
      <c r="D4" s="121"/>
      <c r="E4" s="121"/>
    </row>
    <row r="5" spans="1:5" s="79" customFormat="1" ht="19.5" customHeight="1" thickBot="1" x14ac:dyDescent="0.3"/>
    <row r="6" spans="1:5" s="78" customFormat="1" ht="19.5" customHeight="1" x14ac:dyDescent="0.25">
      <c r="B6" s="122" t="s">
        <v>65</v>
      </c>
      <c r="C6" s="123"/>
      <c r="D6" s="80">
        <f>Sem!AU7</f>
        <v>148</v>
      </c>
    </row>
    <row r="7" spans="1:5" s="78" customFormat="1" ht="19.5" customHeight="1" x14ac:dyDescent="0.25">
      <c r="B7" s="114" t="s">
        <v>66</v>
      </c>
      <c r="C7" s="115"/>
      <c r="D7" s="81">
        <f>Sem!BS7</f>
        <v>124</v>
      </c>
    </row>
    <row r="8" spans="1:5" s="78" customFormat="1" ht="19.5" customHeight="1" x14ac:dyDescent="0.25">
      <c r="B8" s="114" t="s">
        <v>48</v>
      </c>
      <c r="C8" s="115"/>
      <c r="D8" s="81">
        <f>Sem!BS6</f>
        <v>24</v>
      </c>
    </row>
    <row r="9" spans="1:5" s="78" customFormat="1" ht="19.5" customHeight="1" x14ac:dyDescent="0.25">
      <c r="B9" s="114" t="s">
        <v>67</v>
      </c>
      <c r="C9" s="115"/>
      <c r="D9" s="82">
        <f>Sem!BS10</f>
        <v>83.78378378378379</v>
      </c>
    </row>
    <row r="10" spans="1:5" s="78" customFormat="1" ht="19.5" customHeight="1" x14ac:dyDescent="0.25">
      <c r="B10" s="114" t="s">
        <v>68</v>
      </c>
      <c r="C10" s="115"/>
      <c r="D10" s="81">
        <f>Sem!BS13</f>
        <v>7</v>
      </c>
    </row>
    <row r="11" spans="1:5" s="78" customFormat="1" ht="19.5" customHeight="1" x14ac:dyDescent="0.25">
      <c r="B11" s="114" t="s">
        <v>69</v>
      </c>
      <c r="C11" s="115"/>
      <c r="D11" s="81">
        <f>Sem!BS14</f>
        <v>28</v>
      </c>
    </row>
    <row r="12" spans="1:5" s="78" customFormat="1" ht="19.5" customHeight="1" x14ac:dyDescent="0.25">
      <c r="B12" s="114" t="s">
        <v>70</v>
      </c>
      <c r="C12" s="115"/>
      <c r="D12" s="81">
        <f>Sem!BS15</f>
        <v>57</v>
      </c>
    </row>
    <row r="13" spans="1:5" s="78" customFormat="1" ht="19.5" customHeight="1" x14ac:dyDescent="0.25">
      <c r="B13" s="114" t="s">
        <v>71</v>
      </c>
      <c r="C13" s="115"/>
      <c r="D13" s="81">
        <f>Sem!BS16</f>
        <v>32</v>
      </c>
    </row>
    <row r="14" spans="1:5" s="78" customFormat="1" ht="19.5" customHeight="1" x14ac:dyDescent="0.25">
      <c r="B14" s="114" t="s">
        <v>72</v>
      </c>
      <c r="C14" s="115"/>
      <c r="D14" s="81">
        <f>Sem!BS17</f>
        <v>0</v>
      </c>
    </row>
    <row r="15" spans="1:5" s="78" customFormat="1" ht="19.5" customHeight="1" thickBot="1" x14ac:dyDescent="0.3">
      <c r="B15" s="116" t="s">
        <v>73</v>
      </c>
      <c r="C15" s="117"/>
      <c r="D15" s="83">
        <f>Sem!BS18</f>
        <v>0</v>
      </c>
    </row>
    <row r="16" spans="1:5" s="78" customFormat="1" ht="18.75" x14ac:dyDescent="0.25">
      <c r="B16" s="62"/>
      <c r="C16" s="62"/>
      <c r="D16" s="62"/>
    </row>
    <row r="17" spans="2:4" s="78" customFormat="1" ht="18.75" customHeight="1" x14ac:dyDescent="0.25">
      <c r="B17" s="118" t="s">
        <v>74</v>
      </c>
      <c r="C17" s="118"/>
      <c r="D17" s="118"/>
    </row>
    <row r="18" spans="2:4" s="78" customFormat="1" ht="19.5" thickBot="1" x14ac:dyDescent="0.3">
      <c r="C18" s="62"/>
      <c r="D18" s="62"/>
    </row>
    <row r="19" spans="2:4" s="79" customFormat="1" ht="16.5" thickBot="1" x14ac:dyDescent="0.3">
      <c r="B19" s="84" t="s">
        <v>75</v>
      </c>
      <c r="C19" s="85" t="s">
        <v>76</v>
      </c>
      <c r="D19" s="86" t="s">
        <v>83</v>
      </c>
    </row>
    <row r="20" spans="2:4" s="79" customFormat="1" ht="15.75" x14ac:dyDescent="0.25">
      <c r="B20" s="87" t="s">
        <v>77</v>
      </c>
      <c r="C20" s="88" t="str">
        <f>Sem!BT26</f>
        <v>WAGHELA PRATIK HASMUKH</v>
      </c>
      <c r="D20" s="96">
        <f>Sem!BS26</f>
        <v>9.89</v>
      </c>
    </row>
    <row r="21" spans="2:4" s="79" customFormat="1" ht="15.75" x14ac:dyDescent="0.25">
      <c r="B21" s="89" t="s">
        <v>78</v>
      </c>
      <c r="C21" s="90" t="str">
        <f>Sem!BT27</f>
        <v>WAGH SHUBHAM SHIVAJI ALKA</v>
      </c>
      <c r="D21" s="97">
        <f>Sem!BS27</f>
        <v>9.6999999999999993</v>
      </c>
    </row>
    <row r="22" spans="2:4" s="79" customFormat="1" ht="15.75" x14ac:dyDescent="0.25">
      <c r="B22" s="89" t="s">
        <v>79</v>
      </c>
      <c r="C22" s="90" t="str">
        <f>Sem!BT28</f>
        <v>BUDHWANT GANESH DATTA SUMAN</v>
      </c>
      <c r="D22" s="97">
        <f>Sem!BS28</f>
        <v>9.41</v>
      </c>
    </row>
    <row r="23" spans="2:4" s="79" customFormat="1" ht="15.75" x14ac:dyDescent="0.25">
      <c r="B23" s="89" t="s">
        <v>80</v>
      </c>
      <c r="C23" s="90" t="str">
        <f>Sem!BT29</f>
        <v>SABLE MITESH PRABHAKAR</v>
      </c>
      <c r="D23" s="97">
        <f>Sem!BS29</f>
        <v>9.11</v>
      </c>
    </row>
    <row r="24" spans="2:4" s="79" customFormat="1" ht="16.5" thickBot="1" x14ac:dyDescent="0.3">
      <c r="B24" s="91" t="s">
        <v>81</v>
      </c>
      <c r="C24" s="92" t="str">
        <f>Sem!BT30</f>
        <v>MAHAJAN MAYURESH SHASHIKANT</v>
      </c>
      <c r="D24" s="98">
        <f>Sem!BS30</f>
        <v>9.07</v>
      </c>
    </row>
    <row r="25" spans="2:4" s="79" customFormat="1" ht="15.75" x14ac:dyDescent="0.25"/>
    <row r="26" spans="2:4" s="79" customFormat="1" ht="15.75" x14ac:dyDescent="0.25"/>
    <row r="27" spans="2:4" s="79" customFormat="1" ht="15.75" x14ac:dyDescent="0.25"/>
    <row r="28" spans="2:4" s="78" customFormat="1" x14ac:dyDescent="0.25"/>
    <row r="29" spans="2:4" s="78" customFormat="1" ht="18.75" x14ac:dyDescent="0.25">
      <c r="C29" s="119" t="s">
        <v>61</v>
      </c>
      <c r="D29" s="119"/>
    </row>
    <row r="30" spans="2:4" s="78" customFormat="1" x14ac:dyDescent="0.25"/>
    <row r="31" spans="2:4" s="78" customFormat="1" x14ac:dyDescent="0.25"/>
    <row r="32" spans="2:4" s="78" customFormat="1" x14ac:dyDescent="0.25"/>
    <row r="33" s="78" customFormat="1" x14ac:dyDescent="0.25"/>
    <row r="34" s="78" customFormat="1" x14ac:dyDescent="0.25"/>
  </sheetData>
  <mergeCells count="16">
    <mergeCell ref="B12:C12"/>
    <mergeCell ref="A1:E1"/>
    <mergeCell ref="A2:E2"/>
    <mergeCell ref="A3:E3"/>
    <mergeCell ref="A4:E4"/>
    <mergeCell ref="B6:C6"/>
    <mergeCell ref="B7:C7"/>
    <mergeCell ref="B8:C8"/>
    <mergeCell ref="B9:C9"/>
    <mergeCell ref="B10:C10"/>
    <mergeCell ref="B11:C11"/>
    <mergeCell ref="B13:C13"/>
    <mergeCell ref="B14:C14"/>
    <mergeCell ref="B15:C15"/>
    <mergeCell ref="B17:D17"/>
    <mergeCell ref="C29:D29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N37"/>
  <sheetViews>
    <sheetView topLeftCell="A12" zoomScale="85" zoomScaleNormal="85" workbookViewId="0">
      <selection activeCell="N32" sqref="N32"/>
    </sheetView>
  </sheetViews>
  <sheetFormatPr defaultRowHeight="15" x14ac:dyDescent="0.25"/>
  <cols>
    <col min="1" max="1" width="18.5703125" customWidth="1"/>
    <col min="2" max="2" width="24.28515625" customWidth="1"/>
    <col min="3" max="3" width="11.5703125" bestFit="1" customWidth="1"/>
    <col min="4" max="4" width="9.28515625" bestFit="1" customWidth="1"/>
    <col min="5" max="5" width="8.7109375" customWidth="1"/>
    <col min="6" max="11" width="8.5703125" customWidth="1"/>
    <col min="12" max="12" width="10.85546875" customWidth="1"/>
    <col min="13" max="13" width="38.28515625" style="63" customWidth="1"/>
    <col min="14" max="14" width="9.140625" style="94"/>
    <col min="250" max="250" width="13.28515625" customWidth="1"/>
    <col min="251" max="251" width="31.5703125" bestFit="1" customWidth="1"/>
    <col min="252" max="252" width="11.5703125" bestFit="1" customWidth="1"/>
    <col min="253" max="253" width="9.28515625" bestFit="1" customWidth="1"/>
    <col min="254" max="254" width="10.140625" customWidth="1"/>
    <col min="255" max="260" width="10.28515625" customWidth="1"/>
    <col min="262" max="262" width="10.85546875" bestFit="1" customWidth="1"/>
    <col min="506" max="506" width="13.28515625" customWidth="1"/>
    <col min="507" max="507" width="31.5703125" bestFit="1" customWidth="1"/>
    <col min="508" max="508" width="11.5703125" bestFit="1" customWidth="1"/>
    <col min="509" max="509" width="9.28515625" bestFit="1" customWidth="1"/>
    <col min="510" max="510" width="10.140625" customWidth="1"/>
    <col min="511" max="516" width="10.28515625" customWidth="1"/>
    <col min="518" max="518" width="10.85546875" bestFit="1" customWidth="1"/>
    <col min="762" max="762" width="13.28515625" customWidth="1"/>
    <col min="763" max="763" width="31.5703125" bestFit="1" customWidth="1"/>
    <col min="764" max="764" width="11.5703125" bestFit="1" customWidth="1"/>
    <col min="765" max="765" width="9.28515625" bestFit="1" customWidth="1"/>
    <col min="766" max="766" width="10.140625" customWidth="1"/>
    <col min="767" max="772" width="10.28515625" customWidth="1"/>
    <col min="774" max="774" width="10.85546875" bestFit="1" customWidth="1"/>
    <col min="1018" max="1018" width="13.28515625" customWidth="1"/>
    <col min="1019" max="1019" width="31.5703125" bestFit="1" customWidth="1"/>
    <col min="1020" max="1020" width="11.5703125" bestFit="1" customWidth="1"/>
    <col min="1021" max="1021" width="9.28515625" bestFit="1" customWidth="1"/>
    <col min="1022" max="1022" width="10.140625" customWidth="1"/>
    <col min="1023" max="1028" width="10.28515625" customWidth="1"/>
    <col min="1030" max="1030" width="10.85546875" bestFit="1" customWidth="1"/>
    <col min="1274" max="1274" width="13.28515625" customWidth="1"/>
    <col min="1275" max="1275" width="31.5703125" bestFit="1" customWidth="1"/>
    <col min="1276" max="1276" width="11.5703125" bestFit="1" customWidth="1"/>
    <col min="1277" max="1277" width="9.28515625" bestFit="1" customWidth="1"/>
    <col min="1278" max="1278" width="10.140625" customWidth="1"/>
    <col min="1279" max="1284" width="10.28515625" customWidth="1"/>
    <col min="1286" max="1286" width="10.85546875" bestFit="1" customWidth="1"/>
    <col min="1530" max="1530" width="13.28515625" customWidth="1"/>
    <col min="1531" max="1531" width="31.5703125" bestFit="1" customWidth="1"/>
    <col min="1532" max="1532" width="11.5703125" bestFit="1" customWidth="1"/>
    <col min="1533" max="1533" width="9.28515625" bestFit="1" customWidth="1"/>
    <col min="1534" max="1534" width="10.140625" customWidth="1"/>
    <col min="1535" max="1540" width="10.28515625" customWidth="1"/>
    <col min="1542" max="1542" width="10.85546875" bestFit="1" customWidth="1"/>
    <col min="1786" max="1786" width="13.28515625" customWidth="1"/>
    <col min="1787" max="1787" width="31.5703125" bestFit="1" customWidth="1"/>
    <col min="1788" max="1788" width="11.5703125" bestFit="1" customWidth="1"/>
    <col min="1789" max="1789" width="9.28515625" bestFit="1" customWidth="1"/>
    <col min="1790" max="1790" width="10.140625" customWidth="1"/>
    <col min="1791" max="1796" width="10.28515625" customWidth="1"/>
    <col min="1798" max="1798" width="10.85546875" bestFit="1" customWidth="1"/>
    <col min="2042" max="2042" width="13.28515625" customWidth="1"/>
    <col min="2043" max="2043" width="31.5703125" bestFit="1" customWidth="1"/>
    <col min="2044" max="2044" width="11.5703125" bestFit="1" customWidth="1"/>
    <col min="2045" max="2045" width="9.28515625" bestFit="1" customWidth="1"/>
    <col min="2046" max="2046" width="10.140625" customWidth="1"/>
    <col min="2047" max="2052" width="10.28515625" customWidth="1"/>
    <col min="2054" max="2054" width="10.85546875" bestFit="1" customWidth="1"/>
    <col min="2298" max="2298" width="13.28515625" customWidth="1"/>
    <col min="2299" max="2299" width="31.5703125" bestFit="1" customWidth="1"/>
    <col min="2300" max="2300" width="11.5703125" bestFit="1" customWidth="1"/>
    <col min="2301" max="2301" width="9.28515625" bestFit="1" customWidth="1"/>
    <col min="2302" max="2302" width="10.140625" customWidth="1"/>
    <col min="2303" max="2308" width="10.28515625" customWidth="1"/>
    <col min="2310" max="2310" width="10.85546875" bestFit="1" customWidth="1"/>
    <col min="2554" max="2554" width="13.28515625" customWidth="1"/>
    <col min="2555" max="2555" width="31.5703125" bestFit="1" customWidth="1"/>
    <col min="2556" max="2556" width="11.5703125" bestFit="1" customWidth="1"/>
    <col min="2557" max="2557" width="9.28515625" bestFit="1" customWidth="1"/>
    <col min="2558" max="2558" width="10.140625" customWidth="1"/>
    <col min="2559" max="2564" width="10.28515625" customWidth="1"/>
    <col min="2566" max="2566" width="10.85546875" bestFit="1" customWidth="1"/>
    <col min="2810" max="2810" width="13.28515625" customWidth="1"/>
    <col min="2811" max="2811" width="31.5703125" bestFit="1" customWidth="1"/>
    <col min="2812" max="2812" width="11.5703125" bestFit="1" customWidth="1"/>
    <col min="2813" max="2813" width="9.28515625" bestFit="1" customWidth="1"/>
    <col min="2814" max="2814" width="10.140625" customWidth="1"/>
    <col min="2815" max="2820" width="10.28515625" customWidth="1"/>
    <col min="2822" max="2822" width="10.85546875" bestFit="1" customWidth="1"/>
    <col min="3066" max="3066" width="13.28515625" customWidth="1"/>
    <col min="3067" max="3067" width="31.5703125" bestFit="1" customWidth="1"/>
    <col min="3068" max="3068" width="11.5703125" bestFit="1" customWidth="1"/>
    <col min="3069" max="3069" width="9.28515625" bestFit="1" customWidth="1"/>
    <col min="3070" max="3070" width="10.140625" customWidth="1"/>
    <col min="3071" max="3076" width="10.28515625" customWidth="1"/>
    <col min="3078" max="3078" width="10.85546875" bestFit="1" customWidth="1"/>
    <col min="3322" max="3322" width="13.28515625" customWidth="1"/>
    <col min="3323" max="3323" width="31.5703125" bestFit="1" customWidth="1"/>
    <col min="3324" max="3324" width="11.5703125" bestFit="1" customWidth="1"/>
    <col min="3325" max="3325" width="9.28515625" bestFit="1" customWidth="1"/>
    <col min="3326" max="3326" width="10.140625" customWidth="1"/>
    <col min="3327" max="3332" width="10.28515625" customWidth="1"/>
    <col min="3334" max="3334" width="10.85546875" bestFit="1" customWidth="1"/>
    <col min="3578" max="3578" width="13.28515625" customWidth="1"/>
    <col min="3579" max="3579" width="31.5703125" bestFit="1" customWidth="1"/>
    <col min="3580" max="3580" width="11.5703125" bestFit="1" customWidth="1"/>
    <col min="3581" max="3581" width="9.28515625" bestFit="1" customWidth="1"/>
    <col min="3582" max="3582" width="10.140625" customWidth="1"/>
    <col min="3583" max="3588" width="10.28515625" customWidth="1"/>
    <col min="3590" max="3590" width="10.85546875" bestFit="1" customWidth="1"/>
    <col min="3834" max="3834" width="13.28515625" customWidth="1"/>
    <col min="3835" max="3835" width="31.5703125" bestFit="1" customWidth="1"/>
    <col min="3836" max="3836" width="11.5703125" bestFit="1" customWidth="1"/>
    <col min="3837" max="3837" width="9.28515625" bestFit="1" customWidth="1"/>
    <col min="3838" max="3838" width="10.140625" customWidth="1"/>
    <col min="3839" max="3844" width="10.28515625" customWidth="1"/>
    <col min="3846" max="3846" width="10.85546875" bestFit="1" customWidth="1"/>
    <col min="4090" max="4090" width="13.28515625" customWidth="1"/>
    <col min="4091" max="4091" width="31.5703125" bestFit="1" customWidth="1"/>
    <col min="4092" max="4092" width="11.5703125" bestFit="1" customWidth="1"/>
    <col min="4093" max="4093" width="9.28515625" bestFit="1" customWidth="1"/>
    <col min="4094" max="4094" width="10.140625" customWidth="1"/>
    <col min="4095" max="4100" width="10.28515625" customWidth="1"/>
    <col min="4102" max="4102" width="10.85546875" bestFit="1" customWidth="1"/>
    <col min="4346" max="4346" width="13.28515625" customWidth="1"/>
    <col min="4347" max="4347" width="31.5703125" bestFit="1" customWidth="1"/>
    <col min="4348" max="4348" width="11.5703125" bestFit="1" customWidth="1"/>
    <col min="4349" max="4349" width="9.28515625" bestFit="1" customWidth="1"/>
    <col min="4350" max="4350" width="10.140625" customWidth="1"/>
    <col min="4351" max="4356" width="10.28515625" customWidth="1"/>
    <col min="4358" max="4358" width="10.85546875" bestFit="1" customWidth="1"/>
    <col min="4602" max="4602" width="13.28515625" customWidth="1"/>
    <col min="4603" max="4603" width="31.5703125" bestFit="1" customWidth="1"/>
    <col min="4604" max="4604" width="11.5703125" bestFit="1" customWidth="1"/>
    <col min="4605" max="4605" width="9.28515625" bestFit="1" customWidth="1"/>
    <col min="4606" max="4606" width="10.140625" customWidth="1"/>
    <col min="4607" max="4612" width="10.28515625" customWidth="1"/>
    <col min="4614" max="4614" width="10.85546875" bestFit="1" customWidth="1"/>
    <col min="4858" max="4858" width="13.28515625" customWidth="1"/>
    <col min="4859" max="4859" width="31.5703125" bestFit="1" customWidth="1"/>
    <col min="4860" max="4860" width="11.5703125" bestFit="1" customWidth="1"/>
    <col min="4861" max="4861" width="9.28515625" bestFit="1" customWidth="1"/>
    <col min="4862" max="4862" width="10.140625" customWidth="1"/>
    <col min="4863" max="4868" width="10.28515625" customWidth="1"/>
    <col min="4870" max="4870" width="10.85546875" bestFit="1" customWidth="1"/>
    <col min="5114" max="5114" width="13.28515625" customWidth="1"/>
    <col min="5115" max="5115" width="31.5703125" bestFit="1" customWidth="1"/>
    <col min="5116" max="5116" width="11.5703125" bestFit="1" customWidth="1"/>
    <col min="5117" max="5117" width="9.28515625" bestFit="1" customWidth="1"/>
    <col min="5118" max="5118" width="10.140625" customWidth="1"/>
    <col min="5119" max="5124" width="10.28515625" customWidth="1"/>
    <col min="5126" max="5126" width="10.85546875" bestFit="1" customWidth="1"/>
    <col min="5370" max="5370" width="13.28515625" customWidth="1"/>
    <col min="5371" max="5371" width="31.5703125" bestFit="1" customWidth="1"/>
    <col min="5372" max="5372" width="11.5703125" bestFit="1" customWidth="1"/>
    <col min="5373" max="5373" width="9.28515625" bestFit="1" customWidth="1"/>
    <col min="5374" max="5374" width="10.140625" customWidth="1"/>
    <col min="5375" max="5380" width="10.28515625" customWidth="1"/>
    <col min="5382" max="5382" width="10.85546875" bestFit="1" customWidth="1"/>
    <col min="5626" max="5626" width="13.28515625" customWidth="1"/>
    <col min="5627" max="5627" width="31.5703125" bestFit="1" customWidth="1"/>
    <col min="5628" max="5628" width="11.5703125" bestFit="1" customWidth="1"/>
    <col min="5629" max="5629" width="9.28515625" bestFit="1" customWidth="1"/>
    <col min="5630" max="5630" width="10.140625" customWidth="1"/>
    <col min="5631" max="5636" width="10.28515625" customWidth="1"/>
    <col min="5638" max="5638" width="10.85546875" bestFit="1" customWidth="1"/>
    <col min="5882" max="5882" width="13.28515625" customWidth="1"/>
    <col min="5883" max="5883" width="31.5703125" bestFit="1" customWidth="1"/>
    <col min="5884" max="5884" width="11.5703125" bestFit="1" customWidth="1"/>
    <col min="5885" max="5885" width="9.28515625" bestFit="1" customWidth="1"/>
    <col min="5886" max="5886" width="10.140625" customWidth="1"/>
    <col min="5887" max="5892" width="10.28515625" customWidth="1"/>
    <col min="5894" max="5894" width="10.85546875" bestFit="1" customWidth="1"/>
    <col min="6138" max="6138" width="13.28515625" customWidth="1"/>
    <col min="6139" max="6139" width="31.5703125" bestFit="1" customWidth="1"/>
    <col min="6140" max="6140" width="11.5703125" bestFit="1" customWidth="1"/>
    <col min="6141" max="6141" width="9.28515625" bestFit="1" customWidth="1"/>
    <col min="6142" max="6142" width="10.140625" customWidth="1"/>
    <col min="6143" max="6148" width="10.28515625" customWidth="1"/>
    <col min="6150" max="6150" width="10.85546875" bestFit="1" customWidth="1"/>
    <col min="6394" max="6394" width="13.28515625" customWidth="1"/>
    <col min="6395" max="6395" width="31.5703125" bestFit="1" customWidth="1"/>
    <col min="6396" max="6396" width="11.5703125" bestFit="1" customWidth="1"/>
    <col min="6397" max="6397" width="9.28515625" bestFit="1" customWidth="1"/>
    <col min="6398" max="6398" width="10.140625" customWidth="1"/>
    <col min="6399" max="6404" width="10.28515625" customWidth="1"/>
    <col min="6406" max="6406" width="10.85546875" bestFit="1" customWidth="1"/>
    <col min="6650" max="6650" width="13.28515625" customWidth="1"/>
    <col min="6651" max="6651" width="31.5703125" bestFit="1" customWidth="1"/>
    <col min="6652" max="6652" width="11.5703125" bestFit="1" customWidth="1"/>
    <col min="6653" max="6653" width="9.28515625" bestFit="1" customWidth="1"/>
    <col min="6654" max="6654" width="10.140625" customWidth="1"/>
    <col min="6655" max="6660" width="10.28515625" customWidth="1"/>
    <col min="6662" max="6662" width="10.85546875" bestFit="1" customWidth="1"/>
    <col min="6906" max="6906" width="13.28515625" customWidth="1"/>
    <col min="6907" max="6907" width="31.5703125" bestFit="1" customWidth="1"/>
    <col min="6908" max="6908" width="11.5703125" bestFit="1" customWidth="1"/>
    <col min="6909" max="6909" width="9.28515625" bestFit="1" customWidth="1"/>
    <col min="6910" max="6910" width="10.140625" customWidth="1"/>
    <col min="6911" max="6916" width="10.28515625" customWidth="1"/>
    <col min="6918" max="6918" width="10.85546875" bestFit="1" customWidth="1"/>
    <col min="7162" max="7162" width="13.28515625" customWidth="1"/>
    <col min="7163" max="7163" width="31.5703125" bestFit="1" customWidth="1"/>
    <col min="7164" max="7164" width="11.5703125" bestFit="1" customWidth="1"/>
    <col min="7165" max="7165" width="9.28515625" bestFit="1" customWidth="1"/>
    <col min="7166" max="7166" width="10.140625" customWidth="1"/>
    <col min="7167" max="7172" width="10.28515625" customWidth="1"/>
    <col min="7174" max="7174" width="10.85546875" bestFit="1" customWidth="1"/>
    <col min="7418" max="7418" width="13.28515625" customWidth="1"/>
    <col min="7419" max="7419" width="31.5703125" bestFit="1" customWidth="1"/>
    <col min="7420" max="7420" width="11.5703125" bestFit="1" customWidth="1"/>
    <col min="7421" max="7421" width="9.28515625" bestFit="1" customWidth="1"/>
    <col min="7422" max="7422" width="10.140625" customWidth="1"/>
    <col min="7423" max="7428" width="10.28515625" customWidth="1"/>
    <col min="7430" max="7430" width="10.85546875" bestFit="1" customWidth="1"/>
    <col min="7674" max="7674" width="13.28515625" customWidth="1"/>
    <col min="7675" max="7675" width="31.5703125" bestFit="1" customWidth="1"/>
    <col min="7676" max="7676" width="11.5703125" bestFit="1" customWidth="1"/>
    <col min="7677" max="7677" width="9.28515625" bestFit="1" customWidth="1"/>
    <col min="7678" max="7678" width="10.140625" customWidth="1"/>
    <col min="7679" max="7684" width="10.28515625" customWidth="1"/>
    <col min="7686" max="7686" width="10.85546875" bestFit="1" customWidth="1"/>
    <col min="7930" max="7930" width="13.28515625" customWidth="1"/>
    <col min="7931" max="7931" width="31.5703125" bestFit="1" customWidth="1"/>
    <col min="7932" max="7932" width="11.5703125" bestFit="1" customWidth="1"/>
    <col min="7933" max="7933" width="9.28515625" bestFit="1" customWidth="1"/>
    <col min="7934" max="7934" width="10.140625" customWidth="1"/>
    <col min="7935" max="7940" width="10.28515625" customWidth="1"/>
    <col min="7942" max="7942" width="10.85546875" bestFit="1" customWidth="1"/>
    <col min="8186" max="8186" width="13.28515625" customWidth="1"/>
    <col min="8187" max="8187" width="31.5703125" bestFit="1" customWidth="1"/>
    <col min="8188" max="8188" width="11.5703125" bestFit="1" customWidth="1"/>
    <col min="8189" max="8189" width="9.28515625" bestFit="1" customWidth="1"/>
    <col min="8190" max="8190" width="10.140625" customWidth="1"/>
    <col min="8191" max="8196" width="10.28515625" customWidth="1"/>
    <col min="8198" max="8198" width="10.85546875" bestFit="1" customWidth="1"/>
    <col min="8442" max="8442" width="13.28515625" customWidth="1"/>
    <col min="8443" max="8443" width="31.5703125" bestFit="1" customWidth="1"/>
    <col min="8444" max="8444" width="11.5703125" bestFit="1" customWidth="1"/>
    <col min="8445" max="8445" width="9.28515625" bestFit="1" customWidth="1"/>
    <col min="8446" max="8446" width="10.140625" customWidth="1"/>
    <col min="8447" max="8452" width="10.28515625" customWidth="1"/>
    <col min="8454" max="8454" width="10.85546875" bestFit="1" customWidth="1"/>
    <col min="8698" max="8698" width="13.28515625" customWidth="1"/>
    <col min="8699" max="8699" width="31.5703125" bestFit="1" customWidth="1"/>
    <col min="8700" max="8700" width="11.5703125" bestFit="1" customWidth="1"/>
    <col min="8701" max="8701" width="9.28515625" bestFit="1" customWidth="1"/>
    <col min="8702" max="8702" width="10.140625" customWidth="1"/>
    <col min="8703" max="8708" width="10.28515625" customWidth="1"/>
    <col min="8710" max="8710" width="10.85546875" bestFit="1" customWidth="1"/>
    <col min="8954" max="8954" width="13.28515625" customWidth="1"/>
    <col min="8955" max="8955" width="31.5703125" bestFit="1" customWidth="1"/>
    <col min="8956" max="8956" width="11.5703125" bestFit="1" customWidth="1"/>
    <col min="8957" max="8957" width="9.28515625" bestFit="1" customWidth="1"/>
    <col min="8958" max="8958" width="10.140625" customWidth="1"/>
    <col min="8959" max="8964" width="10.28515625" customWidth="1"/>
    <col min="8966" max="8966" width="10.85546875" bestFit="1" customWidth="1"/>
    <col min="9210" max="9210" width="13.28515625" customWidth="1"/>
    <col min="9211" max="9211" width="31.5703125" bestFit="1" customWidth="1"/>
    <col min="9212" max="9212" width="11.5703125" bestFit="1" customWidth="1"/>
    <col min="9213" max="9213" width="9.28515625" bestFit="1" customWidth="1"/>
    <col min="9214" max="9214" width="10.140625" customWidth="1"/>
    <col min="9215" max="9220" width="10.28515625" customWidth="1"/>
    <col min="9222" max="9222" width="10.85546875" bestFit="1" customWidth="1"/>
    <col min="9466" max="9466" width="13.28515625" customWidth="1"/>
    <col min="9467" max="9467" width="31.5703125" bestFit="1" customWidth="1"/>
    <col min="9468" max="9468" width="11.5703125" bestFit="1" customWidth="1"/>
    <col min="9469" max="9469" width="9.28515625" bestFit="1" customWidth="1"/>
    <col min="9470" max="9470" width="10.140625" customWidth="1"/>
    <col min="9471" max="9476" width="10.28515625" customWidth="1"/>
    <col min="9478" max="9478" width="10.85546875" bestFit="1" customWidth="1"/>
    <col min="9722" max="9722" width="13.28515625" customWidth="1"/>
    <col min="9723" max="9723" width="31.5703125" bestFit="1" customWidth="1"/>
    <col min="9724" max="9724" width="11.5703125" bestFit="1" customWidth="1"/>
    <col min="9725" max="9725" width="9.28515625" bestFit="1" customWidth="1"/>
    <col min="9726" max="9726" width="10.140625" customWidth="1"/>
    <col min="9727" max="9732" width="10.28515625" customWidth="1"/>
    <col min="9734" max="9734" width="10.85546875" bestFit="1" customWidth="1"/>
    <col min="9978" max="9978" width="13.28515625" customWidth="1"/>
    <col min="9979" max="9979" width="31.5703125" bestFit="1" customWidth="1"/>
    <col min="9980" max="9980" width="11.5703125" bestFit="1" customWidth="1"/>
    <col min="9981" max="9981" width="9.28515625" bestFit="1" customWidth="1"/>
    <col min="9982" max="9982" width="10.140625" customWidth="1"/>
    <col min="9983" max="9988" width="10.28515625" customWidth="1"/>
    <col min="9990" max="9990" width="10.85546875" bestFit="1" customWidth="1"/>
    <col min="10234" max="10234" width="13.28515625" customWidth="1"/>
    <col min="10235" max="10235" width="31.5703125" bestFit="1" customWidth="1"/>
    <col min="10236" max="10236" width="11.5703125" bestFit="1" customWidth="1"/>
    <col min="10237" max="10237" width="9.28515625" bestFit="1" customWidth="1"/>
    <col min="10238" max="10238" width="10.140625" customWidth="1"/>
    <col min="10239" max="10244" width="10.28515625" customWidth="1"/>
    <col min="10246" max="10246" width="10.85546875" bestFit="1" customWidth="1"/>
    <col min="10490" max="10490" width="13.28515625" customWidth="1"/>
    <col min="10491" max="10491" width="31.5703125" bestFit="1" customWidth="1"/>
    <col min="10492" max="10492" width="11.5703125" bestFit="1" customWidth="1"/>
    <col min="10493" max="10493" width="9.28515625" bestFit="1" customWidth="1"/>
    <col min="10494" max="10494" width="10.140625" customWidth="1"/>
    <col min="10495" max="10500" width="10.28515625" customWidth="1"/>
    <col min="10502" max="10502" width="10.85546875" bestFit="1" customWidth="1"/>
    <col min="10746" max="10746" width="13.28515625" customWidth="1"/>
    <col min="10747" max="10747" width="31.5703125" bestFit="1" customWidth="1"/>
    <col min="10748" max="10748" width="11.5703125" bestFit="1" customWidth="1"/>
    <col min="10749" max="10749" width="9.28515625" bestFit="1" customWidth="1"/>
    <col min="10750" max="10750" width="10.140625" customWidth="1"/>
    <col min="10751" max="10756" width="10.28515625" customWidth="1"/>
    <col min="10758" max="10758" width="10.85546875" bestFit="1" customWidth="1"/>
    <col min="11002" max="11002" width="13.28515625" customWidth="1"/>
    <col min="11003" max="11003" width="31.5703125" bestFit="1" customWidth="1"/>
    <col min="11004" max="11004" width="11.5703125" bestFit="1" customWidth="1"/>
    <col min="11005" max="11005" width="9.28515625" bestFit="1" customWidth="1"/>
    <col min="11006" max="11006" width="10.140625" customWidth="1"/>
    <col min="11007" max="11012" width="10.28515625" customWidth="1"/>
    <col min="11014" max="11014" width="10.85546875" bestFit="1" customWidth="1"/>
    <col min="11258" max="11258" width="13.28515625" customWidth="1"/>
    <col min="11259" max="11259" width="31.5703125" bestFit="1" customWidth="1"/>
    <col min="11260" max="11260" width="11.5703125" bestFit="1" customWidth="1"/>
    <col min="11261" max="11261" width="9.28515625" bestFit="1" customWidth="1"/>
    <col min="11262" max="11262" width="10.140625" customWidth="1"/>
    <col min="11263" max="11268" width="10.28515625" customWidth="1"/>
    <col min="11270" max="11270" width="10.85546875" bestFit="1" customWidth="1"/>
    <col min="11514" max="11514" width="13.28515625" customWidth="1"/>
    <col min="11515" max="11515" width="31.5703125" bestFit="1" customWidth="1"/>
    <col min="11516" max="11516" width="11.5703125" bestFit="1" customWidth="1"/>
    <col min="11517" max="11517" width="9.28515625" bestFit="1" customWidth="1"/>
    <col min="11518" max="11518" width="10.140625" customWidth="1"/>
    <col min="11519" max="11524" width="10.28515625" customWidth="1"/>
    <col min="11526" max="11526" width="10.85546875" bestFit="1" customWidth="1"/>
    <col min="11770" max="11770" width="13.28515625" customWidth="1"/>
    <col min="11771" max="11771" width="31.5703125" bestFit="1" customWidth="1"/>
    <col min="11772" max="11772" width="11.5703125" bestFit="1" customWidth="1"/>
    <col min="11773" max="11773" width="9.28515625" bestFit="1" customWidth="1"/>
    <col min="11774" max="11774" width="10.140625" customWidth="1"/>
    <col min="11775" max="11780" width="10.28515625" customWidth="1"/>
    <col min="11782" max="11782" width="10.85546875" bestFit="1" customWidth="1"/>
    <col min="12026" max="12026" width="13.28515625" customWidth="1"/>
    <col min="12027" max="12027" width="31.5703125" bestFit="1" customWidth="1"/>
    <col min="12028" max="12028" width="11.5703125" bestFit="1" customWidth="1"/>
    <col min="12029" max="12029" width="9.28515625" bestFit="1" customWidth="1"/>
    <col min="12030" max="12030" width="10.140625" customWidth="1"/>
    <col min="12031" max="12036" width="10.28515625" customWidth="1"/>
    <col min="12038" max="12038" width="10.85546875" bestFit="1" customWidth="1"/>
    <col min="12282" max="12282" width="13.28515625" customWidth="1"/>
    <col min="12283" max="12283" width="31.5703125" bestFit="1" customWidth="1"/>
    <col min="12284" max="12284" width="11.5703125" bestFit="1" customWidth="1"/>
    <col min="12285" max="12285" width="9.28515625" bestFit="1" customWidth="1"/>
    <col min="12286" max="12286" width="10.140625" customWidth="1"/>
    <col min="12287" max="12292" width="10.28515625" customWidth="1"/>
    <col min="12294" max="12294" width="10.85546875" bestFit="1" customWidth="1"/>
    <col min="12538" max="12538" width="13.28515625" customWidth="1"/>
    <col min="12539" max="12539" width="31.5703125" bestFit="1" customWidth="1"/>
    <col min="12540" max="12540" width="11.5703125" bestFit="1" customWidth="1"/>
    <col min="12541" max="12541" width="9.28515625" bestFit="1" customWidth="1"/>
    <col min="12542" max="12542" width="10.140625" customWidth="1"/>
    <col min="12543" max="12548" width="10.28515625" customWidth="1"/>
    <col min="12550" max="12550" width="10.85546875" bestFit="1" customWidth="1"/>
    <col min="12794" max="12794" width="13.28515625" customWidth="1"/>
    <col min="12795" max="12795" width="31.5703125" bestFit="1" customWidth="1"/>
    <col min="12796" max="12796" width="11.5703125" bestFit="1" customWidth="1"/>
    <col min="12797" max="12797" width="9.28515625" bestFit="1" customWidth="1"/>
    <col min="12798" max="12798" width="10.140625" customWidth="1"/>
    <col min="12799" max="12804" width="10.28515625" customWidth="1"/>
    <col min="12806" max="12806" width="10.85546875" bestFit="1" customWidth="1"/>
    <col min="13050" max="13050" width="13.28515625" customWidth="1"/>
    <col min="13051" max="13051" width="31.5703125" bestFit="1" customWidth="1"/>
    <col min="13052" max="13052" width="11.5703125" bestFit="1" customWidth="1"/>
    <col min="13053" max="13053" width="9.28515625" bestFit="1" customWidth="1"/>
    <col min="13054" max="13054" width="10.140625" customWidth="1"/>
    <col min="13055" max="13060" width="10.28515625" customWidth="1"/>
    <col min="13062" max="13062" width="10.85546875" bestFit="1" customWidth="1"/>
    <col min="13306" max="13306" width="13.28515625" customWidth="1"/>
    <col min="13307" max="13307" width="31.5703125" bestFit="1" customWidth="1"/>
    <col min="13308" max="13308" width="11.5703125" bestFit="1" customWidth="1"/>
    <col min="13309" max="13309" width="9.28515625" bestFit="1" customWidth="1"/>
    <col min="13310" max="13310" width="10.140625" customWidth="1"/>
    <col min="13311" max="13316" width="10.28515625" customWidth="1"/>
    <col min="13318" max="13318" width="10.85546875" bestFit="1" customWidth="1"/>
    <col min="13562" max="13562" width="13.28515625" customWidth="1"/>
    <col min="13563" max="13563" width="31.5703125" bestFit="1" customWidth="1"/>
    <col min="13564" max="13564" width="11.5703125" bestFit="1" customWidth="1"/>
    <col min="13565" max="13565" width="9.28515625" bestFit="1" customWidth="1"/>
    <col min="13566" max="13566" width="10.140625" customWidth="1"/>
    <col min="13567" max="13572" width="10.28515625" customWidth="1"/>
    <col min="13574" max="13574" width="10.85546875" bestFit="1" customWidth="1"/>
    <col min="13818" max="13818" width="13.28515625" customWidth="1"/>
    <col min="13819" max="13819" width="31.5703125" bestFit="1" customWidth="1"/>
    <col min="13820" max="13820" width="11.5703125" bestFit="1" customWidth="1"/>
    <col min="13821" max="13821" width="9.28515625" bestFit="1" customWidth="1"/>
    <col min="13822" max="13822" width="10.140625" customWidth="1"/>
    <col min="13823" max="13828" width="10.28515625" customWidth="1"/>
    <col min="13830" max="13830" width="10.85546875" bestFit="1" customWidth="1"/>
    <col min="14074" max="14074" width="13.28515625" customWidth="1"/>
    <col min="14075" max="14075" width="31.5703125" bestFit="1" customWidth="1"/>
    <col min="14076" max="14076" width="11.5703125" bestFit="1" customWidth="1"/>
    <col min="14077" max="14077" width="9.28515625" bestFit="1" customWidth="1"/>
    <col min="14078" max="14078" width="10.140625" customWidth="1"/>
    <col min="14079" max="14084" width="10.28515625" customWidth="1"/>
    <col min="14086" max="14086" width="10.85546875" bestFit="1" customWidth="1"/>
    <col min="14330" max="14330" width="13.28515625" customWidth="1"/>
    <col min="14331" max="14331" width="31.5703125" bestFit="1" customWidth="1"/>
    <col min="14332" max="14332" width="11.5703125" bestFit="1" customWidth="1"/>
    <col min="14333" max="14333" width="9.28515625" bestFit="1" customWidth="1"/>
    <col min="14334" max="14334" width="10.140625" customWidth="1"/>
    <col min="14335" max="14340" width="10.28515625" customWidth="1"/>
    <col min="14342" max="14342" width="10.85546875" bestFit="1" customWidth="1"/>
    <col min="14586" max="14586" width="13.28515625" customWidth="1"/>
    <col min="14587" max="14587" width="31.5703125" bestFit="1" customWidth="1"/>
    <col min="14588" max="14588" width="11.5703125" bestFit="1" customWidth="1"/>
    <col min="14589" max="14589" width="9.28515625" bestFit="1" customWidth="1"/>
    <col min="14590" max="14590" width="10.140625" customWidth="1"/>
    <col min="14591" max="14596" width="10.28515625" customWidth="1"/>
    <col min="14598" max="14598" width="10.85546875" bestFit="1" customWidth="1"/>
    <col min="14842" max="14842" width="13.28515625" customWidth="1"/>
    <col min="14843" max="14843" width="31.5703125" bestFit="1" customWidth="1"/>
    <col min="14844" max="14844" width="11.5703125" bestFit="1" customWidth="1"/>
    <col min="14845" max="14845" width="9.28515625" bestFit="1" customWidth="1"/>
    <col min="14846" max="14846" width="10.140625" customWidth="1"/>
    <col min="14847" max="14852" width="10.28515625" customWidth="1"/>
    <col min="14854" max="14854" width="10.85546875" bestFit="1" customWidth="1"/>
    <col min="15098" max="15098" width="13.28515625" customWidth="1"/>
    <col min="15099" max="15099" width="31.5703125" bestFit="1" customWidth="1"/>
    <col min="15100" max="15100" width="11.5703125" bestFit="1" customWidth="1"/>
    <col min="15101" max="15101" width="9.28515625" bestFit="1" customWidth="1"/>
    <col min="15102" max="15102" width="10.140625" customWidth="1"/>
    <col min="15103" max="15108" width="10.28515625" customWidth="1"/>
    <col min="15110" max="15110" width="10.85546875" bestFit="1" customWidth="1"/>
    <col min="15354" max="15354" width="13.28515625" customWidth="1"/>
    <col min="15355" max="15355" width="31.5703125" bestFit="1" customWidth="1"/>
    <col min="15356" max="15356" width="11.5703125" bestFit="1" customWidth="1"/>
    <col min="15357" max="15357" width="9.28515625" bestFit="1" customWidth="1"/>
    <col min="15358" max="15358" width="10.140625" customWidth="1"/>
    <col min="15359" max="15364" width="10.28515625" customWidth="1"/>
    <col min="15366" max="15366" width="10.85546875" bestFit="1" customWidth="1"/>
    <col min="15610" max="15610" width="13.28515625" customWidth="1"/>
    <col min="15611" max="15611" width="31.5703125" bestFit="1" customWidth="1"/>
    <col min="15612" max="15612" width="11.5703125" bestFit="1" customWidth="1"/>
    <col min="15613" max="15613" width="9.28515625" bestFit="1" customWidth="1"/>
    <col min="15614" max="15614" width="10.140625" customWidth="1"/>
    <col min="15615" max="15620" width="10.28515625" customWidth="1"/>
    <col min="15622" max="15622" width="10.85546875" bestFit="1" customWidth="1"/>
    <col min="15866" max="15866" width="13.28515625" customWidth="1"/>
    <col min="15867" max="15867" width="31.5703125" bestFit="1" customWidth="1"/>
    <col min="15868" max="15868" width="11.5703125" bestFit="1" customWidth="1"/>
    <col min="15869" max="15869" width="9.28515625" bestFit="1" customWidth="1"/>
    <col min="15870" max="15870" width="10.140625" customWidth="1"/>
    <col min="15871" max="15876" width="10.28515625" customWidth="1"/>
    <col min="15878" max="15878" width="10.85546875" bestFit="1" customWidth="1"/>
    <col min="16122" max="16122" width="13.28515625" customWidth="1"/>
    <col min="16123" max="16123" width="31.5703125" bestFit="1" customWidth="1"/>
    <col min="16124" max="16124" width="11.5703125" bestFit="1" customWidth="1"/>
    <col min="16125" max="16125" width="9.28515625" bestFit="1" customWidth="1"/>
    <col min="16126" max="16126" width="10.140625" customWidth="1"/>
    <col min="16127" max="16132" width="10.28515625" customWidth="1"/>
    <col min="16134" max="16134" width="10.85546875" bestFit="1" customWidth="1"/>
  </cols>
  <sheetData>
    <row r="1" spans="1:14" s="5" customFormat="1" ht="57.75" customHeight="1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s="5" customFormat="1" ht="21" x14ac:dyDescent="0.25">
      <c r="A2" s="151" t="s">
        <v>35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5" customFormat="1" ht="18.75" x14ac:dyDescent="0.25">
      <c r="A3" s="121" t="str">
        <f>Sem!A3</f>
        <v>RESULT ANALYSIS YEAR 2017-2018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s="5" customFormat="1" ht="18.75" x14ac:dyDescent="0.25">
      <c r="A4" s="121" t="str">
        <f>Sem!A4</f>
        <v>SEM VII (NOV 2017)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</row>
    <row r="5" spans="1:14" ht="15.75" thickBot="1" x14ac:dyDescent="0.3"/>
    <row r="6" spans="1:14" s="65" customFormat="1" ht="15.75" x14ac:dyDescent="0.25">
      <c r="A6" s="152" t="s">
        <v>42</v>
      </c>
      <c r="B6" s="154" t="s">
        <v>43</v>
      </c>
      <c r="C6" s="156" t="s">
        <v>44</v>
      </c>
      <c r="D6" s="154" t="s">
        <v>45</v>
      </c>
      <c r="E6" s="154" t="s">
        <v>46</v>
      </c>
      <c r="F6" s="158" t="s">
        <v>47</v>
      </c>
      <c r="G6" s="159"/>
      <c r="H6" s="159"/>
      <c r="I6" s="159"/>
      <c r="J6" s="160"/>
      <c r="K6" s="160"/>
      <c r="L6" s="154" t="s">
        <v>48</v>
      </c>
      <c r="M6" s="161" t="s">
        <v>49</v>
      </c>
      <c r="N6" s="163" t="s">
        <v>50</v>
      </c>
    </row>
    <row r="7" spans="1:14" s="65" customFormat="1" ht="43.5" customHeight="1" thickBot="1" x14ac:dyDescent="0.3">
      <c r="A7" s="153"/>
      <c r="B7" s="155"/>
      <c r="C7" s="157"/>
      <c r="D7" s="155"/>
      <c r="E7" s="155"/>
      <c r="F7" s="66" t="s">
        <v>51</v>
      </c>
      <c r="G7" s="67" t="s">
        <v>52</v>
      </c>
      <c r="H7" s="67" t="s">
        <v>53</v>
      </c>
      <c r="I7" s="67" t="s">
        <v>54</v>
      </c>
      <c r="J7" s="67" t="s">
        <v>55</v>
      </c>
      <c r="K7" s="68" t="s">
        <v>56</v>
      </c>
      <c r="L7" s="155"/>
      <c r="M7" s="162"/>
      <c r="N7" s="164"/>
    </row>
    <row r="8" spans="1:14" s="65" customFormat="1" ht="15.75" x14ac:dyDescent="0.25">
      <c r="A8" s="131" t="str">
        <f>Sem!C6</f>
        <v>Machine Design II</v>
      </c>
      <c r="B8" s="125" t="s">
        <v>234</v>
      </c>
      <c r="C8" s="131">
        <f>Sem!AX9</f>
        <v>148</v>
      </c>
      <c r="D8" s="128">
        <f>Sem!AX7</f>
        <v>137</v>
      </c>
      <c r="E8" s="134">
        <f>Sem!AX10</f>
        <v>92.567567567567565</v>
      </c>
      <c r="F8" s="135">
        <f>Sem!AX18</f>
        <v>20</v>
      </c>
      <c r="G8" s="138">
        <f>Sem!AX17</f>
        <v>17</v>
      </c>
      <c r="H8" s="138">
        <f>Sem!AX16</f>
        <v>47</v>
      </c>
      <c r="I8" s="138">
        <f>Sem!AX15</f>
        <v>31</v>
      </c>
      <c r="J8" s="138">
        <f>Sem!AX14</f>
        <v>8</v>
      </c>
      <c r="K8" s="141">
        <f>Sem!AX13</f>
        <v>14</v>
      </c>
      <c r="L8" s="128">
        <f>Sem!AX6</f>
        <v>11</v>
      </c>
      <c r="M8" s="69" t="str">
        <f>Sem!AY26</f>
        <v>WAGHELA PRATIK HASMUKH</v>
      </c>
      <c r="N8" s="70">
        <f>Sem!AX26</f>
        <v>92</v>
      </c>
    </row>
    <row r="9" spans="1:14" s="65" customFormat="1" ht="15.75" x14ac:dyDescent="0.25">
      <c r="A9" s="132"/>
      <c r="B9" s="126"/>
      <c r="C9" s="132"/>
      <c r="D9" s="129"/>
      <c r="E9" s="132"/>
      <c r="F9" s="136"/>
      <c r="G9" s="139"/>
      <c r="H9" s="139"/>
      <c r="I9" s="139"/>
      <c r="J9" s="139"/>
      <c r="K9" s="142"/>
      <c r="L9" s="129"/>
      <c r="M9" s="71" t="str">
        <f>Sem!AY27</f>
        <v>/SAWANT RASHMI YASHWANT ANJALI</v>
      </c>
      <c r="N9" s="72">
        <f>Sem!AX27</f>
        <v>87</v>
      </c>
    </row>
    <row r="10" spans="1:14" s="65" customFormat="1" ht="16.5" thickBot="1" x14ac:dyDescent="0.3">
      <c r="A10" s="132"/>
      <c r="B10" s="127"/>
      <c r="C10" s="132"/>
      <c r="D10" s="129"/>
      <c r="E10" s="132"/>
      <c r="F10" s="145"/>
      <c r="G10" s="146"/>
      <c r="H10" s="146"/>
      <c r="I10" s="146"/>
      <c r="J10" s="146"/>
      <c r="K10" s="147"/>
      <c r="L10" s="129"/>
      <c r="M10" s="73" t="str">
        <f>Sem!AY28</f>
        <v>SABLE MITESH PRABHAKAR</v>
      </c>
      <c r="N10" s="74">
        <f>Sem!AX28</f>
        <v>85</v>
      </c>
    </row>
    <row r="11" spans="1:14" s="65" customFormat="1" ht="15.75" x14ac:dyDescent="0.25">
      <c r="A11" s="132"/>
      <c r="B11" s="125" t="s">
        <v>90</v>
      </c>
      <c r="C11" s="132"/>
      <c r="D11" s="129"/>
      <c r="E11" s="132"/>
      <c r="F11" s="145"/>
      <c r="G11" s="146"/>
      <c r="H11" s="146"/>
      <c r="I11" s="146"/>
      <c r="J11" s="146"/>
      <c r="K11" s="147"/>
      <c r="L11" s="129"/>
      <c r="M11" s="73" t="str">
        <f>Sem!AY29</f>
        <v>KOPNAR PRADEEP ANKUSH ANITA</v>
      </c>
      <c r="N11" s="74">
        <f>Sem!AX29</f>
        <v>84</v>
      </c>
    </row>
    <row r="12" spans="1:14" s="65" customFormat="1" ht="16.5" thickBot="1" x14ac:dyDescent="0.3">
      <c r="A12" s="132"/>
      <c r="B12" s="127"/>
      <c r="C12" s="132"/>
      <c r="D12" s="129"/>
      <c r="E12" s="132"/>
      <c r="F12" s="145"/>
      <c r="G12" s="146"/>
      <c r="H12" s="146"/>
      <c r="I12" s="146"/>
      <c r="J12" s="146"/>
      <c r="K12" s="147"/>
      <c r="L12" s="129"/>
      <c r="M12" s="73" t="str">
        <f>Sem!AY30</f>
        <v>MAHAJAN MAYURESH SHASHIKANT</v>
      </c>
      <c r="N12" s="74">
        <f>Sem!AX30</f>
        <v>83</v>
      </c>
    </row>
    <row r="13" spans="1:14" s="65" customFormat="1" ht="15.75" x14ac:dyDescent="0.25">
      <c r="A13" s="131" t="s">
        <v>231</v>
      </c>
      <c r="B13" s="125" t="s">
        <v>235</v>
      </c>
      <c r="C13" s="131">
        <f>Sem!BA9</f>
        <v>148</v>
      </c>
      <c r="D13" s="128">
        <f>Sem!BA7</f>
        <v>144</v>
      </c>
      <c r="E13" s="134">
        <f>Sem!BA10</f>
        <v>97.297297297297305</v>
      </c>
      <c r="F13" s="135">
        <f>Sem!BA18</f>
        <v>19</v>
      </c>
      <c r="G13" s="138">
        <f>Sem!BA17</f>
        <v>14</v>
      </c>
      <c r="H13" s="138">
        <f>Sem!BA16</f>
        <v>42</v>
      </c>
      <c r="I13" s="138">
        <f>Sem!BA15</f>
        <v>43</v>
      </c>
      <c r="J13" s="138">
        <f>Sem!BA14</f>
        <v>11</v>
      </c>
      <c r="K13" s="141">
        <f>Sem!BA13</f>
        <v>15</v>
      </c>
      <c r="L13" s="128">
        <f>Sem!BA6</f>
        <v>4</v>
      </c>
      <c r="M13" s="69" t="str">
        <f>Sem!BB26</f>
        <v>KAMBLI HRISHIKESH VILAS</v>
      </c>
      <c r="N13" s="70">
        <f>Sem!BA26</f>
        <v>92</v>
      </c>
    </row>
    <row r="14" spans="1:14" s="65" customFormat="1" ht="16.5" thickBot="1" x14ac:dyDescent="0.3">
      <c r="A14" s="132"/>
      <c r="B14" s="126"/>
      <c r="C14" s="132"/>
      <c r="D14" s="129"/>
      <c r="E14" s="132"/>
      <c r="F14" s="145"/>
      <c r="G14" s="146"/>
      <c r="H14" s="146"/>
      <c r="I14" s="146"/>
      <c r="J14" s="146"/>
      <c r="K14" s="147"/>
      <c r="L14" s="129"/>
      <c r="M14" s="71" t="str">
        <f>Sem!BB27</f>
        <v>WAGH SHUBHAM SHIVAJI ALKA</v>
      </c>
      <c r="N14" s="72">
        <f>Sem!BA27</f>
        <v>89</v>
      </c>
    </row>
    <row r="15" spans="1:14" s="65" customFormat="1" ht="15.75" x14ac:dyDescent="0.25">
      <c r="A15" s="132"/>
      <c r="B15" s="125" t="s">
        <v>91</v>
      </c>
      <c r="C15" s="132"/>
      <c r="D15" s="129"/>
      <c r="E15" s="132"/>
      <c r="F15" s="145"/>
      <c r="G15" s="146"/>
      <c r="H15" s="146"/>
      <c r="I15" s="146"/>
      <c r="J15" s="146"/>
      <c r="K15" s="147"/>
      <c r="L15" s="129"/>
      <c r="M15" s="71" t="str">
        <f>Sem!BB28</f>
        <v>WAGHELA PRATIK HASMUKH</v>
      </c>
      <c r="N15" s="72">
        <f>Sem!BA28</f>
        <v>85</v>
      </c>
    </row>
    <row r="16" spans="1:14" s="65" customFormat="1" ht="16.5" thickBot="1" x14ac:dyDescent="0.3">
      <c r="A16" s="132"/>
      <c r="B16" s="127"/>
      <c r="C16" s="132"/>
      <c r="D16" s="129"/>
      <c r="E16" s="132"/>
      <c r="F16" s="145"/>
      <c r="G16" s="146"/>
      <c r="H16" s="146"/>
      <c r="I16" s="146"/>
      <c r="J16" s="146"/>
      <c r="K16" s="147"/>
      <c r="L16" s="129"/>
      <c r="M16" s="71" t="str">
        <f>Sem!BB29</f>
        <v>BUDHWANT GANESH DATTA SUMAN</v>
      </c>
      <c r="N16" s="72">
        <f>Sem!BA29</f>
        <v>83</v>
      </c>
    </row>
    <row r="17" spans="1:14" s="65" customFormat="1" ht="15.75" x14ac:dyDescent="0.25">
      <c r="A17" s="131" t="str">
        <f>Sem!O6</f>
        <v>Mechanical Utility System</v>
      </c>
      <c r="B17" s="125" t="s">
        <v>236</v>
      </c>
      <c r="C17" s="131">
        <f>Sem!BD9</f>
        <v>148</v>
      </c>
      <c r="D17" s="128">
        <f>Sem!BD7</f>
        <v>139</v>
      </c>
      <c r="E17" s="134">
        <f>Sem!BD10</f>
        <v>93.918918918918919</v>
      </c>
      <c r="F17" s="135">
        <f>Sem!BD18</f>
        <v>17</v>
      </c>
      <c r="G17" s="138">
        <f>Sem!BD17</f>
        <v>15</v>
      </c>
      <c r="H17" s="138">
        <f>Sem!BD16</f>
        <v>36</v>
      </c>
      <c r="I17" s="138">
        <f>Sem!BD15</f>
        <v>45</v>
      </c>
      <c r="J17" s="138">
        <f>Sem!BD14</f>
        <v>8</v>
      </c>
      <c r="K17" s="141">
        <f>Sem!BD13</f>
        <v>18</v>
      </c>
      <c r="L17" s="128">
        <f>Sem!BD6</f>
        <v>9</v>
      </c>
      <c r="M17" s="69" t="str">
        <f>Sem!BE26</f>
        <v>LAGARE BHUSHAN LAXMAN</v>
      </c>
      <c r="N17" s="70">
        <f>Sem!BD26</f>
        <v>86</v>
      </c>
    </row>
    <row r="18" spans="1:14" s="65" customFormat="1" ht="16.5" thickBot="1" x14ac:dyDescent="0.3">
      <c r="A18" s="132"/>
      <c r="B18" s="127"/>
      <c r="C18" s="132"/>
      <c r="D18" s="129"/>
      <c r="E18" s="132"/>
      <c r="F18" s="136"/>
      <c r="G18" s="139"/>
      <c r="H18" s="139"/>
      <c r="I18" s="139"/>
      <c r="J18" s="139"/>
      <c r="K18" s="142"/>
      <c r="L18" s="129"/>
      <c r="M18" s="71" t="str">
        <f>Sem!BE27</f>
        <v>WAGHELA PRATIK HASMUKH</v>
      </c>
      <c r="N18" s="72">
        <f>Sem!BD27</f>
        <v>85</v>
      </c>
    </row>
    <row r="19" spans="1:14" s="65" customFormat="1" ht="15.75" x14ac:dyDescent="0.25">
      <c r="A19" s="132"/>
      <c r="B19" s="125" t="s">
        <v>91</v>
      </c>
      <c r="C19" s="132"/>
      <c r="D19" s="129"/>
      <c r="E19" s="132"/>
      <c r="F19" s="145"/>
      <c r="G19" s="146"/>
      <c r="H19" s="146"/>
      <c r="I19" s="146"/>
      <c r="J19" s="146"/>
      <c r="K19" s="147"/>
      <c r="L19" s="129"/>
      <c r="M19" s="73" t="str">
        <f>Sem!BE28</f>
        <v>HODAWDEKAR VIPUL SHYAM</v>
      </c>
      <c r="N19" s="74">
        <f>Sem!BD28</f>
        <v>82</v>
      </c>
    </row>
    <row r="20" spans="1:14" s="65" customFormat="1" ht="16.5" thickBot="1" x14ac:dyDescent="0.3">
      <c r="A20" s="132"/>
      <c r="B20" s="127"/>
      <c r="C20" s="132"/>
      <c r="D20" s="129"/>
      <c r="E20" s="132"/>
      <c r="F20" s="137"/>
      <c r="G20" s="140"/>
      <c r="H20" s="140"/>
      <c r="I20" s="140"/>
      <c r="J20" s="140"/>
      <c r="K20" s="143"/>
      <c r="L20" s="129"/>
      <c r="M20" s="73" t="str">
        <f>Sem!BE29</f>
        <v>KASAR BHARAT RAMDAS SUNITA</v>
      </c>
      <c r="N20" s="74">
        <f>Sem!BD29</f>
        <v>81</v>
      </c>
    </row>
    <row r="21" spans="1:14" s="65" customFormat="1" ht="15.75" x14ac:dyDescent="0.25">
      <c r="A21" s="131" t="str">
        <f>Sem!U6</f>
        <v>Production Planinig &amp; Control</v>
      </c>
      <c r="B21" s="125" t="s">
        <v>93</v>
      </c>
      <c r="C21" s="131">
        <f>Sem!BG9</f>
        <v>148</v>
      </c>
      <c r="D21" s="128">
        <f>Sem!BG7</f>
        <v>147</v>
      </c>
      <c r="E21" s="134">
        <f>Sem!BG10</f>
        <v>99.324324324324323</v>
      </c>
      <c r="F21" s="144">
        <f>Sem!BG18</f>
        <v>10</v>
      </c>
      <c r="G21" s="148">
        <f>Sem!BG17</f>
        <v>12</v>
      </c>
      <c r="H21" s="148">
        <f>Sem!BG16</f>
        <v>44</v>
      </c>
      <c r="I21" s="148">
        <f>Sem!BG15</f>
        <v>54</v>
      </c>
      <c r="J21" s="148">
        <f>Sem!BG14</f>
        <v>10</v>
      </c>
      <c r="K21" s="149">
        <f>Sem!BG13</f>
        <v>14</v>
      </c>
      <c r="L21" s="128">
        <f>Sem!BG6</f>
        <v>1</v>
      </c>
      <c r="M21" s="69" t="str">
        <f>Sem!BH26</f>
        <v>RATHOD SACHIN RAJENDRAKUMAR</v>
      </c>
      <c r="N21" s="70">
        <f>Sem!BG26</f>
        <v>87</v>
      </c>
    </row>
    <row r="22" spans="1:14" s="65" customFormat="1" ht="16.5" thickBot="1" x14ac:dyDescent="0.3">
      <c r="A22" s="132"/>
      <c r="B22" s="126"/>
      <c r="C22" s="132"/>
      <c r="D22" s="129"/>
      <c r="E22" s="132"/>
      <c r="F22" s="136"/>
      <c r="G22" s="139"/>
      <c r="H22" s="139"/>
      <c r="I22" s="139"/>
      <c r="J22" s="139"/>
      <c r="K22" s="142"/>
      <c r="L22" s="129"/>
      <c r="M22" s="71" t="str">
        <f>Sem!BH27</f>
        <v>KANGUTKAR SIDDHESH SANDESH</v>
      </c>
      <c r="N22" s="72">
        <f>Sem!BG27</f>
        <v>86</v>
      </c>
    </row>
    <row r="23" spans="1:14" s="65" customFormat="1" ht="16.5" thickBot="1" x14ac:dyDescent="0.3">
      <c r="A23" s="132"/>
      <c r="B23" s="113" t="s">
        <v>237</v>
      </c>
      <c r="C23" s="132"/>
      <c r="D23" s="129"/>
      <c r="E23" s="132"/>
      <c r="F23" s="145"/>
      <c r="G23" s="146"/>
      <c r="H23" s="146"/>
      <c r="I23" s="146"/>
      <c r="J23" s="146"/>
      <c r="K23" s="147"/>
      <c r="L23" s="129"/>
      <c r="M23" s="73" t="str">
        <f>Sem!BH28</f>
        <v>BALANKAR SUYOG SAMBHAJI SAVITA</v>
      </c>
      <c r="N23" s="74">
        <f>Sem!BG28</f>
        <v>85</v>
      </c>
    </row>
    <row r="24" spans="1:14" s="65" customFormat="1" ht="19.5" customHeight="1" x14ac:dyDescent="0.25">
      <c r="A24" s="131" t="str">
        <f>Sem!AA6</f>
        <v>ELECTIVE: Power Plant Engineering</v>
      </c>
      <c r="B24" s="125" t="s">
        <v>232</v>
      </c>
      <c r="C24" s="131">
        <f>Sem!BJ9</f>
        <v>56</v>
      </c>
      <c r="D24" s="128">
        <f>Sem!BJ7</f>
        <v>54</v>
      </c>
      <c r="E24" s="134">
        <f>Sem!BJ10</f>
        <v>96.428571428571431</v>
      </c>
      <c r="F24" s="135">
        <f>Sem!BJ18</f>
        <v>9</v>
      </c>
      <c r="G24" s="138">
        <f>Sem!BJ17</f>
        <v>4</v>
      </c>
      <c r="H24" s="138">
        <f>Sem!BJ16</f>
        <v>21</v>
      </c>
      <c r="I24" s="138">
        <f>Sem!BJ15</f>
        <v>14</v>
      </c>
      <c r="J24" s="138">
        <f>Sem!BJ14</f>
        <v>0</v>
      </c>
      <c r="K24" s="141">
        <f>Sem!BJ13</f>
        <v>1</v>
      </c>
      <c r="L24" s="128">
        <f>Sem!BJ6</f>
        <v>2</v>
      </c>
      <c r="M24" s="69" t="str">
        <f>Sem!BK26</f>
        <v>WAGH SHUBHAM SHIVAJI ALKA</v>
      </c>
      <c r="N24" s="99">
        <f>Sem!BJ26</f>
        <v>80</v>
      </c>
    </row>
    <row r="25" spans="1:14" s="65" customFormat="1" ht="19.5" customHeight="1" x14ac:dyDescent="0.25">
      <c r="A25" s="132"/>
      <c r="B25" s="126"/>
      <c r="C25" s="132"/>
      <c r="D25" s="129"/>
      <c r="E25" s="132"/>
      <c r="F25" s="136"/>
      <c r="G25" s="139"/>
      <c r="H25" s="139"/>
      <c r="I25" s="139"/>
      <c r="J25" s="139"/>
      <c r="K25" s="142"/>
      <c r="L25" s="129"/>
      <c r="M25" s="71" t="str">
        <f>Sem!BK27</f>
        <v>MAHAJAN MAYURESH SHASHIKANT</v>
      </c>
      <c r="N25" s="72">
        <f>Sem!BJ27</f>
        <v>78</v>
      </c>
    </row>
    <row r="26" spans="1:14" s="65" customFormat="1" ht="16.5" thickBot="1" x14ac:dyDescent="0.3">
      <c r="A26" s="133"/>
      <c r="B26" s="127"/>
      <c r="C26" s="133"/>
      <c r="D26" s="130"/>
      <c r="E26" s="133"/>
      <c r="F26" s="137"/>
      <c r="G26" s="140"/>
      <c r="H26" s="140"/>
      <c r="I26" s="140"/>
      <c r="J26" s="140"/>
      <c r="K26" s="143"/>
      <c r="L26" s="130"/>
      <c r="M26" s="75" t="str">
        <f>Sem!BK28</f>
        <v>KASAR BHARAT RAMDAS SUNITA</v>
      </c>
      <c r="N26" s="100">
        <f>Sem!BJ28</f>
        <v>76</v>
      </c>
    </row>
    <row r="27" spans="1:14" ht="15.75" x14ac:dyDescent="0.25">
      <c r="A27" s="131" t="str">
        <f>Sem!AG6</f>
        <v>ELECTIVE: Computational Fluid Dynamics</v>
      </c>
      <c r="B27" s="125" t="s">
        <v>233</v>
      </c>
      <c r="C27" s="131">
        <f>Sem!BM9</f>
        <v>27</v>
      </c>
      <c r="D27" s="128">
        <f>Sem!BM7</f>
        <v>26</v>
      </c>
      <c r="E27" s="134">
        <f>Sem!BM10</f>
        <v>96.296296296296291</v>
      </c>
      <c r="F27" s="135">
        <f>Sem!BM18</f>
        <v>4</v>
      </c>
      <c r="G27" s="138">
        <f>Sem!BM17</f>
        <v>0</v>
      </c>
      <c r="H27" s="138">
        <f>Sem!BM16</f>
        <v>5</v>
      </c>
      <c r="I27" s="138">
        <f>Sem!BM15</f>
        <v>3</v>
      </c>
      <c r="J27" s="138">
        <f>Sem!BM14</f>
        <v>2</v>
      </c>
      <c r="K27" s="141">
        <f>Sem!BM13</f>
        <v>12</v>
      </c>
      <c r="L27" s="165">
        <f>Sem!BM6</f>
        <v>1</v>
      </c>
      <c r="M27" s="69" t="str">
        <f>Sem!BK29</f>
        <v>WAGHELA PRATIK HASMUKH</v>
      </c>
      <c r="N27" s="110">
        <f>Sem!BM26</f>
        <v>91</v>
      </c>
    </row>
    <row r="28" spans="1:14" ht="15.75" x14ac:dyDescent="0.25">
      <c r="A28" s="132"/>
      <c r="B28" s="126"/>
      <c r="C28" s="132"/>
      <c r="D28" s="129"/>
      <c r="E28" s="132"/>
      <c r="F28" s="136"/>
      <c r="G28" s="139"/>
      <c r="H28" s="139"/>
      <c r="I28" s="139"/>
      <c r="J28" s="139"/>
      <c r="K28" s="142"/>
      <c r="L28" s="166"/>
      <c r="M28" s="71" t="str">
        <f>Sem!BK30</f>
        <v>KAMBLI HRISHIKESH VILAS</v>
      </c>
      <c r="N28" s="72">
        <f>Sem!BM27</f>
        <v>87</v>
      </c>
    </row>
    <row r="29" spans="1:14" ht="16.5" thickBot="1" x14ac:dyDescent="0.3">
      <c r="A29" s="133"/>
      <c r="B29" s="127"/>
      <c r="C29" s="133"/>
      <c r="D29" s="130"/>
      <c r="E29" s="133"/>
      <c r="F29" s="137"/>
      <c r="G29" s="140"/>
      <c r="H29" s="140"/>
      <c r="I29" s="140"/>
      <c r="J29" s="140"/>
      <c r="K29" s="143"/>
      <c r="L29" s="167"/>
      <c r="M29" s="75" t="str">
        <f>Sem!BK31</f>
        <v>/YADAV MRUNALI KHASHABA</v>
      </c>
      <c r="N29" s="111">
        <f>Sem!BM28</f>
        <v>81</v>
      </c>
    </row>
    <row r="30" spans="1:14" ht="15.75" x14ac:dyDescent="0.25">
      <c r="A30" s="131" t="str">
        <f>Sem!AM6</f>
        <v>ELECTIVE: Supply Chain Management</v>
      </c>
      <c r="B30" s="125" t="s">
        <v>92</v>
      </c>
      <c r="C30" s="131">
        <f>Sem!BP9</f>
        <v>65</v>
      </c>
      <c r="D30" s="128">
        <f>Sem!BP7</f>
        <v>64</v>
      </c>
      <c r="E30" s="134">
        <f>Sem!BP10</f>
        <v>98.461538461538467</v>
      </c>
      <c r="F30" s="135">
        <f>Sem!BP18</f>
        <v>5</v>
      </c>
      <c r="G30" s="138">
        <f>Sem!BP17</f>
        <v>4</v>
      </c>
      <c r="H30" s="138">
        <f>Sem!BP16</f>
        <v>19</v>
      </c>
      <c r="I30" s="138">
        <f>Sem!BP15</f>
        <v>28</v>
      </c>
      <c r="J30" s="138">
        <f>Sem!BP14</f>
        <v>4</v>
      </c>
      <c r="K30" s="141">
        <f>Sem!BP13</f>
        <v>4</v>
      </c>
      <c r="L30" s="128">
        <f>Sem!BP6</f>
        <v>1</v>
      </c>
      <c r="M30" s="69" t="str">
        <f>Sem!BK29</f>
        <v>WAGHELA PRATIK HASMUKH</v>
      </c>
      <c r="N30" s="110">
        <f>Sem!BP26</f>
        <v>78</v>
      </c>
    </row>
    <row r="31" spans="1:14" ht="15.75" x14ac:dyDescent="0.25">
      <c r="A31" s="132"/>
      <c r="B31" s="126"/>
      <c r="C31" s="132"/>
      <c r="D31" s="129"/>
      <c r="E31" s="132"/>
      <c r="F31" s="136"/>
      <c r="G31" s="139"/>
      <c r="H31" s="139"/>
      <c r="I31" s="139"/>
      <c r="J31" s="139"/>
      <c r="K31" s="142"/>
      <c r="L31" s="129"/>
      <c r="M31" s="71" t="str">
        <f>Sem!BK30</f>
        <v>KAMBLI HRISHIKESH VILAS</v>
      </c>
      <c r="N31" s="72">
        <f>Sem!BP27</f>
        <v>78</v>
      </c>
    </row>
    <row r="32" spans="1:14" ht="16.5" thickBot="1" x14ac:dyDescent="0.3">
      <c r="A32" s="133"/>
      <c r="B32" s="127"/>
      <c r="C32" s="133"/>
      <c r="D32" s="130"/>
      <c r="E32" s="133"/>
      <c r="F32" s="137"/>
      <c r="G32" s="140"/>
      <c r="H32" s="140"/>
      <c r="I32" s="140"/>
      <c r="J32" s="140"/>
      <c r="K32" s="143"/>
      <c r="L32" s="130"/>
      <c r="M32" s="75" t="str">
        <f>Sem!BK31</f>
        <v>/YADAV MRUNALI KHASHABA</v>
      </c>
      <c r="N32" s="111">
        <f>Sem!BP28</f>
        <v>76</v>
      </c>
    </row>
    <row r="35" spans="1:16134" s="77" customFormat="1" ht="18.75" x14ac:dyDescent="0.25">
      <c r="A35" s="124" t="s">
        <v>59</v>
      </c>
      <c r="B35" s="124"/>
      <c r="C35" s="76"/>
      <c r="D35" s="76"/>
      <c r="E35" s="124" t="s">
        <v>60</v>
      </c>
      <c r="F35" s="124"/>
      <c r="G35" s="124"/>
      <c r="H35" s="124"/>
      <c r="I35" s="124"/>
      <c r="J35" s="124"/>
      <c r="K35" s="124"/>
      <c r="L35" s="76"/>
      <c r="M35" s="76" t="s">
        <v>61</v>
      </c>
      <c r="N35" s="95"/>
    </row>
    <row r="36" spans="1:16134" s="64" customFormat="1" ht="18.75" x14ac:dyDescent="0.25">
      <c r="A36" s="124" t="s">
        <v>62</v>
      </c>
      <c r="B36" s="124"/>
      <c r="C36" s="76"/>
      <c r="D36" s="76"/>
      <c r="E36" s="124" t="s">
        <v>63</v>
      </c>
      <c r="F36" s="124"/>
      <c r="G36" s="124"/>
      <c r="H36" s="124"/>
      <c r="I36" s="124"/>
      <c r="J36" s="124"/>
      <c r="K36" s="124"/>
      <c r="L36" s="76"/>
      <c r="M36" s="76" t="s">
        <v>57</v>
      </c>
      <c r="N36" s="94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</row>
    <row r="37" spans="1:16134" s="64" customFormat="1" ht="18.75" x14ac:dyDescent="0.25">
      <c r="A37" s="124" t="s">
        <v>64</v>
      </c>
      <c r="B37" s="124"/>
      <c r="C37"/>
      <c r="D37"/>
      <c r="E37" s="124" t="s">
        <v>58</v>
      </c>
      <c r="F37" s="124"/>
      <c r="G37" s="124"/>
      <c r="H37" s="124"/>
      <c r="I37" s="124"/>
      <c r="J37" s="124"/>
      <c r="K37" s="124"/>
      <c r="L37"/>
      <c r="M37" s="63"/>
      <c r="N37" s="9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</row>
  </sheetData>
  <mergeCells count="106">
    <mergeCell ref="K27:K29"/>
    <mergeCell ref="L27:L29"/>
    <mergeCell ref="F27:F29"/>
    <mergeCell ref="G27:G29"/>
    <mergeCell ref="H27:H29"/>
    <mergeCell ref="I27:I29"/>
    <mergeCell ref="J27:J29"/>
    <mergeCell ref="A27:A29"/>
    <mergeCell ref="C27:C29"/>
    <mergeCell ref="B27:B29"/>
    <mergeCell ref="D27:D29"/>
    <mergeCell ref="E27:E29"/>
    <mergeCell ref="K30:K32"/>
    <mergeCell ref="L30:L32"/>
    <mergeCell ref="F30:F32"/>
    <mergeCell ref="G30:G32"/>
    <mergeCell ref="H30:H32"/>
    <mergeCell ref="I30:I32"/>
    <mergeCell ref="J30:J32"/>
    <mergeCell ref="A30:A32"/>
    <mergeCell ref="B30:B32"/>
    <mergeCell ref="C30:C32"/>
    <mergeCell ref="D30:D32"/>
    <mergeCell ref="E30:E32"/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E13:E16"/>
    <mergeCell ref="A13:A16"/>
    <mergeCell ref="C13:C16"/>
    <mergeCell ref="L13:L16"/>
    <mergeCell ref="I13:I16"/>
    <mergeCell ref="J13:J16"/>
    <mergeCell ref="K13:K16"/>
    <mergeCell ref="A8:A12"/>
    <mergeCell ref="C8:C12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F13:F16"/>
    <mergeCell ref="G13:G16"/>
    <mergeCell ref="H13:H16"/>
    <mergeCell ref="L21:L23"/>
    <mergeCell ref="I17:I20"/>
    <mergeCell ref="J17:J20"/>
    <mergeCell ref="K17:K20"/>
    <mergeCell ref="L17:L20"/>
    <mergeCell ref="G21:G23"/>
    <mergeCell ref="H21:H23"/>
    <mergeCell ref="I21:I23"/>
    <mergeCell ref="J21:J23"/>
    <mergeCell ref="K21:K23"/>
    <mergeCell ref="G17:G20"/>
    <mergeCell ref="H17:H20"/>
    <mergeCell ref="L24:L26"/>
    <mergeCell ref="A24:A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B24:B26"/>
    <mergeCell ref="A35:B35"/>
    <mergeCell ref="E35:K35"/>
    <mergeCell ref="A36:B36"/>
    <mergeCell ref="E36:K36"/>
    <mergeCell ref="A37:B37"/>
    <mergeCell ref="E37:K37"/>
    <mergeCell ref="B8:B10"/>
    <mergeCell ref="B11:B12"/>
    <mergeCell ref="B13:B14"/>
    <mergeCell ref="B15:B16"/>
    <mergeCell ref="B17:B18"/>
    <mergeCell ref="B19:B20"/>
    <mergeCell ref="B21:B22"/>
    <mergeCell ref="A21:A23"/>
    <mergeCell ref="C21:C23"/>
    <mergeCell ref="D21:D23"/>
    <mergeCell ref="E21:E23"/>
    <mergeCell ref="F21:F23"/>
    <mergeCell ref="A17:A20"/>
    <mergeCell ref="C17:C20"/>
    <mergeCell ref="D17:D20"/>
    <mergeCell ref="E17:E20"/>
    <mergeCell ref="F17:F20"/>
    <mergeCell ref="D13:D16"/>
  </mergeCells>
  <pageMargins left="0.25" right="0.13" top="0.47" bottom="0.43" header="0.3" footer="0.3"/>
  <pageSetup paperSize="9" scale="78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156"/>
  <sheetViews>
    <sheetView tabSelected="1" topLeftCell="A50" zoomScale="70" zoomScaleNormal="70" workbookViewId="0">
      <selection activeCell="A70" sqref="A70:XFD70"/>
    </sheetView>
  </sheetViews>
  <sheetFormatPr defaultRowHeight="15" x14ac:dyDescent="0.25"/>
  <cols>
    <col min="1" max="1" width="13.7109375" style="2" customWidth="1"/>
    <col min="2" max="2" width="34.28515625" style="3" bestFit="1" customWidth="1"/>
    <col min="3" max="3" width="9.7109375" style="2" hidden="1" customWidth="1"/>
    <col min="4" max="4" width="7" style="2" hidden="1" customWidth="1"/>
    <col min="5" max="5" width="9" style="2" hidden="1" customWidth="1"/>
    <col min="6" max="8" width="7" style="2" hidden="1" customWidth="1"/>
    <col min="9" max="9" width="9.7109375" style="2" hidden="1" customWidth="1"/>
    <col min="10" max="10" width="3.28515625" style="2" hidden="1" customWidth="1"/>
    <col min="11" max="11" width="8.7109375" style="2" hidden="1" customWidth="1"/>
    <col min="12" max="14" width="7" style="2" hidden="1" customWidth="1"/>
    <col min="15" max="15" width="9.85546875" style="2" hidden="1" customWidth="1"/>
    <col min="16" max="16" width="7" style="2" hidden="1" customWidth="1"/>
    <col min="17" max="17" width="10.28515625" style="2" hidden="1" customWidth="1"/>
    <col min="18" max="20" width="7" style="2" hidden="1" customWidth="1"/>
    <col min="21" max="21" width="9.5703125" style="2" hidden="1" customWidth="1"/>
    <col min="22" max="22" width="3.28515625" style="2" hidden="1" customWidth="1"/>
    <col min="23" max="23" width="10.28515625" style="2" hidden="1" customWidth="1"/>
    <col min="24" max="25" width="7" style="2" hidden="1" customWidth="1"/>
    <col min="26" max="26" width="3.85546875" style="2" hidden="1" customWidth="1"/>
    <col min="27" max="30" width="8.28515625" style="2" hidden="1" customWidth="1"/>
    <col min="31" max="37" width="8.28515625" style="2" customWidth="1"/>
    <col min="38" max="38" width="6.7109375" style="2" customWidth="1"/>
    <col min="39" max="39" width="12.42578125" style="2" customWidth="1"/>
    <col min="40" max="40" width="7" style="2" customWidth="1"/>
    <col min="41" max="41" width="13.28515625" style="2" customWidth="1"/>
    <col min="42" max="44" width="7" style="2" customWidth="1"/>
    <col min="45" max="46" width="7.42578125" style="2" customWidth="1"/>
    <col min="47" max="47" width="9.140625" style="7" customWidth="1"/>
    <col min="48" max="48" width="13.42578125" style="7" customWidth="1"/>
    <col min="49" max="49" width="11" style="7" customWidth="1"/>
    <col min="50" max="70" width="9.85546875" style="7" customWidth="1"/>
    <col min="71" max="72" width="9.140625" style="7" customWidth="1"/>
    <col min="73" max="73" width="9.140625" style="2" customWidth="1"/>
    <col min="74" max="16384" width="9.140625" style="2"/>
  </cols>
  <sheetData>
    <row r="1" spans="1:72" s="5" customFormat="1" ht="56.25" customHeight="1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BA1" s="6"/>
    </row>
    <row r="2" spans="1:72" s="5" customFormat="1" ht="21" customHeight="1" x14ac:dyDescent="0.25">
      <c r="A2" s="151" t="s">
        <v>35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BA2" s="6"/>
    </row>
    <row r="3" spans="1:72" s="5" customFormat="1" ht="18.75" customHeight="1" x14ac:dyDescent="0.25">
      <c r="A3" s="121" t="s">
        <v>95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BA3" s="6"/>
    </row>
    <row r="4" spans="1:72" s="5" customFormat="1" ht="18.75" customHeight="1" thickBot="1" x14ac:dyDescent="0.3">
      <c r="A4" s="121" t="s">
        <v>96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BA4" s="6"/>
    </row>
    <row r="5" spans="1:72" s="7" customFormat="1" ht="19.5" customHeight="1" thickBo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/>
      <c r="V5" s="9"/>
      <c r="W5" s="9"/>
      <c r="X5" s="9"/>
      <c r="AU5" s="10"/>
      <c r="AV5" s="10"/>
      <c r="AW5" s="10"/>
      <c r="AX5" s="168" t="str">
        <f>C6</f>
        <v>Machine Design II</v>
      </c>
      <c r="AY5" s="168"/>
      <c r="AZ5" s="168"/>
      <c r="BA5" s="168" t="str">
        <f>I6</f>
        <v>Cad Cam Cae</v>
      </c>
      <c r="BB5" s="168"/>
      <c r="BC5" s="168"/>
      <c r="BD5" s="168" t="str">
        <f>O6</f>
        <v>Mechanical Utility System</v>
      </c>
      <c r="BE5" s="168"/>
      <c r="BF5" s="168"/>
      <c r="BG5" s="168" t="str">
        <f>U6</f>
        <v>Production Planinig &amp; Control</v>
      </c>
      <c r="BH5" s="168"/>
      <c r="BI5" s="168"/>
      <c r="BJ5" s="168" t="str">
        <f>AA6</f>
        <v>ELECTIVE: Power Plant Engineering</v>
      </c>
      <c r="BK5" s="168"/>
      <c r="BL5" s="169"/>
      <c r="BM5" s="168" t="str">
        <f>AG6</f>
        <v>ELECTIVE: Computational Fluid Dynamics</v>
      </c>
      <c r="BN5" s="168"/>
      <c r="BO5" s="169"/>
      <c r="BP5" s="168" t="str">
        <f>AM6</f>
        <v>ELECTIVE: Supply Chain Management</v>
      </c>
      <c r="BQ5" s="168"/>
      <c r="BR5" s="169"/>
      <c r="BS5" s="11" t="str">
        <f>AS6</f>
        <v>TOTAL</v>
      </c>
    </row>
    <row r="6" spans="1:72" ht="15" customHeight="1" x14ac:dyDescent="0.25">
      <c r="A6" s="193" t="s">
        <v>0</v>
      </c>
      <c r="B6" s="173" t="s">
        <v>1</v>
      </c>
      <c r="C6" s="178" t="s">
        <v>84</v>
      </c>
      <c r="D6" s="173"/>
      <c r="E6" s="173"/>
      <c r="F6" s="173"/>
      <c r="G6" s="173"/>
      <c r="H6" s="173"/>
      <c r="I6" s="178" t="s">
        <v>85</v>
      </c>
      <c r="J6" s="173"/>
      <c r="K6" s="173"/>
      <c r="L6" s="173"/>
      <c r="M6" s="173"/>
      <c r="N6" s="173"/>
      <c r="O6" s="171" t="s">
        <v>86</v>
      </c>
      <c r="P6" s="172"/>
      <c r="Q6" s="172"/>
      <c r="R6" s="172"/>
      <c r="S6" s="172"/>
      <c r="T6" s="172"/>
      <c r="U6" s="171" t="s">
        <v>87</v>
      </c>
      <c r="V6" s="172"/>
      <c r="W6" s="172"/>
      <c r="X6" s="172"/>
      <c r="Y6" s="172"/>
      <c r="Z6" s="172"/>
      <c r="AA6" s="171" t="s">
        <v>88</v>
      </c>
      <c r="AB6" s="172"/>
      <c r="AC6" s="172"/>
      <c r="AD6" s="172"/>
      <c r="AE6" s="172"/>
      <c r="AF6" s="172"/>
      <c r="AG6" s="171" t="s">
        <v>94</v>
      </c>
      <c r="AH6" s="172"/>
      <c r="AI6" s="172"/>
      <c r="AJ6" s="172"/>
      <c r="AK6" s="172"/>
      <c r="AL6" s="172"/>
      <c r="AM6" s="171" t="s">
        <v>89</v>
      </c>
      <c r="AN6" s="172"/>
      <c r="AO6" s="172"/>
      <c r="AP6" s="172"/>
      <c r="AQ6" s="172"/>
      <c r="AR6" s="172"/>
      <c r="AS6" s="174" t="s">
        <v>8</v>
      </c>
      <c r="AT6" s="175" t="s">
        <v>9</v>
      </c>
      <c r="AU6" s="179" t="s">
        <v>12</v>
      </c>
      <c r="AV6" s="180"/>
      <c r="AW6" s="12" t="s">
        <v>13</v>
      </c>
      <c r="AX6" s="13">
        <f>COUNTIF(D9:D200, "F")</f>
        <v>11</v>
      </c>
      <c r="AY6" s="14">
        <f>COUNTIF(F9:F200, "F")</f>
        <v>10</v>
      </c>
      <c r="AZ6" s="15">
        <f>COUNTIF(H9:H200, "F")</f>
        <v>14</v>
      </c>
      <c r="BA6" s="56">
        <f>COUNTIF(J9:J200, "F")</f>
        <v>4</v>
      </c>
      <c r="BB6" s="14">
        <f>COUNTIF(L9:L200, "F")</f>
        <v>1</v>
      </c>
      <c r="BC6" s="17">
        <f>COUNTIF(N9:N200, "F")</f>
        <v>4</v>
      </c>
      <c r="BD6" s="56">
        <f>COUNTIF(P9:P200, "F")</f>
        <v>9</v>
      </c>
      <c r="BE6" s="14">
        <f>COUNTIF(R9:R200, "F")</f>
        <v>1</v>
      </c>
      <c r="BF6" s="17">
        <f>COUNTIF(T9:T200, "F")</f>
        <v>9</v>
      </c>
      <c r="BG6" s="56">
        <f>COUNTIF(V9:V200, "F")</f>
        <v>1</v>
      </c>
      <c r="BH6" s="14">
        <f>COUNTIF(X9:X200, "F")</f>
        <v>3</v>
      </c>
      <c r="BI6" s="17">
        <f>COUNTIF(Z9:Z200, "F")</f>
        <v>2</v>
      </c>
      <c r="BJ6" s="56">
        <f>COUNTIF(AB9:AB200, "F")</f>
        <v>2</v>
      </c>
      <c r="BK6" s="14">
        <f>COUNTIF(AD9:AD200, "F")</f>
        <v>0</v>
      </c>
      <c r="BL6" s="58">
        <f>COUNTIF(AF9:AF200, "F")</f>
        <v>2</v>
      </c>
      <c r="BM6" s="56">
        <f>COUNTIF(AH9:AH200, "F")</f>
        <v>1</v>
      </c>
      <c r="BN6" s="14">
        <f>COUNTIF(AJ9:AJ200, "F")</f>
        <v>0</v>
      </c>
      <c r="BO6" s="18">
        <f>COUNTIF(AL9:AL200, "F")</f>
        <v>1</v>
      </c>
      <c r="BP6" s="56">
        <f>COUNTIF(AN9:AN200, "F")</f>
        <v>1</v>
      </c>
      <c r="BQ6" s="14">
        <f>COUNTIF(AP9:AP200, "F")</f>
        <v>0</v>
      </c>
      <c r="BR6" s="18">
        <f>COUNTIF(AR9:AR200, "F")</f>
        <v>1</v>
      </c>
      <c r="BS6" s="53">
        <f>COUNTIF(AS9:AS200, "F")</f>
        <v>24</v>
      </c>
      <c r="BT6" s="5"/>
    </row>
    <row r="7" spans="1:72" x14ac:dyDescent="0.25">
      <c r="A7" s="193"/>
      <c r="B7" s="173"/>
      <c r="C7" s="1" t="s">
        <v>2</v>
      </c>
      <c r="D7" s="1"/>
      <c r="E7" s="1" t="s">
        <v>3</v>
      </c>
      <c r="F7" s="1"/>
      <c r="G7" s="1" t="s">
        <v>4</v>
      </c>
      <c r="H7" s="173" t="s">
        <v>7</v>
      </c>
      <c r="I7" s="1" t="s">
        <v>2</v>
      </c>
      <c r="J7" s="1"/>
      <c r="K7" s="1" t="s">
        <v>3</v>
      </c>
      <c r="L7" s="1"/>
      <c r="M7" s="1" t="s">
        <v>4</v>
      </c>
      <c r="N7" s="173" t="s">
        <v>7</v>
      </c>
      <c r="O7" s="1" t="s">
        <v>2</v>
      </c>
      <c r="P7" s="1"/>
      <c r="Q7" s="1" t="s">
        <v>3</v>
      </c>
      <c r="R7" s="1"/>
      <c r="S7" s="1" t="s">
        <v>4</v>
      </c>
      <c r="T7" s="173" t="s">
        <v>7</v>
      </c>
      <c r="U7" s="1" t="s">
        <v>2</v>
      </c>
      <c r="V7" s="1"/>
      <c r="W7" s="1" t="s">
        <v>3</v>
      </c>
      <c r="X7" s="1"/>
      <c r="Y7" s="1" t="s">
        <v>4</v>
      </c>
      <c r="Z7" s="173" t="s">
        <v>7</v>
      </c>
      <c r="AA7" s="4" t="s">
        <v>2</v>
      </c>
      <c r="AB7" s="4"/>
      <c r="AC7" s="4" t="s">
        <v>3</v>
      </c>
      <c r="AD7" s="4"/>
      <c r="AE7" s="4" t="s">
        <v>4</v>
      </c>
      <c r="AF7" s="173" t="s">
        <v>7</v>
      </c>
      <c r="AG7" s="103" t="s">
        <v>2</v>
      </c>
      <c r="AH7" s="103"/>
      <c r="AI7" s="103" t="s">
        <v>3</v>
      </c>
      <c r="AJ7" s="103"/>
      <c r="AK7" s="103" t="s">
        <v>4</v>
      </c>
      <c r="AL7" s="173" t="s">
        <v>7</v>
      </c>
      <c r="AM7" s="1" t="s">
        <v>2</v>
      </c>
      <c r="AN7" s="1"/>
      <c r="AO7" s="1" t="s">
        <v>3</v>
      </c>
      <c r="AP7" s="1"/>
      <c r="AQ7" s="1" t="s">
        <v>4</v>
      </c>
      <c r="AR7" s="173" t="s">
        <v>7</v>
      </c>
      <c r="AS7" s="174"/>
      <c r="AT7" s="175"/>
      <c r="AU7" s="181">
        <v>148</v>
      </c>
      <c r="AV7" s="182"/>
      <c r="AW7" s="19" t="s">
        <v>14</v>
      </c>
      <c r="AX7" s="20">
        <f>AU7-AX6</f>
        <v>137</v>
      </c>
      <c r="AY7" s="21">
        <f>AU7-AY6</f>
        <v>138</v>
      </c>
      <c r="AZ7" s="22">
        <f>AU7-AZ6</f>
        <v>134</v>
      </c>
      <c r="BA7" s="20">
        <f>AU7-BA6</f>
        <v>144</v>
      </c>
      <c r="BB7" s="21">
        <f>AU7-BB6</f>
        <v>147</v>
      </c>
      <c r="BC7" s="23">
        <f>AU7-BC6</f>
        <v>144</v>
      </c>
      <c r="BD7" s="24">
        <f>AU7-BD6</f>
        <v>139</v>
      </c>
      <c r="BE7" s="21">
        <f>AU7-BE6</f>
        <v>147</v>
      </c>
      <c r="BF7" s="22">
        <f>AU7-BF6</f>
        <v>139</v>
      </c>
      <c r="BG7" s="20">
        <f>AU7-BG6</f>
        <v>147</v>
      </c>
      <c r="BH7" s="21">
        <f>AU7-BH6</f>
        <v>145</v>
      </c>
      <c r="BI7" s="23">
        <f>AU7-BI6</f>
        <v>146</v>
      </c>
      <c r="BJ7" s="24">
        <f t="shared" ref="BJ7:BR7" si="0">BJ9-BJ6</f>
        <v>54</v>
      </c>
      <c r="BK7" s="21">
        <f t="shared" si="0"/>
        <v>56</v>
      </c>
      <c r="BL7" s="22">
        <f t="shared" si="0"/>
        <v>54</v>
      </c>
      <c r="BM7" s="20">
        <f t="shared" ref="BM7:BO7" si="1">BM9-BM6</f>
        <v>26</v>
      </c>
      <c r="BN7" s="108">
        <f t="shared" si="1"/>
        <v>27</v>
      </c>
      <c r="BO7" s="23">
        <f t="shared" si="1"/>
        <v>26</v>
      </c>
      <c r="BP7" s="20">
        <f t="shared" si="0"/>
        <v>64</v>
      </c>
      <c r="BQ7" s="21">
        <f t="shared" si="0"/>
        <v>65</v>
      </c>
      <c r="BR7" s="23">
        <f t="shared" si="0"/>
        <v>64</v>
      </c>
      <c r="BS7" s="54">
        <f>COUNTIF(AS9:AS200, "P")</f>
        <v>124</v>
      </c>
      <c r="BT7" s="5"/>
    </row>
    <row r="8" spans="1:72" ht="15.75" thickBot="1" x14ac:dyDescent="0.3">
      <c r="A8" s="193"/>
      <c r="B8" s="173"/>
      <c r="C8" s="1" t="s">
        <v>5</v>
      </c>
      <c r="D8" s="1" t="s">
        <v>11</v>
      </c>
      <c r="E8" s="1" t="s">
        <v>6</v>
      </c>
      <c r="F8" s="1" t="s">
        <v>11</v>
      </c>
      <c r="G8" s="1">
        <v>100</v>
      </c>
      <c r="H8" s="173"/>
      <c r="I8" s="1" t="s">
        <v>5</v>
      </c>
      <c r="J8" s="1" t="s">
        <v>11</v>
      </c>
      <c r="K8" s="1" t="s">
        <v>6</v>
      </c>
      <c r="L8" s="1" t="s">
        <v>11</v>
      </c>
      <c r="M8" s="1">
        <v>100</v>
      </c>
      <c r="N8" s="173"/>
      <c r="O8" s="1" t="s">
        <v>5</v>
      </c>
      <c r="P8" s="1" t="s">
        <v>11</v>
      </c>
      <c r="Q8" s="1" t="s">
        <v>6</v>
      </c>
      <c r="R8" s="1" t="s">
        <v>11</v>
      </c>
      <c r="S8" s="1">
        <v>100</v>
      </c>
      <c r="T8" s="173"/>
      <c r="U8" s="1" t="s">
        <v>5</v>
      </c>
      <c r="V8" s="1" t="s">
        <v>11</v>
      </c>
      <c r="W8" s="1" t="s">
        <v>6</v>
      </c>
      <c r="X8" s="1" t="s">
        <v>11</v>
      </c>
      <c r="Y8" s="1">
        <v>100</v>
      </c>
      <c r="Z8" s="173"/>
      <c r="AA8" s="4" t="s">
        <v>5</v>
      </c>
      <c r="AB8" s="4" t="s">
        <v>11</v>
      </c>
      <c r="AC8" s="4" t="s">
        <v>6</v>
      </c>
      <c r="AD8" s="4" t="s">
        <v>11</v>
      </c>
      <c r="AE8" s="4">
        <v>100</v>
      </c>
      <c r="AF8" s="173"/>
      <c r="AG8" s="103" t="s">
        <v>5</v>
      </c>
      <c r="AH8" s="103" t="s">
        <v>11</v>
      </c>
      <c r="AI8" s="103" t="s">
        <v>6</v>
      </c>
      <c r="AJ8" s="103" t="s">
        <v>11</v>
      </c>
      <c r="AK8" s="103">
        <v>100</v>
      </c>
      <c r="AL8" s="173"/>
      <c r="AM8" s="1" t="s">
        <v>5</v>
      </c>
      <c r="AN8" s="1" t="s">
        <v>11</v>
      </c>
      <c r="AO8" s="1" t="s">
        <v>6</v>
      </c>
      <c r="AP8" s="1" t="s">
        <v>11</v>
      </c>
      <c r="AQ8" s="1">
        <v>100</v>
      </c>
      <c r="AR8" s="173"/>
      <c r="AS8" s="174"/>
      <c r="AT8" s="175"/>
      <c r="AV8" s="25"/>
      <c r="AW8" s="26" t="s">
        <v>10</v>
      </c>
      <c r="AX8" s="20">
        <f>COUNTIF(C9:C200, "A")</f>
        <v>0</v>
      </c>
      <c r="AY8" s="21">
        <f>COUNTIF(E9:E200, "A")</f>
        <v>0</v>
      </c>
      <c r="AZ8" s="22">
        <f>COUNTIF(G9:G200, "A")</f>
        <v>0</v>
      </c>
      <c r="BA8" s="20">
        <f>COUNTIF(I9:I200, "A")</f>
        <v>0</v>
      </c>
      <c r="BB8" s="21">
        <f>COUNTIF(K9:K200, "A")</f>
        <v>0</v>
      </c>
      <c r="BC8" s="23">
        <f>COUNTIF(M9:M200, "A")</f>
        <v>0</v>
      </c>
      <c r="BD8" s="57">
        <f>COUNTIF(O9:O200, "A")</f>
        <v>0</v>
      </c>
      <c r="BE8" s="21">
        <f>COUNTIF(Q9:Q200, "A")</f>
        <v>0</v>
      </c>
      <c r="BF8" s="24">
        <f>COUNTIF(S9:S200, "A")</f>
        <v>0</v>
      </c>
      <c r="BG8" s="57">
        <f>COUNTIF(U9:U200, "A")</f>
        <v>0</v>
      </c>
      <c r="BH8" s="21">
        <f>COUNTIF(W9:W200, "A")</f>
        <v>0</v>
      </c>
      <c r="BI8" s="24">
        <f>COUNTIF(Y9:Y200, "A")</f>
        <v>0</v>
      </c>
      <c r="BJ8" s="57">
        <f>COUNTIF(AA9:AA200, "A")</f>
        <v>0</v>
      </c>
      <c r="BK8" s="21">
        <f>COUNTIF(AC9:AC200, "A")</f>
        <v>0</v>
      </c>
      <c r="BL8" s="59">
        <f>COUNTIF(AE9:AE200, "A")</f>
        <v>0</v>
      </c>
      <c r="BM8" s="57">
        <f>COUNTIF(AG9:AG200, "A")</f>
        <v>0</v>
      </c>
      <c r="BN8" s="108">
        <f>COUNTIF(AI9:AI200, "A")</f>
        <v>0</v>
      </c>
      <c r="BO8" s="109">
        <f>COUNTIF(AK9:AK200, "A")</f>
        <v>0</v>
      </c>
      <c r="BP8" s="57">
        <f>COUNTIF(AM9:AM200, "A")</f>
        <v>0</v>
      </c>
      <c r="BQ8" s="21">
        <f>COUNTIF(AO9:AO200, "A")</f>
        <v>0</v>
      </c>
      <c r="BR8" s="59">
        <f>COUNTIF(AQ9:AQ200, "A")</f>
        <v>0</v>
      </c>
      <c r="BS8" s="54"/>
      <c r="BT8" s="5"/>
    </row>
    <row r="9" spans="1:72" ht="15.75" thickBot="1" x14ac:dyDescent="0.3">
      <c r="A9" s="104">
        <v>53272084</v>
      </c>
      <c r="B9" s="105" t="s">
        <v>97</v>
      </c>
      <c r="C9" s="1">
        <v>22</v>
      </c>
      <c r="D9" s="4" t="str">
        <f>IF(C9="A","F",IF(C9&lt;32,"F", IF(C9&lt;36,"P", IF(C9&lt;40,"E", IF(C9&lt;48,"D", IF(C9&lt;56,"C", IF(C9&lt;60,"B", IF(C9&lt;64,"A", "O"))))))))</f>
        <v>F</v>
      </c>
      <c r="E9" s="1">
        <v>12</v>
      </c>
      <c r="F9" s="4" t="str">
        <f>IF(E9="A","F",IF(E9&lt;8,"F", IF(E9&lt;9,"P", IF(E9&lt;10,"E", IF(E9&lt;12,"D", IF(E9&lt;14,"C", IF(E9&lt;15,"B", IF(E9&lt;16,"A", "O"))))))))</f>
        <v>C</v>
      </c>
      <c r="G9" s="1">
        <f>IF(OR(C9="A",E9="A"),0,C9+E9)</f>
        <v>34</v>
      </c>
      <c r="H9" s="1" t="str">
        <f>IF(G9&lt;40,"F", IF(G9&lt;45,"P", IF(G9&lt;50,"E", IF(G9&lt;60,"D", IF(G9&lt;70,"C", IF(G9&lt;75,"B", IF(G9&lt;80,"A", "O")))))))</f>
        <v>F</v>
      </c>
      <c r="I9" s="1">
        <v>16</v>
      </c>
      <c r="J9" s="4" t="str">
        <f>IF(I9="A","F",IF(I9&lt;32,"F", IF(I9&lt;36,"P", IF(I9&lt;40,"E", IF(I9&lt;48,"D", IF(I9&lt;56,"C", IF(I9&lt;60,"B", IF(I9&lt;64,"A", "O"))))))))</f>
        <v>F</v>
      </c>
      <c r="K9" s="1">
        <v>13</v>
      </c>
      <c r="L9" s="4" t="str">
        <f>IF(K9="A","F",IF(K9&lt;8,"F", IF(K9&lt;9,"P", IF(K9&lt;10,"E", IF(K9&lt;12,"D", IF(K9&lt;14,"C", IF(K9&lt;15,"B", IF(K9&lt;16,"A", "O"))))))))</f>
        <v>C</v>
      </c>
      <c r="M9" s="1">
        <f>IF(OR(I9="A",K9="A"),0,I9+K9)</f>
        <v>29</v>
      </c>
      <c r="N9" s="1" t="str">
        <f>IF(M9&lt;40,"F", IF(M9&lt;45,"P", IF(M9&lt;50,"E", IF(M9&lt;60,"D", IF(M9&lt;70,"C", IF(M9&lt;75,"B", IF(M9&lt;80,"A", "O")))))))</f>
        <v>F</v>
      </c>
      <c r="O9" s="1">
        <v>21</v>
      </c>
      <c r="P9" s="4" t="str">
        <f>IF(O9="A","F",IF(O9&lt;32,"F", IF(O9&lt;36,"P", IF(O9&lt;40,"E", IF(O9&lt;48,"D", IF(O9&lt;56,"C", IF(O9&lt;60,"B", IF(O9&lt;64,"A", "O"))))))))</f>
        <v>F</v>
      </c>
      <c r="Q9" s="1">
        <v>13</v>
      </c>
      <c r="R9" s="4" t="str">
        <f>IF(Q9="A","F",IF(Q9&lt;8,"F", IF(Q9&lt;9,"P", IF(Q9&lt;10,"E", IF(Q9&lt;12,"D", IF(Q9&lt;14,"C", IF(Q9&lt;15,"B", IF(Q9&lt;16,"A", "O"))))))))</f>
        <v>C</v>
      </c>
      <c r="S9" s="1">
        <f>IF(OR(O9="A",Q9="A"),0,O9+Q9)</f>
        <v>34</v>
      </c>
      <c r="T9" s="1" t="str">
        <f>IF(S9&lt;40,"F", IF(S9&lt;45,"P", IF(S9&lt;50,"E", IF(S9&lt;60,"D", IF(S9&lt;70,"C", IF(S9&lt;75,"B", IF(S9&lt;80,"A", "O")))))))</f>
        <v>F</v>
      </c>
      <c r="U9" s="101">
        <v>37</v>
      </c>
      <c r="V9" s="101" t="str">
        <f t="shared" ref="V9:V24" si="2">IF(U9="A","F",IF(U9&lt;32,"F", IF(U9&lt;36,"P", IF(U9&lt;40,"E", IF(U9&lt;48,"D", IF(U9&lt;56,"C", IF(U9&lt;60,"B", IF(U9&lt;64,"A", "O"))))))))</f>
        <v>E</v>
      </c>
      <c r="W9" s="101">
        <v>8</v>
      </c>
      <c r="X9" s="101" t="str">
        <f t="shared" ref="X9:X24" si="3">IF(W9="A","F",IF(W9&lt;8,"F", IF(W9&lt;9,"P", IF(W9&lt;10,"E", IF(W9&lt;12,"D", IF(W9&lt;14,"C", IF(W9&lt;15,"B", IF(W9&lt;16,"A", "O"))))))))</f>
        <v>P</v>
      </c>
      <c r="Y9" s="101">
        <f t="shared" ref="Y9:Y24" si="4">IF(OR(U9="A",W9="A"),0,U9+W9)</f>
        <v>45</v>
      </c>
      <c r="Z9" s="101" t="str">
        <f t="shared" ref="Z9:Z24" si="5">IF(Y9&lt;40,"F", IF(Y9&lt;45,"P", IF(Y9&lt;50,"E", IF(Y9&lt;60,"D", IF(Y9&lt;70,"C", IF(Y9&lt;75,"B", IF(Y9&lt;80,"A", "O")))))))</f>
        <v>E</v>
      </c>
      <c r="AA9" s="4">
        <v>14</v>
      </c>
      <c r="AB9" s="4" t="str">
        <f>IF(AA9="A","F",IF(AA9&lt;32,"F", IF(AA9&lt;36,"P", IF(AA9&lt;40,"E", IF(AA9&lt;48,"D", IF(AA9&lt;56,"C", IF(AA9&lt;60,"B", IF(AA9&lt;64,"A", "O"))))))))</f>
        <v>F</v>
      </c>
      <c r="AC9" s="4">
        <v>9</v>
      </c>
      <c r="AD9" s="4" t="str">
        <f>IF(AC9="A","F",IF(AC9&lt;8,"F", IF(AC9&lt;9,"P", IF(AC9&lt;10,"E", IF(AC9&lt;12,"D", IF(AC9&lt;14,"C", IF(AC9&lt;15,"B", IF(AC9&lt;16,"A", "O"))))))))</f>
        <v>E</v>
      </c>
      <c r="AE9" s="4">
        <f>IF(OR(AA9="A",AC9="A"),0,AA9+AC9)</f>
        <v>23</v>
      </c>
      <c r="AF9" s="4" t="str">
        <f>IF(AE9&lt;40,"F", IF(AE9&lt;45,"P", IF(AE9&lt;50,"E", IF(AE9&lt;60,"D", IF(AE9&lt;70,"C", IF(AE9&lt;75,"B", IF(AE9&lt;80,"A", "O")))))))</f>
        <v>F</v>
      </c>
      <c r="AG9" s="103"/>
      <c r="AH9" s="103"/>
      <c r="AI9" s="103"/>
      <c r="AJ9" s="103"/>
      <c r="AK9" s="103"/>
      <c r="AL9" s="103"/>
      <c r="AM9" s="101"/>
      <c r="AN9" s="101"/>
      <c r="AO9" s="101"/>
      <c r="AP9" s="101"/>
      <c r="AQ9" s="101"/>
      <c r="AR9" s="101"/>
      <c r="AS9" s="1" t="str">
        <f>IF(OR(D9="F",F9="F",H9="F",J9="F",L9="F",N9="F",P9="F",R9="F",T9="F",V9="F",X9="F",Z9="F",AC9="F",AD9="F",AF9="F"),"F","P")</f>
        <v>F</v>
      </c>
      <c r="AT9" s="1"/>
      <c r="AV9" s="183" t="s">
        <v>15</v>
      </c>
      <c r="AW9" s="184"/>
      <c r="AX9" s="20">
        <f>AU7-AX8</f>
        <v>148</v>
      </c>
      <c r="AY9" s="21">
        <f>AU7-AY8</f>
        <v>148</v>
      </c>
      <c r="AZ9" s="22">
        <f>AU7-AZ8</f>
        <v>148</v>
      </c>
      <c r="BA9" s="20">
        <f>AU7-BA8</f>
        <v>148</v>
      </c>
      <c r="BB9" s="21">
        <f>AU7-BB8</f>
        <v>148</v>
      </c>
      <c r="BC9" s="23">
        <f>AU7-BC8</f>
        <v>148</v>
      </c>
      <c r="BD9" s="24">
        <f>AU7-BD8</f>
        <v>148</v>
      </c>
      <c r="BE9" s="21">
        <f>AU7-BE8</f>
        <v>148</v>
      </c>
      <c r="BF9" s="22">
        <f>AU7-BF8</f>
        <v>148</v>
      </c>
      <c r="BG9" s="20">
        <f>AU7-BG8</f>
        <v>148</v>
      </c>
      <c r="BH9" s="21">
        <f>AU7-BH8</f>
        <v>148</v>
      </c>
      <c r="BI9" s="23">
        <f>AU7-BI8</f>
        <v>148</v>
      </c>
      <c r="BJ9" s="24">
        <f>COUNT(AA9:AA79)</f>
        <v>56</v>
      </c>
      <c r="BK9" s="21">
        <f>COUNT(AC9:AC200)</f>
        <v>56</v>
      </c>
      <c r="BL9" s="22">
        <f>COUNT(AE9:AE79)</f>
        <v>56</v>
      </c>
      <c r="BM9" s="20">
        <f>COUNT(AG9:AG200)</f>
        <v>27</v>
      </c>
      <c r="BN9" s="108">
        <f>COUNT(AG9:AG200)</f>
        <v>27</v>
      </c>
      <c r="BO9" s="23">
        <f>COUNT(AK9:AK200)</f>
        <v>27</v>
      </c>
      <c r="BP9" s="20">
        <f>COUNT(AM9:AM200)</f>
        <v>65</v>
      </c>
      <c r="BQ9" s="21">
        <f>COUNT(AO9:AO200)</f>
        <v>65</v>
      </c>
      <c r="BR9" s="23">
        <f>COUNT(AQ9:AQ200)</f>
        <v>65</v>
      </c>
      <c r="BS9" s="23"/>
      <c r="BT9" s="5"/>
    </row>
    <row r="10" spans="1:72" ht="15.75" thickBot="1" x14ac:dyDescent="0.3">
      <c r="A10" s="104">
        <v>53272085</v>
      </c>
      <c r="B10" s="105" t="s">
        <v>98</v>
      </c>
      <c r="C10" s="1">
        <v>62</v>
      </c>
      <c r="D10" s="4" t="str">
        <f t="shared" ref="D10:D73" si="6">IF(C10="A","F",IF(C10&lt;32,"F", IF(C10&lt;36,"P", IF(C10&lt;40,"E", IF(C10&lt;48,"D", IF(C10&lt;56,"C", IF(C10&lt;60,"B", IF(C10&lt;64,"A", "O"))))))))</f>
        <v>A</v>
      </c>
      <c r="E10" s="1">
        <v>17</v>
      </c>
      <c r="F10" s="4" t="str">
        <f t="shared" ref="F10:F73" si="7">IF(E10="A","F",IF(E10&lt;8,"F", IF(E10&lt;9,"P", IF(E10&lt;10,"E", IF(E10&lt;12,"D", IF(E10&lt;14,"C", IF(E10&lt;15,"B", IF(E10&lt;16,"A", "O"))))))))</f>
        <v>O</v>
      </c>
      <c r="G10" s="1">
        <f t="shared" ref="G10:G73" si="8">IF(OR(C10="A",E10="A"),0,C10+E10)</f>
        <v>79</v>
      </c>
      <c r="H10" s="1" t="str">
        <f t="shared" ref="H10:H73" si="9">IF(G10&lt;40,"F", IF(G10&lt;45,"P", IF(G10&lt;50,"E", IF(G10&lt;60,"D", IF(G10&lt;70,"C", IF(G10&lt;75,"B", IF(G10&lt;80,"A", "O")))))))</f>
        <v>A</v>
      </c>
      <c r="I10" s="1">
        <v>58</v>
      </c>
      <c r="J10" s="4" t="str">
        <f t="shared" ref="J10:J73" si="10">IF(I10="A","F",IF(I10&lt;32,"F", IF(I10&lt;36,"P", IF(I10&lt;40,"E", IF(I10&lt;48,"D", IF(I10&lt;56,"C", IF(I10&lt;60,"B", IF(I10&lt;64,"A", "O"))))))))</f>
        <v>B</v>
      </c>
      <c r="K10" s="1">
        <v>16</v>
      </c>
      <c r="L10" s="4" t="str">
        <f t="shared" ref="L10:L73" si="11">IF(K10="A","F",IF(K10&lt;8,"F", IF(K10&lt;9,"P", IF(K10&lt;10,"E", IF(K10&lt;12,"D", IF(K10&lt;14,"C", IF(K10&lt;15,"B", IF(K10&lt;16,"A", "O"))))))))</f>
        <v>O</v>
      </c>
      <c r="M10" s="1">
        <f t="shared" ref="M10:M73" si="12">IF(OR(I10="A",K10="A"),0,I10+K10)</f>
        <v>74</v>
      </c>
      <c r="N10" s="1" t="str">
        <f t="shared" ref="N10:N73" si="13">IF(M10&lt;40,"F", IF(M10&lt;45,"P", IF(M10&lt;50,"E", IF(M10&lt;60,"D", IF(M10&lt;70,"C", IF(M10&lt;75,"B", IF(M10&lt;80,"A", "O")))))))</f>
        <v>B</v>
      </c>
      <c r="O10" s="1">
        <v>51</v>
      </c>
      <c r="P10" s="4" t="str">
        <f t="shared" ref="P10:P73" si="14">IF(O10="A","F",IF(O10&lt;32,"F", IF(O10&lt;36,"P", IF(O10&lt;40,"E", IF(O10&lt;48,"D", IF(O10&lt;56,"C", IF(O10&lt;60,"B", IF(O10&lt;64,"A", "O"))))))))</f>
        <v>C</v>
      </c>
      <c r="Q10" s="1">
        <v>17</v>
      </c>
      <c r="R10" s="4" t="str">
        <f t="shared" ref="R10:R73" si="15">IF(Q10="A","F",IF(Q10&lt;8,"F", IF(Q10&lt;9,"P", IF(Q10&lt;10,"E", IF(Q10&lt;12,"D", IF(Q10&lt;14,"C", IF(Q10&lt;15,"B", IF(Q10&lt;16,"A", "O"))))))))</f>
        <v>O</v>
      </c>
      <c r="S10" s="1">
        <f t="shared" ref="S10:S73" si="16">IF(OR(O10="A",Q10="A"),0,O10+Q10)</f>
        <v>68</v>
      </c>
      <c r="T10" s="1" t="str">
        <f t="shared" ref="T10:T17" si="17">IF(S10&lt;40,"F", IF(S10&lt;45,"P", IF(S10&lt;50,"E", IF(S10&lt;60,"D", IF(S10&lt;70,"C", IF(S10&lt;75,"B", IF(S10&lt;80,"A", "O")))))))</f>
        <v>C</v>
      </c>
      <c r="U10" s="101">
        <v>55</v>
      </c>
      <c r="V10" s="101" t="str">
        <f t="shared" si="2"/>
        <v>C</v>
      </c>
      <c r="W10" s="101">
        <v>17</v>
      </c>
      <c r="X10" s="101" t="str">
        <f t="shared" si="3"/>
        <v>O</v>
      </c>
      <c r="Y10" s="101">
        <f t="shared" si="4"/>
        <v>72</v>
      </c>
      <c r="Z10" s="101" t="str">
        <f t="shared" si="5"/>
        <v>B</v>
      </c>
      <c r="AA10" s="4">
        <v>49</v>
      </c>
      <c r="AB10" s="4" t="str">
        <f t="shared" ref="AB10:AB24" si="18">IF(AA10="A","F",IF(AA10&lt;32,"F", IF(AA10&lt;36,"P", IF(AA10&lt;40,"E", IF(AA10&lt;48,"D", IF(AA10&lt;56,"C", IF(AA10&lt;60,"B", IF(AA10&lt;64,"A", "O"))))))))</f>
        <v>C</v>
      </c>
      <c r="AC10" s="4">
        <v>16</v>
      </c>
      <c r="AD10" s="4" t="str">
        <f t="shared" ref="AD10:AD24" si="19">IF(AC10="A","F",IF(AC10&lt;8,"F", IF(AC10&lt;9,"P", IF(AC10&lt;10,"E", IF(AC10&lt;12,"D", IF(AC10&lt;14,"C", IF(AC10&lt;15,"B", IF(AC10&lt;16,"A", "O"))))))))</f>
        <v>O</v>
      </c>
      <c r="AE10" s="4">
        <f t="shared" ref="AE10:AE24" si="20">IF(OR(AA10="A",AC10="A"),0,AA10+AC10)</f>
        <v>65</v>
      </c>
      <c r="AF10" s="4" t="str">
        <f t="shared" ref="AF10:AF24" si="21">IF(AE10&lt;40,"F", IF(AE10&lt;45,"P", IF(AE10&lt;50,"E", IF(AE10&lt;60,"D", IF(AE10&lt;70,"C", IF(AE10&lt;75,"B", IF(AE10&lt;80,"A", "O")))))))</f>
        <v>C</v>
      </c>
      <c r="AG10" s="103"/>
      <c r="AH10" s="103"/>
      <c r="AI10" s="103"/>
      <c r="AJ10" s="103"/>
      <c r="AK10" s="103"/>
      <c r="AL10" s="103"/>
      <c r="AM10" s="101"/>
      <c r="AN10" s="101"/>
      <c r="AO10" s="101"/>
      <c r="AP10" s="101"/>
      <c r="AQ10" s="101"/>
      <c r="AR10" s="101"/>
      <c r="AS10" s="107" t="str">
        <f t="shared" ref="AS10:AS64" si="22">IF(OR(D10="F",F10="F",H10="F",J10="F",L10="F",N10="F",P10="F",R10="F",T10="F",V10="F",X10="F",Z10="F",AC10="F",AD10="F",AF10="F"),"F","P")</f>
        <v>P</v>
      </c>
      <c r="AT10" s="1">
        <v>8.2200000000000006</v>
      </c>
      <c r="AV10" s="185" t="s">
        <v>16</v>
      </c>
      <c r="AW10" s="186"/>
      <c r="AX10" s="27">
        <f>(AX7/AU7)*100</f>
        <v>92.567567567567565</v>
      </c>
      <c r="AY10" s="28">
        <f>(AY7/AU7)*100</f>
        <v>93.243243243243242</v>
      </c>
      <c r="AZ10" s="29">
        <f>(AZ7/AU7)*100</f>
        <v>90.540540540540533</v>
      </c>
      <c r="BA10" s="27">
        <f>(BA7/AU7)*100</f>
        <v>97.297297297297305</v>
      </c>
      <c r="BB10" s="28">
        <f>(BB7/AU7)*100</f>
        <v>99.324324324324323</v>
      </c>
      <c r="BC10" s="30">
        <f>(BC7/AU7)*100</f>
        <v>97.297297297297305</v>
      </c>
      <c r="BD10" s="31">
        <f>(BD7/AU7)*100</f>
        <v>93.918918918918919</v>
      </c>
      <c r="BE10" s="28">
        <f>(BE7/AU7)*100</f>
        <v>99.324324324324323</v>
      </c>
      <c r="BF10" s="29">
        <f>(BF7/AU7)*100</f>
        <v>93.918918918918919</v>
      </c>
      <c r="BG10" s="27">
        <f>(BG7/AU7)*100</f>
        <v>99.324324324324323</v>
      </c>
      <c r="BH10" s="28">
        <f>(BH7/AU7)*100</f>
        <v>97.972972972972968</v>
      </c>
      <c r="BI10" s="30">
        <f>(BI7/AU7)*100</f>
        <v>98.648648648648646</v>
      </c>
      <c r="BJ10" s="31">
        <f t="shared" ref="BJ10:BR10" si="23">(BJ7/BJ9)*100</f>
        <v>96.428571428571431</v>
      </c>
      <c r="BK10" s="28">
        <f t="shared" si="23"/>
        <v>100</v>
      </c>
      <c r="BL10" s="29">
        <f t="shared" si="23"/>
        <v>96.428571428571431</v>
      </c>
      <c r="BM10" s="27">
        <f t="shared" ref="BM10:BO10" si="24">(BM7/BM9)*100</f>
        <v>96.296296296296291</v>
      </c>
      <c r="BN10" s="28">
        <f t="shared" si="24"/>
        <v>100</v>
      </c>
      <c r="BO10" s="30">
        <f t="shared" si="24"/>
        <v>96.296296296296291</v>
      </c>
      <c r="BP10" s="27">
        <f t="shared" si="23"/>
        <v>98.461538461538467</v>
      </c>
      <c r="BQ10" s="28">
        <f t="shared" si="23"/>
        <v>100</v>
      </c>
      <c r="BR10" s="30">
        <f t="shared" si="23"/>
        <v>98.461538461538467</v>
      </c>
      <c r="BS10" s="55">
        <f>(BS7/AU7)*100</f>
        <v>83.78378378378379</v>
      </c>
    </row>
    <row r="11" spans="1:72" ht="28.5" x14ac:dyDescent="0.25">
      <c r="A11" s="104">
        <v>53272086</v>
      </c>
      <c r="B11" s="105" t="s">
        <v>99</v>
      </c>
      <c r="C11" s="1">
        <v>61</v>
      </c>
      <c r="D11" s="4" t="str">
        <f t="shared" si="6"/>
        <v>A</v>
      </c>
      <c r="E11" s="1">
        <v>17</v>
      </c>
      <c r="F11" s="4" t="str">
        <f t="shared" si="7"/>
        <v>O</v>
      </c>
      <c r="G11" s="1">
        <f t="shared" si="8"/>
        <v>78</v>
      </c>
      <c r="H11" s="1" t="str">
        <f t="shared" si="9"/>
        <v>A</v>
      </c>
      <c r="I11" s="1">
        <v>47</v>
      </c>
      <c r="J11" s="4" t="str">
        <f t="shared" si="10"/>
        <v>D</v>
      </c>
      <c r="K11" s="1">
        <v>16</v>
      </c>
      <c r="L11" s="4" t="str">
        <f t="shared" si="11"/>
        <v>O</v>
      </c>
      <c r="M11" s="1">
        <f t="shared" si="12"/>
        <v>63</v>
      </c>
      <c r="N11" s="1" t="str">
        <f t="shared" si="13"/>
        <v>C</v>
      </c>
      <c r="O11" s="1">
        <v>56</v>
      </c>
      <c r="P11" s="4" t="str">
        <f t="shared" si="14"/>
        <v>B</v>
      </c>
      <c r="Q11" s="1">
        <v>17</v>
      </c>
      <c r="R11" s="4" t="str">
        <f t="shared" si="15"/>
        <v>O</v>
      </c>
      <c r="S11" s="1">
        <f t="shared" si="16"/>
        <v>73</v>
      </c>
      <c r="T11" s="1" t="str">
        <f t="shared" si="17"/>
        <v>B</v>
      </c>
      <c r="U11" s="101">
        <v>67</v>
      </c>
      <c r="V11" s="101" t="str">
        <f t="shared" si="2"/>
        <v>O</v>
      </c>
      <c r="W11" s="101">
        <v>18</v>
      </c>
      <c r="X11" s="101" t="str">
        <f t="shared" si="3"/>
        <v>O</v>
      </c>
      <c r="Y11" s="101">
        <f t="shared" si="4"/>
        <v>85</v>
      </c>
      <c r="Z11" s="101" t="str">
        <f t="shared" si="5"/>
        <v>O</v>
      </c>
      <c r="AA11" s="4">
        <v>47</v>
      </c>
      <c r="AB11" s="4" t="str">
        <f t="shared" si="18"/>
        <v>D</v>
      </c>
      <c r="AC11" s="4">
        <v>16</v>
      </c>
      <c r="AD11" s="4" t="str">
        <f t="shared" si="19"/>
        <v>O</v>
      </c>
      <c r="AE11" s="4">
        <f t="shared" si="20"/>
        <v>63</v>
      </c>
      <c r="AF11" s="4" t="str">
        <f t="shared" si="21"/>
        <v>C</v>
      </c>
      <c r="AG11" s="103"/>
      <c r="AH11" s="103"/>
      <c r="AI11" s="103"/>
      <c r="AJ11" s="103"/>
      <c r="AK11" s="103"/>
      <c r="AL11" s="103"/>
      <c r="AM11" s="101"/>
      <c r="AN11" s="101"/>
      <c r="AO11" s="101"/>
      <c r="AP11" s="101"/>
      <c r="AQ11" s="101"/>
      <c r="AR11" s="101"/>
      <c r="AS11" s="107" t="str">
        <f t="shared" si="22"/>
        <v>P</v>
      </c>
      <c r="AT11" s="1">
        <v>8.6999999999999993</v>
      </c>
      <c r="BK11" s="8"/>
      <c r="BN11" s="8"/>
      <c r="BQ11" s="8"/>
    </row>
    <row r="12" spans="1:72" ht="29.25" thickBot="1" x14ac:dyDescent="0.3">
      <c r="A12" s="104">
        <v>53272087</v>
      </c>
      <c r="B12" s="105" t="s">
        <v>100</v>
      </c>
      <c r="C12" s="1">
        <v>50</v>
      </c>
      <c r="D12" s="4" t="str">
        <f t="shared" si="6"/>
        <v>C</v>
      </c>
      <c r="E12" s="1">
        <v>15</v>
      </c>
      <c r="F12" s="4" t="str">
        <f t="shared" si="7"/>
        <v>A</v>
      </c>
      <c r="G12" s="1">
        <f t="shared" si="8"/>
        <v>65</v>
      </c>
      <c r="H12" s="1" t="str">
        <f t="shared" si="9"/>
        <v>C</v>
      </c>
      <c r="I12" s="1">
        <v>52</v>
      </c>
      <c r="J12" s="4" t="str">
        <f t="shared" si="10"/>
        <v>C</v>
      </c>
      <c r="K12" s="1">
        <v>16</v>
      </c>
      <c r="L12" s="4" t="str">
        <f t="shared" si="11"/>
        <v>O</v>
      </c>
      <c r="M12" s="1">
        <f t="shared" si="12"/>
        <v>68</v>
      </c>
      <c r="N12" s="1" t="str">
        <f t="shared" si="13"/>
        <v>C</v>
      </c>
      <c r="O12" s="1">
        <v>61</v>
      </c>
      <c r="P12" s="4" t="str">
        <f t="shared" si="14"/>
        <v>A</v>
      </c>
      <c r="Q12" s="1">
        <v>18</v>
      </c>
      <c r="R12" s="4" t="str">
        <f t="shared" si="15"/>
        <v>O</v>
      </c>
      <c r="S12" s="1">
        <f t="shared" si="16"/>
        <v>79</v>
      </c>
      <c r="T12" s="1" t="str">
        <f t="shared" si="17"/>
        <v>A</v>
      </c>
      <c r="U12" s="101">
        <v>48</v>
      </c>
      <c r="V12" s="101" t="str">
        <f t="shared" si="2"/>
        <v>C</v>
      </c>
      <c r="W12" s="101">
        <v>16</v>
      </c>
      <c r="X12" s="101" t="str">
        <f t="shared" si="3"/>
        <v>O</v>
      </c>
      <c r="Y12" s="101">
        <f t="shared" si="4"/>
        <v>64</v>
      </c>
      <c r="Z12" s="101" t="str">
        <f t="shared" si="5"/>
        <v>C</v>
      </c>
      <c r="AA12" s="4">
        <v>53</v>
      </c>
      <c r="AB12" s="4" t="str">
        <f t="shared" si="18"/>
        <v>C</v>
      </c>
      <c r="AC12" s="4">
        <v>16</v>
      </c>
      <c r="AD12" s="4" t="str">
        <f t="shared" si="19"/>
        <v>O</v>
      </c>
      <c r="AE12" s="4">
        <f t="shared" si="20"/>
        <v>69</v>
      </c>
      <c r="AF12" s="4" t="str">
        <f t="shared" si="21"/>
        <v>C</v>
      </c>
      <c r="AG12" s="103"/>
      <c r="AH12" s="103"/>
      <c r="AI12" s="103"/>
      <c r="AJ12" s="103"/>
      <c r="AK12" s="103"/>
      <c r="AL12" s="103"/>
      <c r="AM12" s="101"/>
      <c r="AN12" s="101"/>
      <c r="AO12" s="101"/>
      <c r="AP12" s="101"/>
      <c r="AQ12" s="101"/>
      <c r="AR12" s="101"/>
      <c r="AS12" s="107" t="str">
        <f t="shared" si="22"/>
        <v>P</v>
      </c>
      <c r="AT12" s="1">
        <v>8.11</v>
      </c>
      <c r="BK12" s="8"/>
      <c r="BN12" s="8"/>
      <c r="BQ12" s="8"/>
    </row>
    <row r="13" spans="1:72" ht="28.5" x14ac:dyDescent="0.25">
      <c r="A13" s="104">
        <v>53272088</v>
      </c>
      <c r="B13" s="105" t="s">
        <v>238</v>
      </c>
      <c r="C13" s="1">
        <v>32</v>
      </c>
      <c r="D13" s="4" t="str">
        <f t="shared" si="6"/>
        <v>P</v>
      </c>
      <c r="E13" s="1">
        <v>11</v>
      </c>
      <c r="F13" s="4" t="str">
        <f t="shared" si="7"/>
        <v>D</v>
      </c>
      <c r="G13" s="1">
        <f t="shared" si="8"/>
        <v>43</v>
      </c>
      <c r="H13" s="1" t="str">
        <f t="shared" si="9"/>
        <v>P</v>
      </c>
      <c r="I13" s="1">
        <v>50</v>
      </c>
      <c r="J13" s="4" t="str">
        <f t="shared" si="10"/>
        <v>C</v>
      </c>
      <c r="K13" s="1">
        <v>11</v>
      </c>
      <c r="L13" s="4" t="str">
        <f t="shared" si="11"/>
        <v>D</v>
      </c>
      <c r="M13" s="1">
        <f t="shared" si="12"/>
        <v>61</v>
      </c>
      <c r="N13" s="1" t="str">
        <f t="shared" si="13"/>
        <v>C</v>
      </c>
      <c r="O13" s="1">
        <v>35</v>
      </c>
      <c r="P13" s="4" t="str">
        <f t="shared" si="14"/>
        <v>P</v>
      </c>
      <c r="Q13" s="1">
        <v>13</v>
      </c>
      <c r="R13" s="4" t="str">
        <f t="shared" si="15"/>
        <v>C</v>
      </c>
      <c r="S13" s="1">
        <f t="shared" si="16"/>
        <v>48</v>
      </c>
      <c r="T13" s="1" t="str">
        <f t="shared" si="17"/>
        <v>E</v>
      </c>
      <c r="U13" s="101">
        <v>52</v>
      </c>
      <c r="V13" s="101" t="str">
        <f t="shared" si="2"/>
        <v>C</v>
      </c>
      <c r="W13" s="101">
        <v>12</v>
      </c>
      <c r="X13" s="101" t="str">
        <f t="shared" si="3"/>
        <v>C</v>
      </c>
      <c r="Y13" s="101">
        <f t="shared" si="4"/>
        <v>64</v>
      </c>
      <c r="Z13" s="101" t="str">
        <f t="shared" si="5"/>
        <v>C</v>
      </c>
      <c r="AA13" s="4">
        <v>35</v>
      </c>
      <c r="AB13" s="4" t="str">
        <f t="shared" si="18"/>
        <v>P</v>
      </c>
      <c r="AC13" s="4">
        <v>11</v>
      </c>
      <c r="AD13" s="4" t="str">
        <f t="shared" si="19"/>
        <v>D</v>
      </c>
      <c r="AE13" s="4">
        <f t="shared" si="20"/>
        <v>46</v>
      </c>
      <c r="AF13" s="4" t="str">
        <f t="shared" si="21"/>
        <v>E</v>
      </c>
      <c r="AG13" s="103"/>
      <c r="AH13" s="103"/>
      <c r="AI13" s="103"/>
      <c r="AJ13" s="103"/>
      <c r="AK13" s="103"/>
      <c r="AL13" s="103"/>
      <c r="AM13" s="101"/>
      <c r="AN13" s="101"/>
      <c r="AO13" s="101"/>
      <c r="AP13" s="101"/>
      <c r="AQ13" s="101"/>
      <c r="AR13" s="101"/>
      <c r="AS13" s="107" t="str">
        <f t="shared" si="22"/>
        <v>P</v>
      </c>
      <c r="AT13" s="1">
        <v>6.7</v>
      </c>
      <c r="AV13" s="187" t="s">
        <v>36</v>
      </c>
      <c r="AW13" s="188"/>
      <c r="AX13" s="13">
        <f>COUNTIF(D9:D200, "O")+COUNTIF(D9:D200, "A")</f>
        <v>14</v>
      </c>
      <c r="AY13" s="14">
        <f>COUNTIF(F9:F200, "O")+COUNTIF(F9:F79, "A")</f>
        <v>52</v>
      </c>
      <c r="AZ13" s="15">
        <f>COUNTIF(H9:H200, "O")+COUNTIF(H9:H200, "A")</f>
        <v>18</v>
      </c>
      <c r="BA13" s="13">
        <f>COUNTIF(J9:J200, "O")+COUNTIF(J9:J200, "A")</f>
        <v>15</v>
      </c>
      <c r="BB13" s="14">
        <f>COUNTIF(L9:L200, "O")+COUNTIF(L9:L200, "A")</f>
        <v>66</v>
      </c>
      <c r="BC13" s="16">
        <f>COUNTIF(N9:N200, "O")+COUNTIF(N9:N200, "A")</f>
        <v>16</v>
      </c>
      <c r="BD13" s="17">
        <f>COUNTIF(P9:P200, "O")+COUNTIF(P9:P200, "A")</f>
        <v>18</v>
      </c>
      <c r="BE13" s="14">
        <f>COUNTIF(R9:R200, "O")+COUNTIF(R9:R200, "A")</f>
        <v>81</v>
      </c>
      <c r="BF13" s="15">
        <f>COUNTIF(T9:T200, "O")+COUNTIF(T9:T200, "A")</f>
        <v>20</v>
      </c>
      <c r="BG13" s="13">
        <f>COUNTIF(V9:V200, "O")+COUNTIF(V9:V79, "A")</f>
        <v>14</v>
      </c>
      <c r="BH13" s="14">
        <f>COUNTIF(X9:X200, "O")+COUNTIF(X9:X200, "A")</f>
        <v>62</v>
      </c>
      <c r="BI13" s="16">
        <f>COUNTIF(Z9:Z200, "O")+COUNTIF(Z9:Z200, "A")</f>
        <v>18</v>
      </c>
      <c r="BJ13" s="17">
        <f>COUNTIF(AB9:AB200, "O")+COUNTIF(AB9:AB200, "A")</f>
        <v>1</v>
      </c>
      <c r="BK13" s="14">
        <f>COUNTIF(AD9:AD200, "O")+COUNTIF(AD9:AD200, "A")</f>
        <v>39</v>
      </c>
      <c r="BL13" s="15">
        <f>COUNTIF(AF9:AF200, "O")+COUNTIF(AF9:AF200, "A")</f>
        <v>4</v>
      </c>
      <c r="BM13" s="13">
        <f>COUNTIF(AH9:AH200, "O")+COUNTIF(AH9:AH200, "A")</f>
        <v>12</v>
      </c>
      <c r="BN13" s="14">
        <f>COUNTIF(AJ9:AJ200, "O")+COUNTIF(AJ9:AJ200, "A")</f>
        <v>18</v>
      </c>
      <c r="BO13" s="16">
        <f>COUNTIF(AL9:AL200, "O")+COUNTIF(AL9:AL200, "A")</f>
        <v>13</v>
      </c>
      <c r="BP13" s="13">
        <f>COUNTIF(AN9:AN200, "O")+COUNTIF(AN9:AN200, "A")</f>
        <v>4</v>
      </c>
      <c r="BQ13" s="14">
        <f>COUNTIF(AP9:AP200, "O")+COUNTIF(AP9:AP200, "A")</f>
        <v>32</v>
      </c>
      <c r="BR13" s="15">
        <f>COUNTIF(AR9:AR200, "O")+COUNTIF(AR9:AR200, "A")</f>
        <v>5</v>
      </c>
      <c r="BS13" s="53">
        <f>COUNTIFS(AS9:AS200,"P",AT9:AT200,"&gt;=9")</f>
        <v>7</v>
      </c>
    </row>
    <row r="14" spans="1:72" ht="15.75" x14ac:dyDescent="0.25">
      <c r="A14" s="104">
        <v>53272089</v>
      </c>
      <c r="B14" s="105" t="s">
        <v>101</v>
      </c>
      <c r="C14" s="1">
        <v>63</v>
      </c>
      <c r="D14" s="4" t="str">
        <f t="shared" si="6"/>
        <v>A</v>
      </c>
      <c r="E14" s="1">
        <v>10</v>
      </c>
      <c r="F14" s="4" t="str">
        <f t="shared" si="7"/>
        <v>D</v>
      </c>
      <c r="G14" s="1">
        <f t="shared" si="8"/>
        <v>73</v>
      </c>
      <c r="H14" s="1" t="str">
        <f t="shared" si="9"/>
        <v>B</v>
      </c>
      <c r="I14" s="1">
        <v>54</v>
      </c>
      <c r="J14" s="4" t="str">
        <f t="shared" si="10"/>
        <v>C</v>
      </c>
      <c r="K14" s="1">
        <v>14</v>
      </c>
      <c r="L14" s="4" t="str">
        <f t="shared" si="11"/>
        <v>B</v>
      </c>
      <c r="M14" s="1">
        <f t="shared" si="12"/>
        <v>68</v>
      </c>
      <c r="N14" s="1" t="str">
        <f t="shared" si="13"/>
        <v>C</v>
      </c>
      <c r="O14" s="1">
        <v>52</v>
      </c>
      <c r="P14" s="4" t="str">
        <f t="shared" si="14"/>
        <v>C</v>
      </c>
      <c r="Q14" s="1">
        <v>18</v>
      </c>
      <c r="R14" s="4" t="str">
        <f t="shared" si="15"/>
        <v>O</v>
      </c>
      <c r="S14" s="1">
        <f t="shared" si="16"/>
        <v>70</v>
      </c>
      <c r="T14" s="1" t="str">
        <f t="shared" si="17"/>
        <v>B</v>
      </c>
      <c r="U14" s="101">
        <v>36</v>
      </c>
      <c r="V14" s="101" t="str">
        <f t="shared" si="2"/>
        <v>E</v>
      </c>
      <c r="W14" s="101">
        <v>13</v>
      </c>
      <c r="X14" s="101" t="str">
        <f t="shared" si="3"/>
        <v>C</v>
      </c>
      <c r="Y14" s="101">
        <f t="shared" si="4"/>
        <v>49</v>
      </c>
      <c r="Z14" s="101" t="str">
        <f t="shared" si="5"/>
        <v>E</v>
      </c>
      <c r="AA14" s="4">
        <v>40</v>
      </c>
      <c r="AB14" s="4" t="str">
        <f t="shared" si="18"/>
        <v>D</v>
      </c>
      <c r="AC14" s="4">
        <v>16</v>
      </c>
      <c r="AD14" s="4" t="str">
        <f t="shared" si="19"/>
        <v>O</v>
      </c>
      <c r="AE14" s="4">
        <f t="shared" si="20"/>
        <v>56</v>
      </c>
      <c r="AF14" s="4" t="str">
        <f t="shared" si="21"/>
        <v>D</v>
      </c>
      <c r="AG14" s="103"/>
      <c r="AH14" s="103"/>
      <c r="AI14" s="103"/>
      <c r="AJ14" s="103"/>
      <c r="AK14" s="103"/>
      <c r="AL14" s="103"/>
      <c r="AM14" s="101"/>
      <c r="AN14" s="101"/>
      <c r="AO14" s="101"/>
      <c r="AP14" s="101"/>
      <c r="AQ14" s="101"/>
      <c r="AR14" s="101"/>
      <c r="AS14" s="107" t="str">
        <f t="shared" si="22"/>
        <v>P</v>
      </c>
      <c r="AT14" s="1">
        <v>7.37</v>
      </c>
      <c r="AV14" s="176" t="s">
        <v>37</v>
      </c>
      <c r="AW14" s="177"/>
      <c r="AX14" s="33">
        <f>COUNTIF(D9:D200,"B")</f>
        <v>8</v>
      </c>
      <c r="AY14" s="44">
        <f>COUNTIF(F9:F200,"B")</f>
        <v>10</v>
      </c>
      <c r="AZ14" s="34">
        <f>COUNTIF(H9:H200,"B")</f>
        <v>11</v>
      </c>
      <c r="BA14" s="33">
        <f>COUNTIF(J9:J200,"B")</f>
        <v>11</v>
      </c>
      <c r="BB14" s="44">
        <f>COUNTIF(L9:L200,"B")</f>
        <v>19</v>
      </c>
      <c r="BC14" s="35">
        <f>COUNTIF(N9:N200,"B")</f>
        <v>15</v>
      </c>
      <c r="BD14" s="36">
        <f>COUNTIF(P9:P200,"B")</f>
        <v>8</v>
      </c>
      <c r="BE14" s="44">
        <f>COUNTIF(R9:R200,"B")</f>
        <v>14</v>
      </c>
      <c r="BF14" s="34">
        <f>COUNTIF(T9:T200,"B")</f>
        <v>13</v>
      </c>
      <c r="BG14" s="33">
        <f>COUNTIF(V9:V200,"B")</f>
        <v>10</v>
      </c>
      <c r="BH14" s="44">
        <f>COUNTIF(X9:X200,"B")</f>
        <v>19</v>
      </c>
      <c r="BI14" s="35">
        <f>COUNTIF(Z9:Z200,"B")</f>
        <v>11</v>
      </c>
      <c r="BJ14" s="36">
        <f>COUNTIF(AB200:AB200,"B")</f>
        <v>0</v>
      </c>
      <c r="BK14" s="44">
        <f>COUNTIF(AD9:AD200,"B")</f>
        <v>9</v>
      </c>
      <c r="BL14" s="34">
        <f>COUNTIF(AF9:AF200,"B")</f>
        <v>4</v>
      </c>
      <c r="BM14" s="33">
        <f>COUNTIF(AH9:AH200,"B")</f>
        <v>2</v>
      </c>
      <c r="BN14" s="112">
        <f>COUNTIF(AJ9:AJ200,"B")</f>
        <v>3</v>
      </c>
      <c r="BO14" s="35">
        <f>COUNTIF(AL9:AL200,"B")</f>
        <v>2</v>
      </c>
      <c r="BP14" s="33">
        <f>COUNTIF(AN9:AN200,"B")</f>
        <v>4</v>
      </c>
      <c r="BQ14" s="44">
        <f>COUNTIF(AP9:AP200,"B")</f>
        <v>12</v>
      </c>
      <c r="BR14" s="34">
        <f>COUNTIF(AR9:AR200,"B")</f>
        <v>4</v>
      </c>
      <c r="BS14" s="60">
        <f>COUNTIFS(AS9:AS200,"P",AT9:AT200,"&gt;=8",AT9:AT200,"&lt;9")</f>
        <v>28</v>
      </c>
    </row>
    <row r="15" spans="1:72" ht="28.5" x14ac:dyDescent="0.25">
      <c r="A15" s="104">
        <v>53272090</v>
      </c>
      <c r="B15" s="105" t="s">
        <v>102</v>
      </c>
      <c r="C15" s="1">
        <v>44</v>
      </c>
      <c r="D15" s="4" t="str">
        <f t="shared" si="6"/>
        <v>D</v>
      </c>
      <c r="E15" s="1">
        <v>10</v>
      </c>
      <c r="F15" s="4" t="str">
        <f t="shared" si="7"/>
        <v>D</v>
      </c>
      <c r="G15" s="1">
        <f t="shared" si="8"/>
        <v>54</v>
      </c>
      <c r="H15" s="1" t="str">
        <f t="shared" si="9"/>
        <v>D</v>
      </c>
      <c r="I15" s="1">
        <v>55</v>
      </c>
      <c r="J15" s="4" t="str">
        <f t="shared" si="10"/>
        <v>C</v>
      </c>
      <c r="K15" s="1">
        <v>12</v>
      </c>
      <c r="L15" s="4" t="str">
        <f t="shared" si="11"/>
        <v>C</v>
      </c>
      <c r="M15" s="1">
        <f t="shared" si="12"/>
        <v>67</v>
      </c>
      <c r="N15" s="1" t="str">
        <f t="shared" si="13"/>
        <v>C</v>
      </c>
      <c r="O15" s="1">
        <v>41</v>
      </c>
      <c r="P15" s="4" t="str">
        <f t="shared" si="14"/>
        <v>D</v>
      </c>
      <c r="Q15" s="1">
        <v>16</v>
      </c>
      <c r="R15" s="4" t="str">
        <f t="shared" si="15"/>
        <v>O</v>
      </c>
      <c r="S15" s="1">
        <f t="shared" si="16"/>
        <v>57</v>
      </c>
      <c r="T15" s="1" t="str">
        <f t="shared" si="17"/>
        <v>D</v>
      </c>
      <c r="U15" s="101">
        <v>50</v>
      </c>
      <c r="V15" s="101" t="str">
        <f t="shared" si="2"/>
        <v>C</v>
      </c>
      <c r="W15" s="101">
        <v>13</v>
      </c>
      <c r="X15" s="101" t="str">
        <f t="shared" si="3"/>
        <v>C</v>
      </c>
      <c r="Y15" s="101">
        <f t="shared" si="4"/>
        <v>63</v>
      </c>
      <c r="Z15" s="101" t="str">
        <f t="shared" si="5"/>
        <v>C</v>
      </c>
      <c r="AA15" s="4">
        <v>40</v>
      </c>
      <c r="AB15" s="4" t="str">
        <f t="shared" si="18"/>
        <v>D</v>
      </c>
      <c r="AC15" s="4">
        <v>16</v>
      </c>
      <c r="AD15" s="4" t="str">
        <f t="shared" si="19"/>
        <v>O</v>
      </c>
      <c r="AE15" s="4">
        <f t="shared" si="20"/>
        <v>56</v>
      </c>
      <c r="AF15" s="4" t="str">
        <f t="shared" si="21"/>
        <v>D</v>
      </c>
      <c r="AG15" s="103"/>
      <c r="AH15" s="103"/>
      <c r="AI15" s="103"/>
      <c r="AJ15" s="103"/>
      <c r="AK15" s="103"/>
      <c r="AL15" s="103"/>
      <c r="AM15" s="101"/>
      <c r="AN15" s="101"/>
      <c r="AO15" s="101"/>
      <c r="AP15" s="101"/>
      <c r="AQ15" s="101"/>
      <c r="AR15" s="101"/>
      <c r="AS15" s="107" t="str">
        <f t="shared" si="22"/>
        <v>P</v>
      </c>
      <c r="AT15" s="1">
        <v>7.11</v>
      </c>
      <c r="AV15" s="176" t="s">
        <v>38</v>
      </c>
      <c r="AW15" s="177"/>
      <c r="AX15" s="33">
        <f>COUNTIF(D9:D200,"C")</f>
        <v>31</v>
      </c>
      <c r="AY15" s="44">
        <f>COUNTIF(F9:F200,"C")</f>
        <v>29</v>
      </c>
      <c r="AZ15" s="34">
        <f>COUNTIF(H9:H200,"C")</f>
        <v>33</v>
      </c>
      <c r="BA15" s="33">
        <f>COUNTIF(J9:J200,"C")</f>
        <v>43</v>
      </c>
      <c r="BB15" s="44">
        <f>COUNTIF(L9:L200,"C")</f>
        <v>38</v>
      </c>
      <c r="BC15" s="35">
        <f>COUNTIF(N9:N200,"C")</f>
        <v>49</v>
      </c>
      <c r="BD15" s="36">
        <f>COUNTIF(P9:P200,"C")</f>
        <v>45</v>
      </c>
      <c r="BE15" s="44">
        <f>COUNTIF(R9:R200,"C")</f>
        <v>31</v>
      </c>
      <c r="BF15" s="34">
        <f>COUNTIF(T9:T200,"C")</f>
        <v>49</v>
      </c>
      <c r="BG15" s="33">
        <f>COUNTIF(V9:V200,"C")</f>
        <v>54</v>
      </c>
      <c r="BH15" s="44">
        <f>COUNTIF(X9:X200,"C")</f>
        <v>38</v>
      </c>
      <c r="BI15" s="35">
        <f>COUNTIF(Z9:Z200,"C")</f>
        <v>66</v>
      </c>
      <c r="BJ15" s="36">
        <f>COUNTIF(AB9:AB200,"C")</f>
        <v>14</v>
      </c>
      <c r="BK15" s="44">
        <f>COUNTIF(AD9:AD200,"C")</f>
        <v>5</v>
      </c>
      <c r="BL15" s="34">
        <f>COUNTIF(AF9:AF200,"C")</f>
        <v>19</v>
      </c>
      <c r="BM15" s="33">
        <f>COUNTIF(AH9:AH200,"C")</f>
        <v>3</v>
      </c>
      <c r="BN15" s="112">
        <f>COUNTIF(AJ9:AJ200,"C")</f>
        <v>3</v>
      </c>
      <c r="BO15" s="35">
        <f>COUNTIF(AL9:AL200,"C")</f>
        <v>5</v>
      </c>
      <c r="BP15" s="33">
        <f>COUNTIF(AN9:AN200,"C")</f>
        <v>28</v>
      </c>
      <c r="BQ15" s="44">
        <f>COUNTIF(AP9:AP200,"C")</f>
        <v>11</v>
      </c>
      <c r="BR15" s="34">
        <f>COUNTIF(AR9:AR200,"C")</f>
        <v>35</v>
      </c>
      <c r="BS15" s="60">
        <f>COUNTIFS(AS9:AS200,"P",AT9:AT200,"&gt;=7",AT9:AT200,"&lt;8")</f>
        <v>57</v>
      </c>
    </row>
    <row r="16" spans="1:72" ht="15.75" x14ac:dyDescent="0.25">
      <c r="A16" s="104">
        <v>53272091</v>
      </c>
      <c r="B16" s="105" t="s">
        <v>103</v>
      </c>
      <c r="C16" s="1">
        <v>50</v>
      </c>
      <c r="D16" s="4" t="str">
        <f t="shared" si="6"/>
        <v>C</v>
      </c>
      <c r="E16" s="1">
        <v>17</v>
      </c>
      <c r="F16" s="4" t="str">
        <f t="shared" si="7"/>
        <v>O</v>
      </c>
      <c r="G16" s="1">
        <f t="shared" si="8"/>
        <v>67</v>
      </c>
      <c r="H16" s="1" t="str">
        <f t="shared" si="9"/>
        <v>C</v>
      </c>
      <c r="I16" s="1">
        <v>62</v>
      </c>
      <c r="J16" s="4" t="str">
        <f t="shared" si="10"/>
        <v>A</v>
      </c>
      <c r="K16" s="1">
        <v>15</v>
      </c>
      <c r="L16" s="4" t="str">
        <f t="shared" si="11"/>
        <v>A</v>
      </c>
      <c r="M16" s="1">
        <f t="shared" si="12"/>
        <v>77</v>
      </c>
      <c r="N16" s="1" t="str">
        <f t="shared" si="13"/>
        <v>A</v>
      </c>
      <c r="O16" s="1">
        <v>39</v>
      </c>
      <c r="P16" s="4" t="str">
        <f t="shared" si="14"/>
        <v>E</v>
      </c>
      <c r="Q16" s="1">
        <v>18</v>
      </c>
      <c r="R16" s="4" t="str">
        <f t="shared" si="15"/>
        <v>O</v>
      </c>
      <c r="S16" s="1">
        <f t="shared" si="16"/>
        <v>57</v>
      </c>
      <c r="T16" s="1" t="str">
        <f t="shared" si="17"/>
        <v>D</v>
      </c>
      <c r="U16" s="101">
        <v>49</v>
      </c>
      <c r="V16" s="101" t="str">
        <f t="shared" si="2"/>
        <v>C</v>
      </c>
      <c r="W16" s="101">
        <v>16</v>
      </c>
      <c r="X16" s="101" t="str">
        <f t="shared" si="3"/>
        <v>O</v>
      </c>
      <c r="Y16" s="101">
        <f t="shared" si="4"/>
        <v>65</v>
      </c>
      <c r="Z16" s="101" t="str">
        <f t="shared" si="5"/>
        <v>C</v>
      </c>
      <c r="AA16" s="4">
        <v>43</v>
      </c>
      <c r="AB16" s="4" t="str">
        <f t="shared" si="18"/>
        <v>D</v>
      </c>
      <c r="AC16" s="4">
        <v>14</v>
      </c>
      <c r="AD16" s="4" t="str">
        <f t="shared" si="19"/>
        <v>B</v>
      </c>
      <c r="AE16" s="4">
        <f t="shared" si="20"/>
        <v>57</v>
      </c>
      <c r="AF16" s="4" t="str">
        <f t="shared" si="21"/>
        <v>D</v>
      </c>
      <c r="AG16" s="103"/>
      <c r="AH16" s="103"/>
      <c r="AI16" s="103"/>
      <c r="AJ16" s="103"/>
      <c r="AK16" s="103"/>
      <c r="AL16" s="103"/>
      <c r="AM16" s="101"/>
      <c r="AN16" s="101"/>
      <c r="AO16" s="101"/>
      <c r="AP16" s="101"/>
      <c r="AQ16" s="101"/>
      <c r="AR16" s="101"/>
      <c r="AS16" s="107" t="str">
        <f t="shared" si="22"/>
        <v>P</v>
      </c>
      <c r="AT16" s="1">
        <v>7.63</v>
      </c>
      <c r="AV16" s="176" t="s">
        <v>39</v>
      </c>
      <c r="AW16" s="177"/>
      <c r="AX16" s="33">
        <f>COUNTIF(D9:D200,"D")</f>
        <v>47</v>
      </c>
      <c r="AY16" s="44">
        <f>COUNTIF(F9:F200,"D")</f>
        <v>26</v>
      </c>
      <c r="AZ16" s="34">
        <f>COUNTIF(H9:H200,"D")</f>
        <v>43</v>
      </c>
      <c r="BA16" s="33">
        <f>COUNTIF(J9:J200,"D")</f>
        <v>42</v>
      </c>
      <c r="BB16" s="44">
        <f>COUNTIF(L9:L200,"D")</f>
        <v>16</v>
      </c>
      <c r="BC16" s="35">
        <f>COUNTIF(N9:N200,"D")</f>
        <v>41</v>
      </c>
      <c r="BD16" s="36">
        <f>COUNTIF(P9:P200,"D")</f>
        <v>36</v>
      </c>
      <c r="BE16" s="44">
        <f>COUNTIF(R9:R200,"D")</f>
        <v>13</v>
      </c>
      <c r="BF16" s="34">
        <f>COUNTIF(T9:T200,"D")</f>
        <v>39</v>
      </c>
      <c r="BG16" s="33">
        <f>COUNTIF(V9:V200,"D")</f>
        <v>44</v>
      </c>
      <c r="BH16" s="44">
        <f>COUNTIF(X9:X200,"D")</f>
        <v>17</v>
      </c>
      <c r="BI16" s="35">
        <f>COUNTIF(Z9:Z200,"D")</f>
        <v>37</v>
      </c>
      <c r="BJ16" s="36">
        <f>COUNTIF(AB9:AB200,"D")</f>
        <v>21</v>
      </c>
      <c r="BK16" s="44">
        <f>COUNTIF(AD9:AD200,"D")</f>
        <v>2</v>
      </c>
      <c r="BL16" s="34">
        <f>COUNTIF(AF9:AF200,"D")</f>
        <v>19</v>
      </c>
      <c r="BM16" s="33">
        <f>COUNTIF(AH9:AH200,"D")</f>
        <v>5</v>
      </c>
      <c r="BN16" s="112">
        <f>COUNTIF(AJ9:AJ200,"D")</f>
        <v>2</v>
      </c>
      <c r="BO16" s="35">
        <f>COUNTIF(AL9:AL200,"D")</f>
        <v>3</v>
      </c>
      <c r="BP16" s="33">
        <f>COUNTIF(AN9:AN200,"D")</f>
        <v>19</v>
      </c>
      <c r="BQ16" s="44">
        <f>COUNTIF(AP9:AP200,"D")</f>
        <v>8</v>
      </c>
      <c r="BR16" s="34">
        <f>COUNTIF(AR9:AR200,"D")</f>
        <v>12</v>
      </c>
      <c r="BS16" s="60">
        <f>COUNTIFS(AS9:AS200,"P",AT9:AT200,"&gt;=6",AT9:AT200,"&lt;7")</f>
        <v>32</v>
      </c>
    </row>
    <row r="17" spans="1:73" ht="28.5" x14ac:dyDescent="0.25">
      <c r="A17" s="104">
        <v>53272092</v>
      </c>
      <c r="B17" s="105" t="s">
        <v>239</v>
      </c>
      <c r="C17" s="1">
        <v>32</v>
      </c>
      <c r="D17" s="4" t="str">
        <f t="shared" si="6"/>
        <v>P</v>
      </c>
      <c r="E17" s="1">
        <v>14</v>
      </c>
      <c r="F17" s="4" t="str">
        <f t="shared" si="7"/>
        <v>B</v>
      </c>
      <c r="G17" s="1">
        <f t="shared" si="8"/>
        <v>46</v>
      </c>
      <c r="H17" s="1" t="str">
        <f t="shared" si="9"/>
        <v>E</v>
      </c>
      <c r="I17" s="1">
        <v>45</v>
      </c>
      <c r="J17" s="4" t="str">
        <f t="shared" si="10"/>
        <v>D</v>
      </c>
      <c r="K17" s="1">
        <v>14</v>
      </c>
      <c r="L17" s="4" t="str">
        <f t="shared" si="11"/>
        <v>B</v>
      </c>
      <c r="M17" s="1">
        <f t="shared" si="12"/>
        <v>59</v>
      </c>
      <c r="N17" s="1" t="str">
        <f t="shared" si="13"/>
        <v>D</v>
      </c>
      <c r="O17" s="1">
        <v>35</v>
      </c>
      <c r="P17" s="4" t="str">
        <f t="shared" si="14"/>
        <v>P</v>
      </c>
      <c r="Q17" s="1">
        <v>15</v>
      </c>
      <c r="R17" s="4" t="str">
        <f t="shared" si="15"/>
        <v>A</v>
      </c>
      <c r="S17" s="1">
        <f t="shared" si="16"/>
        <v>50</v>
      </c>
      <c r="T17" s="1" t="str">
        <f t="shared" si="17"/>
        <v>D</v>
      </c>
      <c r="U17" s="101">
        <v>51</v>
      </c>
      <c r="V17" s="101" t="str">
        <f t="shared" si="2"/>
        <v>C</v>
      </c>
      <c r="W17" s="101">
        <v>12</v>
      </c>
      <c r="X17" s="101" t="str">
        <f t="shared" si="3"/>
        <v>C</v>
      </c>
      <c r="Y17" s="101">
        <f t="shared" si="4"/>
        <v>63</v>
      </c>
      <c r="Z17" s="101" t="str">
        <f t="shared" si="5"/>
        <v>C</v>
      </c>
      <c r="AA17" s="4">
        <v>33</v>
      </c>
      <c r="AB17" s="4" t="str">
        <f t="shared" si="18"/>
        <v>P</v>
      </c>
      <c r="AC17" s="4">
        <v>14</v>
      </c>
      <c r="AD17" s="4" t="str">
        <f t="shared" si="19"/>
        <v>B</v>
      </c>
      <c r="AE17" s="4">
        <f t="shared" si="20"/>
        <v>47</v>
      </c>
      <c r="AF17" s="4" t="str">
        <f t="shared" si="21"/>
        <v>E</v>
      </c>
      <c r="AG17" s="103"/>
      <c r="AH17" s="103"/>
      <c r="AI17" s="103"/>
      <c r="AJ17" s="103"/>
      <c r="AK17" s="103"/>
      <c r="AL17" s="103"/>
      <c r="AM17" s="101"/>
      <c r="AN17" s="101"/>
      <c r="AO17" s="101"/>
      <c r="AP17" s="101"/>
      <c r="AQ17" s="101"/>
      <c r="AR17" s="101"/>
      <c r="AS17" s="107" t="str">
        <f t="shared" si="22"/>
        <v>P</v>
      </c>
      <c r="AT17" s="1">
        <v>6.89</v>
      </c>
      <c r="AV17" s="176" t="s">
        <v>40</v>
      </c>
      <c r="AW17" s="177"/>
      <c r="AX17" s="33">
        <f>COUNTIF(D9:D200,"E")</f>
        <v>17</v>
      </c>
      <c r="AY17" s="44">
        <f>COUNTIF(F9:F200,"E")</f>
        <v>3</v>
      </c>
      <c r="AZ17" s="34">
        <f>COUNTIF(H9:H200,"E")</f>
        <v>15</v>
      </c>
      <c r="BA17" s="33">
        <f>COUNTIF(J9:J200,"E")</f>
        <v>14</v>
      </c>
      <c r="BB17" s="44">
        <f>COUNTIF(L9:L200,"E")</f>
        <v>5</v>
      </c>
      <c r="BC17" s="35">
        <f>COUNTIF(N9:N200,"E")</f>
        <v>16</v>
      </c>
      <c r="BD17" s="36">
        <f>COUNTIF(P9:P200,"E")</f>
        <v>15</v>
      </c>
      <c r="BE17" s="44">
        <f>COUNTIF(R9:R200,"E")</f>
        <v>5</v>
      </c>
      <c r="BF17" s="34">
        <f>COUNTIF(T9:T200,"E")</f>
        <v>15</v>
      </c>
      <c r="BG17" s="33">
        <f>COUNTIF(V9:V200,"E")</f>
        <v>12</v>
      </c>
      <c r="BH17" s="44">
        <f>COUNTIF(X9:X200,"E")</f>
        <v>4</v>
      </c>
      <c r="BI17" s="35">
        <f>COUNTIF(Z9:Z200,"E")</f>
        <v>8</v>
      </c>
      <c r="BJ17" s="36">
        <f>COUNTIF(AB9:AB200,"E")</f>
        <v>4</v>
      </c>
      <c r="BK17" s="44">
        <f>COUNTIF(AD9:AD200,"E")</f>
        <v>1</v>
      </c>
      <c r="BL17" s="34">
        <f>COUNTIF(AF9:AF200,"E")</f>
        <v>8</v>
      </c>
      <c r="BM17" s="33">
        <f>COUNTIF(AH9:AH200,"E")</f>
        <v>0</v>
      </c>
      <c r="BN17" s="112">
        <f>COUNTIF(AJ9:AJ200,"E")</f>
        <v>1</v>
      </c>
      <c r="BO17" s="35">
        <f>COUNTIF(AL9:AL200,"E")</f>
        <v>3</v>
      </c>
      <c r="BP17" s="33">
        <f>COUNTIF(AN9:AN200,"E")</f>
        <v>4</v>
      </c>
      <c r="BQ17" s="44">
        <f>COUNTIF(AP9:AP200,"E")</f>
        <v>1</v>
      </c>
      <c r="BR17" s="34">
        <f>COUNTIF(AR9:AR200,"E")</f>
        <v>6</v>
      </c>
      <c r="BS17" s="60">
        <f>COUNTIFS(AS9:AS200,"P",AT9:AT200,"&gt;=5",AT9:AT200,"&lt;6")</f>
        <v>0</v>
      </c>
    </row>
    <row r="18" spans="1:73" ht="29.25" thickBot="1" x14ac:dyDescent="0.3">
      <c r="A18" s="104">
        <v>53272093</v>
      </c>
      <c r="B18" s="105" t="s">
        <v>104</v>
      </c>
      <c r="C18" s="1">
        <v>36</v>
      </c>
      <c r="D18" s="4" t="str">
        <f t="shared" si="6"/>
        <v>E</v>
      </c>
      <c r="E18" s="1">
        <v>17</v>
      </c>
      <c r="F18" s="4" t="str">
        <f t="shared" si="7"/>
        <v>O</v>
      </c>
      <c r="G18" s="1">
        <f t="shared" si="8"/>
        <v>53</v>
      </c>
      <c r="H18" s="1" t="str">
        <f t="shared" si="9"/>
        <v>D</v>
      </c>
      <c r="I18" s="1">
        <v>35</v>
      </c>
      <c r="J18" s="4" t="str">
        <f t="shared" si="10"/>
        <v>P</v>
      </c>
      <c r="K18" s="1">
        <v>10</v>
      </c>
      <c r="L18" s="4" t="str">
        <f t="shared" si="11"/>
        <v>D</v>
      </c>
      <c r="M18" s="1">
        <f t="shared" si="12"/>
        <v>45</v>
      </c>
      <c r="N18" s="1" t="str">
        <f t="shared" si="13"/>
        <v>E</v>
      </c>
      <c r="O18" s="1">
        <v>40</v>
      </c>
      <c r="P18" s="4" t="str">
        <f t="shared" si="14"/>
        <v>D</v>
      </c>
      <c r="Q18" s="1">
        <v>15</v>
      </c>
      <c r="R18" s="4" t="str">
        <f t="shared" si="15"/>
        <v>A</v>
      </c>
      <c r="S18" s="1">
        <f t="shared" si="16"/>
        <v>55</v>
      </c>
      <c r="T18" s="1" t="str">
        <f t="shared" ref="T18:T154" si="25">IF(S18&lt;40,"F", IF(S18&lt;45,"P", IF(S18&lt;50,"E", IF(S18&lt;60,"D", IF(S18&lt;70,"C", IF(S18&lt;75,"B", IF(S18&lt;80,"A", "O")))))))</f>
        <v>D</v>
      </c>
      <c r="U18" s="101">
        <v>47</v>
      </c>
      <c r="V18" s="101" t="str">
        <f t="shared" si="2"/>
        <v>D</v>
      </c>
      <c r="W18" s="101">
        <v>14</v>
      </c>
      <c r="X18" s="101" t="str">
        <f t="shared" si="3"/>
        <v>B</v>
      </c>
      <c r="Y18" s="101">
        <f t="shared" si="4"/>
        <v>61</v>
      </c>
      <c r="Z18" s="101" t="str">
        <f t="shared" si="5"/>
        <v>C</v>
      </c>
      <c r="AA18" s="4">
        <v>40</v>
      </c>
      <c r="AB18" s="4" t="str">
        <f t="shared" si="18"/>
        <v>D</v>
      </c>
      <c r="AC18" s="4">
        <v>13</v>
      </c>
      <c r="AD18" s="4" t="str">
        <f t="shared" si="19"/>
        <v>C</v>
      </c>
      <c r="AE18" s="4">
        <f t="shared" si="20"/>
        <v>53</v>
      </c>
      <c r="AF18" s="4" t="str">
        <f t="shared" si="21"/>
        <v>D</v>
      </c>
      <c r="AG18" s="103"/>
      <c r="AH18" s="103"/>
      <c r="AI18" s="103"/>
      <c r="AJ18" s="103"/>
      <c r="AK18" s="103"/>
      <c r="AL18" s="103"/>
      <c r="AM18" s="101"/>
      <c r="AN18" s="101"/>
      <c r="AO18" s="101"/>
      <c r="AP18" s="101"/>
      <c r="AQ18" s="101"/>
      <c r="AR18" s="101"/>
      <c r="AS18" s="107" t="str">
        <f t="shared" si="22"/>
        <v>P</v>
      </c>
      <c r="AT18" s="1">
        <v>7</v>
      </c>
      <c r="AV18" s="191" t="s">
        <v>41</v>
      </c>
      <c r="AW18" s="192"/>
      <c r="AX18" s="37">
        <f>COUNTIF(D9:D200,"P")</f>
        <v>20</v>
      </c>
      <c r="AY18" s="38">
        <f>COUNTIF(F9:F200,"P")</f>
        <v>15</v>
      </c>
      <c r="AZ18" s="39">
        <f>COUNTIF(H9:H200,"P")</f>
        <v>14</v>
      </c>
      <c r="BA18" s="37">
        <f>COUNTIF(J9:J200,"P")</f>
        <v>19</v>
      </c>
      <c r="BB18" s="38">
        <f>COUNTIF(L9:L200,"P")</f>
        <v>3</v>
      </c>
      <c r="BC18" s="40">
        <f>COUNTIF(N9:N200,"P")</f>
        <v>7</v>
      </c>
      <c r="BD18" s="41">
        <f>COUNTIF(P9:P200,"P")</f>
        <v>17</v>
      </c>
      <c r="BE18" s="38">
        <f>COUNTIF(R9:R200,"P")</f>
        <v>3</v>
      </c>
      <c r="BF18" s="39">
        <f>COUNTIF(T9:T200,"P")</f>
        <v>3</v>
      </c>
      <c r="BG18" s="37">
        <f>COUNTIF(V9:V200,"P")</f>
        <v>10</v>
      </c>
      <c r="BH18" s="38">
        <f>COUNTIF(X9:X200,"P")</f>
        <v>5</v>
      </c>
      <c r="BI18" s="40">
        <f>COUNTIF(Z9:Z200,"P")</f>
        <v>6</v>
      </c>
      <c r="BJ18" s="41">
        <f>COUNTIF(AB9:AB200,"P")</f>
        <v>9</v>
      </c>
      <c r="BK18" s="38">
        <f>COUNTIF(AD9:AD200,"P")</f>
        <v>0</v>
      </c>
      <c r="BL18" s="39">
        <f>COUNTIF(AF9:AF200,"P")</f>
        <v>0</v>
      </c>
      <c r="BM18" s="37">
        <f>COUNTIF(AH9:AH200,"P")</f>
        <v>4</v>
      </c>
      <c r="BN18" s="38">
        <f>COUNTIF(AJ9:AJ200,"P")</f>
        <v>0</v>
      </c>
      <c r="BO18" s="40">
        <f>COUNTIF(AL9:AL200,"P")</f>
        <v>0</v>
      </c>
      <c r="BP18" s="37">
        <f>COUNTIF(AN9:AN200,"P")</f>
        <v>5</v>
      </c>
      <c r="BQ18" s="38">
        <f>COUNTIF(AP9:AP200,"P")</f>
        <v>1</v>
      </c>
      <c r="BR18" s="39">
        <f>COUNTIF(AR9:AR200,"P")</f>
        <v>2</v>
      </c>
      <c r="BS18" s="61">
        <f>COUNTIFS(AS9:AS200,"P",AT9:AT200,"&gt;=4",AT9:AT200,"&lt;5")</f>
        <v>0</v>
      </c>
    </row>
    <row r="19" spans="1:73" ht="28.5" x14ac:dyDescent="0.25">
      <c r="A19" s="104">
        <v>53272094</v>
      </c>
      <c r="B19" s="105" t="s">
        <v>105</v>
      </c>
      <c r="C19" s="1">
        <v>45</v>
      </c>
      <c r="D19" s="4" t="str">
        <f t="shared" si="6"/>
        <v>D</v>
      </c>
      <c r="E19" s="1">
        <v>12</v>
      </c>
      <c r="F19" s="4" t="str">
        <f t="shared" si="7"/>
        <v>C</v>
      </c>
      <c r="G19" s="1">
        <f t="shared" si="8"/>
        <v>57</v>
      </c>
      <c r="H19" s="1" t="str">
        <f t="shared" si="9"/>
        <v>D</v>
      </c>
      <c r="I19" s="1">
        <v>44</v>
      </c>
      <c r="J19" s="4" t="str">
        <f t="shared" si="10"/>
        <v>D</v>
      </c>
      <c r="K19" s="1">
        <v>12</v>
      </c>
      <c r="L19" s="4" t="str">
        <f t="shared" si="11"/>
        <v>C</v>
      </c>
      <c r="M19" s="1">
        <f t="shared" si="12"/>
        <v>56</v>
      </c>
      <c r="N19" s="1" t="str">
        <f t="shared" si="13"/>
        <v>D</v>
      </c>
      <c r="O19" s="1">
        <v>49</v>
      </c>
      <c r="P19" s="4" t="str">
        <f t="shared" si="14"/>
        <v>C</v>
      </c>
      <c r="Q19" s="1">
        <v>15</v>
      </c>
      <c r="R19" s="4" t="str">
        <f t="shared" si="15"/>
        <v>A</v>
      </c>
      <c r="S19" s="1">
        <f t="shared" si="16"/>
        <v>64</v>
      </c>
      <c r="T19" s="1" t="str">
        <f t="shared" si="25"/>
        <v>C</v>
      </c>
      <c r="U19" s="101">
        <v>67</v>
      </c>
      <c r="V19" s="101" t="str">
        <f t="shared" si="2"/>
        <v>O</v>
      </c>
      <c r="W19" s="101">
        <v>17</v>
      </c>
      <c r="X19" s="101" t="str">
        <f t="shared" si="3"/>
        <v>O</v>
      </c>
      <c r="Y19" s="101">
        <f t="shared" si="4"/>
        <v>84</v>
      </c>
      <c r="Z19" s="101" t="str">
        <f t="shared" si="5"/>
        <v>O</v>
      </c>
      <c r="AA19" s="4">
        <v>38</v>
      </c>
      <c r="AB19" s="4" t="str">
        <f t="shared" si="18"/>
        <v>E</v>
      </c>
      <c r="AC19" s="4">
        <v>16</v>
      </c>
      <c r="AD19" s="4" t="str">
        <f t="shared" si="19"/>
        <v>O</v>
      </c>
      <c r="AE19" s="4">
        <f t="shared" si="20"/>
        <v>54</v>
      </c>
      <c r="AF19" s="4" t="str">
        <f t="shared" si="21"/>
        <v>D</v>
      </c>
      <c r="AG19" s="103"/>
      <c r="AH19" s="103"/>
      <c r="AI19" s="103"/>
      <c r="AJ19" s="103"/>
      <c r="AK19" s="103"/>
      <c r="AL19" s="103"/>
      <c r="AM19" s="101"/>
      <c r="AN19" s="101"/>
      <c r="AO19" s="101"/>
      <c r="AP19" s="101"/>
      <c r="AQ19" s="101"/>
      <c r="AR19" s="101"/>
      <c r="AS19" s="107" t="str">
        <f t="shared" si="22"/>
        <v>P</v>
      </c>
      <c r="AT19" s="1">
        <v>7.74</v>
      </c>
      <c r="AV19" s="42"/>
      <c r="AW19" s="42"/>
      <c r="AX19" s="3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3" ht="28.5" x14ac:dyDescent="0.25">
      <c r="A20" s="104">
        <v>53272095</v>
      </c>
      <c r="B20" s="105" t="s">
        <v>240</v>
      </c>
      <c r="C20" s="1">
        <v>42</v>
      </c>
      <c r="D20" s="4" t="str">
        <f t="shared" si="6"/>
        <v>D</v>
      </c>
      <c r="E20" s="1">
        <v>12</v>
      </c>
      <c r="F20" s="4" t="str">
        <f t="shared" si="7"/>
        <v>C</v>
      </c>
      <c r="G20" s="1">
        <f t="shared" si="8"/>
        <v>54</v>
      </c>
      <c r="H20" s="1" t="str">
        <f t="shared" si="9"/>
        <v>D</v>
      </c>
      <c r="I20" s="1">
        <v>53</v>
      </c>
      <c r="J20" s="4" t="str">
        <f t="shared" si="10"/>
        <v>C</v>
      </c>
      <c r="K20" s="1">
        <v>14</v>
      </c>
      <c r="L20" s="4" t="str">
        <f t="shared" si="11"/>
        <v>B</v>
      </c>
      <c r="M20" s="1">
        <f t="shared" si="12"/>
        <v>67</v>
      </c>
      <c r="N20" s="1" t="str">
        <f t="shared" si="13"/>
        <v>C</v>
      </c>
      <c r="O20" s="1">
        <v>43</v>
      </c>
      <c r="P20" s="4" t="str">
        <f t="shared" si="14"/>
        <v>D</v>
      </c>
      <c r="Q20" s="1">
        <v>18</v>
      </c>
      <c r="R20" s="4" t="str">
        <f t="shared" si="15"/>
        <v>O</v>
      </c>
      <c r="S20" s="1">
        <f t="shared" si="16"/>
        <v>61</v>
      </c>
      <c r="T20" s="1" t="str">
        <f t="shared" si="25"/>
        <v>C</v>
      </c>
      <c r="U20" s="101">
        <v>42</v>
      </c>
      <c r="V20" s="101" t="str">
        <f t="shared" si="2"/>
        <v>D</v>
      </c>
      <c r="W20" s="101">
        <v>18</v>
      </c>
      <c r="X20" s="101" t="str">
        <f t="shared" si="3"/>
        <v>O</v>
      </c>
      <c r="Y20" s="101">
        <f t="shared" si="4"/>
        <v>60</v>
      </c>
      <c r="Z20" s="101" t="str">
        <f t="shared" si="5"/>
        <v>C</v>
      </c>
      <c r="AA20" s="4">
        <v>34</v>
      </c>
      <c r="AB20" s="4" t="str">
        <f t="shared" si="18"/>
        <v>P</v>
      </c>
      <c r="AC20" s="4">
        <v>15</v>
      </c>
      <c r="AD20" s="4" t="str">
        <f t="shared" si="19"/>
        <v>A</v>
      </c>
      <c r="AE20" s="4">
        <f t="shared" si="20"/>
        <v>49</v>
      </c>
      <c r="AF20" s="4" t="str">
        <f t="shared" si="21"/>
        <v>E</v>
      </c>
      <c r="AG20" s="103"/>
      <c r="AH20" s="103"/>
      <c r="AI20" s="103"/>
      <c r="AJ20" s="103"/>
      <c r="AK20" s="103"/>
      <c r="AL20" s="103"/>
      <c r="AM20" s="101"/>
      <c r="AN20" s="101"/>
      <c r="AO20" s="101"/>
      <c r="AP20" s="101"/>
      <c r="AQ20" s="101"/>
      <c r="AR20" s="101"/>
      <c r="AS20" s="107" t="str">
        <f t="shared" si="22"/>
        <v>P</v>
      </c>
      <c r="AT20" s="1">
        <v>7.37</v>
      </c>
      <c r="AX20" s="3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3" ht="28.5" x14ac:dyDescent="0.25">
      <c r="A21" s="104">
        <v>53272096</v>
      </c>
      <c r="B21" s="105" t="s">
        <v>106</v>
      </c>
      <c r="C21" s="1">
        <v>47</v>
      </c>
      <c r="D21" s="4" t="str">
        <f t="shared" si="6"/>
        <v>D</v>
      </c>
      <c r="E21" s="1">
        <v>17</v>
      </c>
      <c r="F21" s="4" t="str">
        <f t="shared" si="7"/>
        <v>O</v>
      </c>
      <c r="G21" s="1">
        <f t="shared" si="8"/>
        <v>64</v>
      </c>
      <c r="H21" s="1" t="str">
        <f t="shared" si="9"/>
        <v>C</v>
      </c>
      <c r="I21" s="1">
        <v>49</v>
      </c>
      <c r="J21" s="4" t="str">
        <f t="shared" si="10"/>
        <v>C</v>
      </c>
      <c r="K21" s="1">
        <v>15</v>
      </c>
      <c r="L21" s="4" t="str">
        <f t="shared" si="11"/>
        <v>A</v>
      </c>
      <c r="M21" s="1">
        <f t="shared" si="12"/>
        <v>64</v>
      </c>
      <c r="N21" s="1" t="str">
        <f t="shared" si="13"/>
        <v>C</v>
      </c>
      <c r="O21" s="1">
        <v>48</v>
      </c>
      <c r="P21" s="4" t="str">
        <f t="shared" si="14"/>
        <v>C</v>
      </c>
      <c r="Q21" s="1">
        <v>18</v>
      </c>
      <c r="R21" s="4" t="str">
        <f t="shared" si="15"/>
        <v>O</v>
      </c>
      <c r="S21" s="1">
        <f t="shared" si="16"/>
        <v>66</v>
      </c>
      <c r="T21" s="1" t="str">
        <f t="shared" si="25"/>
        <v>C</v>
      </c>
      <c r="U21" s="101">
        <v>46</v>
      </c>
      <c r="V21" s="101" t="str">
        <f t="shared" si="2"/>
        <v>D</v>
      </c>
      <c r="W21" s="101">
        <v>16</v>
      </c>
      <c r="X21" s="101" t="str">
        <f t="shared" si="3"/>
        <v>O</v>
      </c>
      <c r="Y21" s="101">
        <f t="shared" si="4"/>
        <v>62</v>
      </c>
      <c r="Z21" s="101" t="str">
        <f t="shared" si="5"/>
        <v>C</v>
      </c>
      <c r="AA21" s="4">
        <v>54</v>
      </c>
      <c r="AB21" s="4" t="str">
        <f t="shared" si="18"/>
        <v>C</v>
      </c>
      <c r="AC21" s="4">
        <v>15</v>
      </c>
      <c r="AD21" s="4" t="str">
        <f t="shared" si="19"/>
        <v>A</v>
      </c>
      <c r="AE21" s="4">
        <f t="shared" si="20"/>
        <v>69</v>
      </c>
      <c r="AF21" s="4" t="str">
        <f t="shared" si="21"/>
        <v>C</v>
      </c>
      <c r="AG21" s="103"/>
      <c r="AH21" s="103"/>
      <c r="AI21" s="103"/>
      <c r="AJ21" s="103"/>
      <c r="AK21" s="103"/>
      <c r="AL21" s="103"/>
      <c r="AM21" s="101"/>
      <c r="AN21" s="101"/>
      <c r="AO21" s="101"/>
      <c r="AP21" s="101"/>
      <c r="AQ21" s="101"/>
      <c r="AR21" s="101"/>
      <c r="AS21" s="107" t="str">
        <f t="shared" si="22"/>
        <v>P</v>
      </c>
      <c r="AT21" s="1">
        <v>7.78</v>
      </c>
    </row>
    <row r="22" spans="1:73" x14ac:dyDescent="0.25">
      <c r="A22" s="104">
        <v>53272097</v>
      </c>
      <c r="B22" s="105" t="s">
        <v>107</v>
      </c>
      <c r="C22" s="1">
        <v>53</v>
      </c>
      <c r="D22" s="4" t="str">
        <f t="shared" si="6"/>
        <v>C</v>
      </c>
      <c r="E22" s="1">
        <v>15</v>
      </c>
      <c r="F22" s="4" t="str">
        <f t="shared" si="7"/>
        <v>A</v>
      </c>
      <c r="G22" s="1">
        <f t="shared" si="8"/>
        <v>68</v>
      </c>
      <c r="H22" s="1" t="str">
        <f t="shared" si="9"/>
        <v>C</v>
      </c>
      <c r="I22" s="1">
        <v>52</v>
      </c>
      <c r="J22" s="4" t="str">
        <f t="shared" si="10"/>
        <v>C</v>
      </c>
      <c r="K22" s="1">
        <v>14</v>
      </c>
      <c r="L22" s="4" t="str">
        <f t="shared" si="11"/>
        <v>B</v>
      </c>
      <c r="M22" s="1">
        <f t="shared" si="12"/>
        <v>66</v>
      </c>
      <c r="N22" s="1" t="str">
        <f t="shared" si="13"/>
        <v>C</v>
      </c>
      <c r="O22" s="1">
        <v>48</v>
      </c>
      <c r="P22" s="4" t="str">
        <f t="shared" si="14"/>
        <v>C</v>
      </c>
      <c r="Q22" s="1">
        <v>10</v>
      </c>
      <c r="R22" s="4" t="str">
        <f t="shared" si="15"/>
        <v>D</v>
      </c>
      <c r="S22" s="1">
        <f t="shared" si="16"/>
        <v>58</v>
      </c>
      <c r="T22" s="1" t="str">
        <f t="shared" si="25"/>
        <v>D</v>
      </c>
      <c r="U22" s="101">
        <v>63</v>
      </c>
      <c r="V22" s="101" t="str">
        <f t="shared" si="2"/>
        <v>A</v>
      </c>
      <c r="W22" s="101">
        <v>13</v>
      </c>
      <c r="X22" s="101" t="str">
        <f t="shared" si="3"/>
        <v>C</v>
      </c>
      <c r="Y22" s="101">
        <f t="shared" si="4"/>
        <v>76</v>
      </c>
      <c r="Z22" s="101" t="str">
        <f t="shared" si="5"/>
        <v>A</v>
      </c>
      <c r="AA22" s="4">
        <v>35</v>
      </c>
      <c r="AB22" s="4" t="str">
        <f t="shared" si="18"/>
        <v>P</v>
      </c>
      <c r="AC22" s="4">
        <v>13</v>
      </c>
      <c r="AD22" s="4" t="str">
        <f t="shared" si="19"/>
        <v>C</v>
      </c>
      <c r="AE22" s="4">
        <f t="shared" si="20"/>
        <v>48</v>
      </c>
      <c r="AF22" s="4" t="str">
        <f t="shared" si="21"/>
        <v>E</v>
      </c>
      <c r="AG22" s="103"/>
      <c r="AH22" s="103"/>
      <c r="AI22" s="103"/>
      <c r="AJ22" s="103"/>
      <c r="AK22" s="103"/>
      <c r="AL22" s="103"/>
      <c r="AM22" s="101"/>
      <c r="AN22" s="101"/>
      <c r="AO22" s="101"/>
      <c r="AP22" s="101"/>
      <c r="AQ22" s="101"/>
      <c r="AR22" s="101"/>
      <c r="AS22" s="107" t="str">
        <f t="shared" si="22"/>
        <v>P</v>
      </c>
      <c r="AT22" s="1">
        <v>7.59</v>
      </c>
      <c r="AV22" s="43" t="s">
        <v>17</v>
      </c>
      <c r="AW22" s="189" t="s">
        <v>18</v>
      </c>
      <c r="AX22" s="189"/>
      <c r="AY22" s="189" t="s">
        <v>10</v>
      </c>
      <c r="AZ22" s="189"/>
      <c r="BA22" s="189" t="s">
        <v>19</v>
      </c>
      <c r="BB22" s="189"/>
      <c r="BC22" s="189" t="s">
        <v>20</v>
      </c>
      <c r="BD22" s="189"/>
      <c r="BE22" s="189" t="s">
        <v>21</v>
      </c>
      <c r="BF22" s="189"/>
      <c r="BG22" s="189" t="s">
        <v>22</v>
      </c>
      <c r="BH22" s="189"/>
      <c r="BI22" s="189" t="s">
        <v>14</v>
      </c>
      <c r="BJ22" s="189"/>
      <c r="BK22" s="189" t="s">
        <v>13</v>
      </c>
      <c r="BL22" s="189"/>
      <c r="BN22" s="2"/>
      <c r="BO22" s="2"/>
      <c r="BQ22" s="2"/>
      <c r="BR22" s="2"/>
      <c r="BS22" s="2"/>
      <c r="BT22" s="2"/>
    </row>
    <row r="23" spans="1:73" ht="28.5" x14ac:dyDescent="0.25">
      <c r="A23" s="104">
        <v>53272098</v>
      </c>
      <c r="B23" s="105" t="s">
        <v>241</v>
      </c>
      <c r="C23" s="1">
        <v>37</v>
      </c>
      <c r="D23" s="4" t="str">
        <f t="shared" si="6"/>
        <v>E</v>
      </c>
      <c r="E23" s="1">
        <v>14</v>
      </c>
      <c r="F23" s="4" t="str">
        <f t="shared" si="7"/>
        <v>B</v>
      </c>
      <c r="G23" s="1">
        <f t="shared" si="8"/>
        <v>51</v>
      </c>
      <c r="H23" s="1" t="str">
        <f t="shared" si="9"/>
        <v>D</v>
      </c>
      <c r="I23" s="1">
        <v>51</v>
      </c>
      <c r="J23" s="4" t="str">
        <f t="shared" si="10"/>
        <v>C</v>
      </c>
      <c r="K23" s="1">
        <v>15</v>
      </c>
      <c r="L23" s="4" t="str">
        <f t="shared" si="11"/>
        <v>A</v>
      </c>
      <c r="M23" s="1">
        <f t="shared" si="12"/>
        <v>66</v>
      </c>
      <c r="N23" s="1" t="str">
        <f t="shared" si="13"/>
        <v>C</v>
      </c>
      <c r="O23" s="1">
        <v>57</v>
      </c>
      <c r="P23" s="4" t="str">
        <f t="shared" si="14"/>
        <v>B</v>
      </c>
      <c r="Q23" s="1">
        <v>12</v>
      </c>
      <c r="R23" s="4" t="str">
        <f t="shared" si="15"/>
        <v>C</v>
      </c>
      <c r="S23" s="1">
        <f t="shared" si="16"/>
        <v>69</v>
      </c>
      <c r="T23" s="1" t="str">
        <f t="shared" si="25"/>
        <v>C</v>
      </c>
      <c r="U23" s="101">
        <v>44</v>
      </c>
      <c r="V23" s="101" t="str">
        <f t="shared" si="2"/>
        <v>D</v>
      </c>
      <c r="W23" s="101">
        <v>15</v>
      </c>
      <c r="X23" s="101" t="str">
        <f t="shared" si="3"/>
        <v>A</v>
      </c>
      <c r="Y23" s="101">
        <f t="shared" si="4"/>
        <v>59</v>
      </c>
      <c r="Z23" s="101" t="str">
        <f t="shared" si="5"/>
        <v>D</v>
      </c>
      <c r="AA23" s="4">
        <v>41</v>
      </c>
      <c r="AB23" s="4" t="str">
        <f t="shared" si="18"/>
        <v>D</v>
      </c>
      <c r="AC23" s="4">
        <v>15</v>
      </c>
      <c r="AD23" s="4" t="str">
        <f t="shared" si="19"/>
        <v>A</v>
      </c>
      <c r="AE23" s="4">
        <f t="shared" si="20"/>
        <v>56</v>
      </c>
      <c r="AF23" s="4" t="str">
        <f t="shared" si="21"/>
        <v>D</v>
      </c>
      <c r="AG23" s="103"/>
      <c r="AH23" s="103"/>
      <c r="AI23" s="103"/>
      <c r="AJ23" s="103"/>
      <c r="AK23" s="103"/>
      <c r="AL23" s="103"/>
      <c r="AM23" s="101"/>
      <c r="AN23" s="101"/>
      <c r="AO23" s="101"/>
      <c r="AP23" s="101"/>
      <c r="AQ23" s="101"/>
      <c r="AR23" s="101"/>
      <c r="AS23" s="107" t="str">
        <f t="shared" si="22"/>
        <v>P</v>
      </c>
      <c r="AT23" s="1">
        <v>6.96</v>
      </c>
      <c r="AV23" s="43" t="s">
        <v>23</v>
      </c>
      <c r="AW23" s="189">
        <v>10</v>
      </c>
      <c r="AX23" s="189"/>
      <c r="AY23" s="189">
        <v>9</v>
      </c>
      <c r="AZ23" s="189"/>
      <c r="BA23" s="189">
        <v>8</v>
      </c>
      <c r="BB23" s="189"/>
      <c r="BC23" s="189">
        <v>7</v>
      </c>
      <c r="BD23" s="189"/>
      <c r="BE23" s="189">
        <v>6</v>
      </c>
      <c r="BF23" s="189"/>
      <c r="BG23" s="189">
        <v>5</v>
      </c>
      <c r="BH23" s="189"/>
      <c r="BI23" s="189">
        <v>4</v>
      </c>
      <c r="BJ23" s="189"/>
      <c r="BK23" s="189">
        <v>0</v>
      </c>
      <c r="BL23" s="189"/>
      <c r="BN23" s="2"/>
      <c r="BO23" s="2"/>
      <c r="BQ23" s="2"/>
      <c r="BR23" s="2"/>
      <c r="BS23" s="2"/>
      <c r="BT23" s="2"/>
    </row>
    <row r="24" spans="1:73" x14ac:dyDescent="0.25">
      <c r="A24" s="104">
        <v>53272099</v>
      </c>
      <c r="B24" s="105" t="s">
        <v>108</v>
      </c>
      <c r="C24" s="1">
        <v>57</v>
      </c>
      <c r="D24" s="4" t="str">
        <f t="shared" si="6"/>
        <v>B</v>
      </c>
      <c r="E24" s="1">
        <v>18</v>
      </c>
      <c r="F24" s="4" t="str">
        <f t="shared" si="7"/>
        <v>O</v>
      </c>
      <c r="G24" s="1">
        <f t="shared" si="8"/>
        <v>75</v>
      </c>
      <c r="H24" s="1" t="str">
        <f t="shared" si="9"/>
        <v>A</v>
      </c>
      <c r="I24" s="1">
        <v>74</v>
      </c>
      <c r="J24" s="4" t="str">
        <f t="shared" si="10"/>
        <v>O</v>
      </c>
      <c r="K24" s="1">
        <v>18</v>
      </c>
      <c r="L24" s="4" t="str">
        <f t="shared" si="11"/>
        <v>O</v>
      </c>
      <c r="M24" s="1">
        <f t="shared" si="12"/>
        <v>92</v>
      </c>
      <c r="N24" s="1" t="str">
        <f t="shared" si="13"/>
        <v>O</v>
      </c>
      <c r="O24" s="1">
        <v>56</v>
      </c>
      <c r="P24" s="4" t="str">
        <f t="shared" si="14"/>
        <v>B</v>
      </c>
      <c r="Q24" s="1">
        <v>18</v>
      </c>
      <c r="R24" s="4" t="str">
        <f t="shared" si="15"/>
        <v>O</v>
      </c>
      <c r="S24" s="1">
        <f t="shared" si="16"/>
        <v>74</v>
      </c>
      <c r="T24" s="1" t="str">
        <f>IF(S24&lt;40,"F", IF(S24&lt;45,"P", IF(S24&lt;50,"E", IF(S24&lt;60,"D", IF(S24&lt;70,"C", IF(S24&lt;75,"B", IF(S24&lt;80,"A", "O")))))))</f>
        <v>B</v>
      </c>
      <c r="U24" s="101">
        <v>57</v>
      </c>
      <c r="V24" s="101" t="str">
        <f t="shared" si="2"/>
        <v>B</v>
      </c>
      <c r="W24" s="101">
        <v>16</v>
      </c>
      <c r="X24" s="101" t="str">
        <f t="shared" si="3"/>
        <v>O</v>
      </c>
      <c r="Y24" s="101">
        <f t="shared" si="4"/>
        <v>73</v>
      </c>
      <c r="Z24" s="101" t="str">
        <f t="shared" si="5"/>
        <v>B</v>
      </c>
      <c r="AA24" s="4">
        <v>57</v>
      </c>
      <c r="AB24" s="4" t="str">
        <f t="shared" si="18"/>
        <v>B</v>
      </c>
      <c r="AC24" s="4">
        <v>15</v>
      </c>
      <c r="AD24" s="4" t="str">
        <f t="shared" si="19"/>
        <v>A</v>
      </c>
      <c r="AE24" s="4">
        <f t="shared" si="20"/>
        <v>72</v>
      </c>
      <c r="AF24" s="4" t="str">
        <f t="shared" si="21"/>
        <v>B</v>
      </c>
      <c r="AG24" s="103"/>
      <c r="AH24" s="103"/>
      <c r="AI24" s="103"/>
      <c r="AJ24" s="103"/>
      <c r="AK24" s="103"/>
      <c r="AL24" s="103"/>
      <c r="AM24" s="101"/>
      <c r="AN24" s="101"/>
      <c r="AO24" s="101"/>
      <c r="AP24" s="101"/>
      <c r="AQ24" s="101"/>
      <c r="AR24" s="101"/>
      <c r="AS24" s="107" t="str">
        <f t="shared" si="22"/>
        <v>P</v>
      </c>
      <c r="AT24" s="1">
        <v>8.85</v>
      </c>
    </row>
    <row r="25" spans="1:73" ht="28.5" x14ac:dyDescent="0.25">
      <c r="A25" s="104">
        <v>53272100</v>
      </c>
      <c r="B25" s="105" t="s">
        <v>109</v>
      </c>
      <c r="C25" s="1">
        <v>52</v>
      </c>
      <c r="D25" s="4" t="str">
        <f t="shared" si="6"/>
        <v>C</v>
      </c>
      <c r="E25" s="1">
        <v>16</v>
      </c>
      <c r="F25" s="4" t="str">
        <f t="shared" si="7"/>
        <v>O</v>
      </c>
      <c r="G25" s="1">
        <f t="shared" si="8"/>
        <v>68</v>
      </c>
      <c r="H25" s="1" t="str">
        <f t="shared" si="9"/>
        <v>C</v>
      </c>
      <c r="I25" s="1">
        <v>57</v>
      </c>
      <c r="J25" s="4" t="str">
        <f t="shared" si="10"/>
        <v>B</v>
      </c>
      <c r="K25" s="1">
        <v>18</v>
      </c>
      <c r="L25" s="4" t="str">
        <f t="shared" si="11"/>
        <v>O</v>
      </c>
      <c r="M25" s="1">
        <f t="shared" si="12"/>
        <v>75</v>
      </c>
      <c r="N25" s="1" t="str">
        <f t="shared" si="13"/>
        <v>A</v>
      </c>
      <c r="O25" s="1">
        <v>62</v>
      </c>
      <c r="P25" s="4" t="str">
        <f t="shared" si="14"/>
        <v>A</v>
      </c>
      <c r="Q25" s="1">
        <v>16</v>
      </c>
      <c r="R25" s="4" t="str">
        <f t="shared" si="15"/>
        <v>O</v>
      </c>
      <c r="S25" s="1">
        <f t="shared" si="16"/>
        <v>78</v>
      </c>
      <c r="T25" s="1" t="str">
        <f t="shared" si="25"/>
        <v>A</v>
      </c>
      <c r="U25" s="1">
        <v>71</v>
      </c>
      <c r="V25" s="4" t="str">
        <f>IF(U25="A","F",IF(U25&lt;32,"F", IF(U25&lt;36,"P", IF(U25&lt;40,"E", IF(U25&lt;48,"D", IF(U25&lt;56,"C", IF(U25&lt;60,"B", IF(U25&lt;64,"A", "O"))))))))</f>
        <v>O</v>
      </c>
      <c r="W25" s="1">
        <v>15</v>
      </c>
      <c r="X25" s="4" t="str">
        <f t="shared" ref="X25:X73" si="26">IF(W25="A","F",IF(W25&lt;8,"F", IF(W25&lt;9,"P", IF(W25&lt;10,"E", IF(W25&lt;12,"D", IF(W25&lt;14,"C", IF(W25&lt;15,"B", IF(W25&lt;16,"A", "O"))))))))</f>
        <v>A</v>
      </c>
      <c r="Y25" s="1">
        <f t="shared" ref="Y25:Y73" si="27">IF(OR(U25="A",W25="A"),0,U25+W25)</f>
        <v>86</v>
      </c>
      <c r="Z25" s="1" t="str">
        <f t="shared" ref="Z25:Z73" si="28">IF(Y25&lt;40,"F", IF(Y25&lt;45,"P", IF(Y25&lt;50,"E", IF(Y25&lt;60,"D", IF(Y25&lt;70,"C", IF(Y25&lt;75,"B", IF(Y25&lt;80,"A", "O")))))))</f>
        <v>O</v>
      </c>
      <c r="AA25" s="101">
        <v>43</v>
      </c>
      <c r="AB25" s="101" t="str">
        <f t="shared" ref="AB25:AB29" si="29">IF(AA25="A","F",IF(AA25&lt;32,"F", IF(AA25&lt;36,"P", IF(AA25&lt;40,"E", IF(AA25&lt;48,"D", IF(AA25&lt;56,"C", IF(AA25&lt;60,"B", IF(AA25&lt;64,"A", "O"))))))))</f>
        <v>D</v>
      </c>
      <c r="AC25" s="101">
        <v>18</v>
      </c>
      <c r="AD25" s="101" t="str">
        <f t="shared" ref="AD25:AD29" si="30">IF(AC25="A","F",IF(AC25&lt;8,"F", IF(AC25&lt;9,"P", IF(AC25&lt;10,"E", IF(AC25&lt;12,"D", IF(AC25&lt;14,"C", IF(AC25&lt;15,"B", IF(AC25&lt;16,"A", "O"))))))))</f>
        <v>O</v>
      </c>
      <c r="AE25" s="101">
        <f t="shared" ref="AE25:AE29" si="31">IF(OR(AA25="A",AC25="A"),0,AA25+AC25)</f>
        <v>61</v>
      </c>
      <c r="AF25" s="101" t="str">
        <f t="shared" ref="AF25:AF29" si="32">IF(AE25&lt;40,"F", IF(AE25&lt;45,"P", IF(AE25&lt;50,"E", IF(AE25&lt;60,"D", IF(AE25&lt;70,"C", IF(AE25&lt;75,"B", IF(AE25&lt;80,"A", "O")))))))</f>
        <v>C</v>
      </c>
      <c r="AG25" s="103"/>
      <c r="AH25" s="103"/>
      <c r="AI25" s="103"/>
      <c r="AJ25" s="103"/>
      <c r="AK25" s="103"/>
      <c r="AL25" s="103"/>
      <c r="AM25" s="101"/>
      <c r="AN25" s="101"/>
      <c r="AO25" s="101"/>
      <c r="AP25" s="101"/>
      <c r="AQ25" s="101"/>
      <c r="AR25" s="101"/>
      <c r="AS25" s="107" t="str">
        <f t="shared" si="22"/>
        <v>P</v>
      </c>
      <c r="AT25" s="1">
        <v>8.74</v>
      </c>
      <c r="AW25" s="45"/>
      <c r="AX25" s="170" t="str">
        <f>C6</f>
        <v>Machine Design II</v>
      </c>
      <c r="AY25" s="170"/>
      <c r="AZ25" s="170"/>
      <c r="BA25" s="170" t="str">
        <f>I6</f>
        <v>Cad Cam Cae</v>
      </c>
      <c r="BB25" s="170"/>
      <c r="BC25" s="170"/>
      <c r="BD25" s="170" t="str">
        <f>O6</f>
        <v>Mechanical Utility System</v>
      </c>
      <c r="BE25" s="170"/>
      <c r="BF25" s="170"/>
      <c r="BG25" s="170" t="str">
        <f>U6</f>
        <v>Production Planinig &amp; Control</v>
      </c>
      <c r="BH25" s="170"/>
      <c r="BI25" s="170"/>
      <c r="BJ25" s="170" t="str">
        <f>AA6</f>
        <v>ELECTIVE: Power Plant Engineering</v>
      </c>
      <c r="BK25" s="170"/>
      <c r="BL25" s="170"/>
      <c r="BM25" s="170" t="str">
        <f>AG6</f>
        <v>ELECTIVE: Computational Fluid Dynamics</v>
      </c>
      <c r="BN25" s="170"/>
      <c r="BO25" s="170"/>
      <c r="BP25" s="170" t="str">
        <f>AM6</f>
        <v>ELECTIVE: Supply Chain Management</v>
      </c>
      <c r="BQ25" s="170"/>
      <c r="BR25" s="170"/>
      <c r="BS25" s="170" t="str">
        <f>AS6</f>
        <v>TOTAL</v>
      </c>
      <c r="BT25" s="170"/>
      <c r="BU25" s="170"/>
    </row>
    <row r="26" spans="1:73" ht="28.5" x14ac:dyDescent="0.25">
      <c r="A26" s="104">
        <v>53272101</v>
      </c>
      <c r="B26" s="105" t="s">
        <v>110</v>
      </c>
      <c r="C26" s="1">
        <v>54</v>
      </c>
      <c r="D26" s="4" t="str">
        <f t="shared" si="6"/>
        <v>C</v>
      </c>
      <c r="E26" s="1">
        <v>18</v>
      </c>
      <c r="F26" s="4" t="str">
        <f t="shared" si="7"/>
        <v>O</v>
      </c>
      <c r="G26" s="1">
        <f t="shared" si="8"/>
        <v>72</v>
      </c>
      <c r="H26" s="1" t="str">
        <f t="shared" si="9"/>
        <v>B</v>
      </c>
      <c r="I26" s="1">
        <v>56</v>
      </c>
      <c r="J26" s="4" t="str">
        <f t="shared" si="10"/>
        <v>B</v>
      </c>
      <c r="K26" s="1">
        <v>18</v>
      </c>
      <c r="L26" s="4" t="str">
        <f t="shared" si="11"/>
        <v>O</v>
      </c>
      <c r="M26" s="1">
        <f t="shared" si="12"/>
        <v>74</v>
      </c>
      <c r="N26" s="1" t="str">
        <f t="shared" si="13"/>
        <v>B</v>
      </c>
      <c r="O26" s="1">
        <v>62</v>
      </c>
      <c r="P26" s="4" t="str">
        <f t="shared" si="14"/>
        <v>A</v>
      </c>
      <c r="Q26" s="1">
        <v>19</v>
      </c>
      <c r="R26" s="4" t="str">
        <f t="shared" si="15"/>
        <v>O</v>
      </c>
      <c r="S26" s="1">
        <f t="shared" si="16"/>
        <v>81</v>
      </c>
      <c r="T26" s="1" t="str">
        <f t="shared" si="25"/>
        <v>O</v>
      </c>
      <c r="U26" s="1">
        <v>60</v>
      </c>
      <c r="V26" s="4" t="str">
        <f t="shared" ref="V26:V73" si="33">IF(U26="A","F",IF(U26&lt;32,"F", IF(U26&lt;36,"P", IF(U26&lt;40,"E", IF(U26&lt;48,"D", IF(U26&lt;56,"C", IF(U26&lt;60,"B", IF(U26&lt;64,"A", "O"))))))))</f>
        <v>A</v>
      </c>
      <c r="W26" s="1">
        <v>16</v>
      </c>
      <c r="X26" s="4" t="str">
        <f t="shared" si="26"/>
        <v>O</v>
      </c>
      <c r="Y26" s="1">
        <f t="shared" si="27"/>
        <v>76</v>
      </c>
      <c r="Z26" s="1" t="str">
        <f t="shared" si="28"/>
        <v>A</v>
      </c>
      <c r="AA26" s="101">
        <v>57</v>
      </c>
      <c r="AB26" s="101" t="str">
        <f t="shared" si="29"/>
        <v>B</v>
      </c>
      <c r="AC26" s="101">
        <v>19</v>
      </c>
      <c r="AD26" s="101" t="str">
        <f t="shared" si="30"/>
        <v>O</v>
      </c>
      <c r="AE26" s="101">
        <f t="shared" si="31"/>
        <v>76</v>
      </c>
      <c r="AF26" s="101" t="str">
        <f t="shared" si="32"/>
        <v>A</v>
      </c>
      <c r="AG26" s="103"/>
      <c r="AH26" s="103"/>
      <c r="AI26" s="103"/>
      <c r="AJ26" s="103"/>
      <c r="AK26" s="103"/>
      <c r="AL26" s="103"/>
      <c r="AM26" s="101"/>
      <c r="AN26" s="101"/>
      <c r="AO26" s="101"/>
      <c r="AP26" s="101"/>
      <c r="AQ26" s="101"/>
      <c r="AR26" s="101"/>
      <c r="AS26" s="107" t="str">
        <f t="shared" si="22"/>
        <v>P</v>
      </c>
      <c r="AT26" s="1">
        <v>8.9600000000000009</v>
      </c>
      <c r="AW26" s="46" t="s">
        <v>24</v>
      </c>
      <c r="AX26" s="47">
        <f>LARGE(G9:G200,1)</f>
        <v>92</v>
      </c>
      <c r="AY26" s="48" t="str">
        <f t="array" ref="AY26">INDEX(B9:B200,SMALL(IF(G9:G200=AX26,ROW(B9:B200)-ROW(B9)+1),COUNTIF(AX26:AX26,AX26)))</f>
        <v>WAGHELA PRATIK HASMUKH</v>
      </c>
      <c r="AZ26" s="49"/>
      <c r="BA26" s="47">
        <f>LARGE(M9:M200,1)</f>
        <v>92</v>
      </c>
      <c r="BB26" s="48" t="str">
        <f t="array" ref="BB26">INDEX(B9:B200,SMALL(IF(M9:M200=BA26,ROW(B9:B200)-ROW(B9)+1),COUNTIF(BA26:BA26,BA26)))</f>
        <v>KAMBLI HRISHIKESH VILAS</v>
      </c>
      <c r="BC26" s="49"/>
      <c r="BD26" s="47">
        <f>LARGE(S9:S200,1)</f>
        <v>86</v>
      </c>
      <c r="BE26" s="48" t="str">
        <f t="array" ref="BE26">INDEX(B9:B200,SMALL(IF(S9:S200=BD26,ROW(B9:B200)-ROW(B9)+1),COUNTIF(BD26:BD26,BD26)))</f>
        <v>LAGARE BHUSHAN LAXMAN</v>
      </c>
      <c r="BF26" s="49"/>
      <c r="BG26" s="47">
        <f>LARGE(Y9:Y79,1)</f>
        <v>87</v>
      </c>
      <c r="BH26" s="48" t="str">
        <f t="array" ref="BH26">INDEX(B9:B200,SMALL(IF(Y9:Y200=BG26,ROW(B9:B200)-ROW(B9)+1),COUNTIF(BG26:BG26,BG26)))</f>
        <v>RATHOD SACHIN RAJENDRAKUMAR</v>
      </c>
      <c r="BI26" s="49"/>
      <c r="BJ26" s="47">
        <f>LARGE(AE9:AE200,1)</f>
        <v>80</v>
      </c>
      <c r="BK26" s="48" t="str">
        <f t="array" ref="BK26">INDEX(B9:B200,SMALL(IF(AE9:AE200=BJ26,ROW(B9:B200)-ROW(B9)+1),COUNTIF(BJ26:BJ26,BJ26)))</f>
        <v>WAGH SHUBHAM SHIVAJI ALKA</v>
      </c>
      <c r="BL26" s="49"/>
      <c r="BM26" s="47">
        <f>LARGE(AK9:AK200,1)</f>
        <v>91</v>
      </c>
      <c r="BN26" s="48" t="str">
        <f t="array" ref="BN26">INDEX(B9:B200,SMALL(IF(AK9:AK200=BM26,ROW(B9:B200)-ROW(B9)+1),COUNTIF(BM26:BM26,BM26)))</f>
        <v>SABLE MITESH PRABHAKAR</v>
      </c>
      <c r="BO26" s="49"/>
      <c r="BP26" s="47">
        <f>LARGE(AQ9:AQ200,1)</f>
        <v>78</v>
      </c>
      <c r="BQ26" s="48" t="str">
        <f t="array" ref="BQ26">INDEX(B9:B200,SMALL(IF(AQ9:AQ200=BP26,ROW(B9:B200)-ROW(B9)+1),COUNTIF(BP26:BP26,BP26)))</f>
        <v>KEDIA SAMPAT ARUN SANGEETA</v>
      </c>
      <c r="BR26" s="49"/>
      <c r="BS26" s="47">
        <f>LARGE(AT9:AT200,1)</f>
        <v>9.89</v>
      </c>
      <c r="BT26" s="48" t="str">
        <f t="array" ref="BT26">INDEX(B9:B200,SMALL(IF(AT9:AT200=BS26,ROW(B9:B200)-ROW(B9)+1),COUNTIF(BS26:BS26,BS26)))</f>
        <v>WAGHELA PRATIK HASMUKH</v>
      </c>
      <c r="BU26" s="49"/>
    </row>
    <row r="27" spans="1:73" ht="28.5" x14ac:dyDescent="0.25">
      <c r="A27" s="104">
        <v>53272102</v>
      </c>
      <c r="B27" s="105" t="s">
        <v>111</v>
      </c>
      <c r="C27" s="1">
        <v>68</v>
      </c>
      <c r="D27" s="4" t="str">
        <f t="shared" si="6"/>
        <v>O</v>
      </c>
      <c r="E27" s="1">
        <v>16</v>
      </c>
      <c r="F27" s="4" t="str">
        <f t="shared" si="7"/>
        <v>O</v>
      </c>
      <c r="G27" s="1">
        <f t="shared" si="8"/>
        <v>84</v>
      </c>
      <c r="H27" s="1" t="str">
        <f t="shared" si="9"/>
        <v>O</v>
      </c>
      <c r="I27" s="1">
        <v>59</v>
      </c>
      <c r="J27" s="4" t="str">
        <f t="shared" si="10"/>
        <v>B</v>
      </c>
      <c r="K27" s="1">
        <v>15</v>
      </c>
      <c r="L27" s="4" t="str">
        <f t="shared" si="11"/>
        <v>A</v>
      </c>
      <c r="M27" s="1">
        <f t="shared" si="12"/>
        <v>74</v>
      </c>
      <c r="N27" s="1" t="str">
        <f t="shared" si="13"/>
        <v>B</v>
      </c>
      <c r="O27" s="1">
        <v>53</v>
      </c>
      <c r="P27" s="4" t="str">
        <f t="shared" si="14"/>
        <v>C</v>
      </c>
      <c r="Q27" s="1">
        <v>16</v>
      </c>
      <c r="R27" s="4" t="str">
        <f t="shared" si="15"/>
        <v>O</v>
      </c>
      <c r="S27" s="1">
        <f t="shared" si="16"/>
        <v>69</v>
      </c>
      <c r="T27" s="1" t="str">
        <f t="shared" si="25"/>
        <v>C</v>
      </c>
      <c r="U27" s="1">
        <v>71</v>
      </c>
      <c r="V27" s="4" t="str">
        <f t="shared" si="33"/>
        <v>O</v>
      </c>
      <c r="W27" s="1">
        <v>14</v>
      </c>
      <c r="X27" s="4" t="str">
        <f t="shared" si="26"/>
        <v>B</v>
      </c>
      <c r="Y27" s="1">
        <f t="shared" si="27"/>
        <v>85</v>
      </c>
      <c r="Z27" s="1" t="str">
        <f t="shared" si="28"/>
        <v>O</v>
      </c>
      <c r="AA27" s="101">
        <v>57</v>
      </c>
      <c r="AB27" s="101" t="str">
        <f t="shared" si="29"/>
        <v>B</v>
      </c>
      <c r="AC27" s="101">
        <v>12</v>
      </c>
      <c r="AD27" s="101" t="str">
        <f t="shared" si="30"/>
        <v>C</v>
      </c>
      <c r="AE27" s="101">
        <f t="shared" si="31"/>
        <v>69</v>
      </c>
      <c r="AF27" s="101" t="str">
        <f t="shared" si="32"/>
        <v>C</v>
      </c>
      <c r="AG27" s="103"/>
      <c r="AH27" s="103"/>
      <c r="AI27" s="103"/>
      <c r="AJ27" s="103"/>
      <c r="AK27" s="103"/>
      <c r="AL27" s="103"/>
      <c r="AM27" s="101"/>
      <c r="AN27" s="101"/>
      <c r="AO27" s="101"/>
      <c r="AP27" s="101"/>
      <c r="AQ27" s="101"/>
      <c r="AR27" s="101"/>
      <c r="AS27" s="107" t="str">
        <f t="shared" si="22"/>
        <v>P</v>
      </c>
      <c r="AT27" s="1">
        <v>8.56</v>
      </c>
      <c r="AW27" s="46" t="s">
        <v>25</v>
      </c>
      <c r="AX27" s="47">
        <f>LARGE(G9:G200,2)</f>
        <v>87</v>
      </c>
      <c r="AY27" s="48" t="str">
        <f t="array" ref="AY27">INDEX(B9:B200,SMALL(IF(G9:G200=AX27,ROW(B9:B200)-ROW(B9)+1),COUNTIF(AX26:AX27,AX27)))</f>
        <v>/SAWANT RASHMI YASHWANT ANJALI</v>
      </c>
      <c r="AZ27" s="49"/>
      <c r="BA27" s="47">
        <f>LARGE(M9:M200,2)</f>
        <v>89</v>
      </c>
      <c r="BB27" s="48" t="str">
        <f t="array" ref="BB27">INDEX(B9:B200,SMALL(IF(M9:M200=BA27,ROW(B9:B200)-ROW(B9)+1),COUNTIF(BA26:BA27,BA27)))</f>
        <v>WAGH SHUBHAM SHIVAJI ALKA</v>
      </c>
      <c r="BC27" s="49"/>
      <c r="BD27" s="47">
        <f>LARGE(S9:S200,2)</f>
        <v>85</v>
      </c>
      <c r="BE27" s="48" t="str">
        <f t="array" ref="BE27">INDEX(B9:B200,SMALL(IF(S9:S200=BD27,ROW(B9:B200)-ROW(B9)+1),COUNTIF(BD26:BD27,BD27)))</f>
        <v>WAGHELA PRATIK HASMUKH</v>
      </c>
      <c r="BF27" s="49"/>
      <c r="BG27" s="47">
        <f>LARGE(Y9:Y79,2)</f>
        <v>86</v>
      </c>
      <c r="BH27" s="48" t="str">
        <f t="array" ref="BH27">INDEX(B9:B200,SMALL(IF(Y9:Y200=BG27,ROW(B9:B200)-ROW(B9)+1),COUNTIF(BG26:BG27,BG27)))</f>
        <v>KANGUTKAR SIDDHESH SANDESH</v>
      </c>
      <c r="BI27" s="49"/>
      <c r="BJ27" s="47">
        <f>LARGE(AE9:AE200,2)</f>
        <v>78</v>
      </c>
      <c r="BK27" s="48" t="str">
        <f t="array" ref="BK27">INDEX(B9:B200,SMALL(IF(AE9:AE200=BJ27,ROW(B9:B200)-ROW(B9)+1),COUNTIF(BJ26:BJ27,BJ27)))</f>
        <v>MAHAJAN MAYURESH SHASHIKANT</v>
      </c>
      <c r="BL27" s="49"/>
      <c r="BM27" s="47">
        <f>LARGE(AK9:AK200,2)</f>
        <v>87</v>
      </c>
      <c r="BN27" s="48" t="str">
        <f t="array" ref="BN27">INDEX(B9:B200,SMALL(IF(AK9:AK200=BM27,ROW(B9:B200)-ROW(B9)+1),COUNTIF(BM26:BM27,BM27)))</f>
        <v>HODAWDEKAR VIPUL SHYAM</v>
      </c>
      <c r="BO27" s="49"/>
      <c r="BP27" s="47">
        <f>LARGE(AQ9:AQ200,2)</f>
        <v>78</v>
      </c>
      <c r="BQ27" s="48" t="str">
        <f t="array" ref="BQ27">INDEX(B9:B200,SMALL(IF(AQ9:AQ200=BP27,ROW(B9:B200)-ROW(B9)+1),COUNTIF(BP26:BP27,BP27)))</f>
        <v>MUTHA RUSHABH MAHAVIR BABITA</v>
      </c>
      <c r="BR27" s="49"/>
      <c r="BS27" s="47">
        <f>LARGE(AT9:AT200,2)</f>
        <v>9.6999999999999993</v>
      </c>
      <c r="BT27" s="48" t="str">
        <f t="array" ref="BT27">INDEX(B9:B200,SMALL(IF(AT9:AT200=BS27,ROW(B9:B200)-ROW(B9)+1),COUNTIF(BS26:BS27,BS27)))</f>
        <v>WAGH SHUBHAM SHIVAJI ALKA</v>
      </c>
      <c r="BU27" s="49"/>
    </row>
    <row r="28" spans="1:73" x14ac:dyDescent="0.25">
      <c r="A28" s="104">
        <v>53272103</v>
      </c>
      <c r="B28" s="105" t="s">
        <v>242</v>
      </c>
      <c r="C28" s="1">
        <v>32</v>
      </c>
      <c r="D28" s="4" t="str">
        <f t="shared" si="6"/>
        <v>P</v>
      </c>
      <c r="E28" s="1">
        <v>10</v>
      </c>
      <c r="F28" s="4" t="str">
        <f t="shared" si="7"/>
        <v>D</v>
      </c>
      <c r="G28" s="1">
        <f t="shared" si="8"/>
        <v>42</v>
      </c>
      <c r="H28" s="1" t="str">
        <f t="shared" si="9"/>
        <v>P</v>
      </c>
      <c r="I28" s="1">
        <v>36</v>
      </c>
      <c r="J28" s="4" t="str">
        <f t="shared" si="10"/>
        <v>E</v>
      </c>
      <c r="K28" s="1">
        <v>10</v>
      </c>
      <c r="L28" s="4" t="str">
        <f t="shared" si="11"/>
        <v>D</v>
      </c>
      <c r="M28" s="1">
        <f t="shared" si="12"/>
        <v>46</v>
      </c>
      <c r="N28" s="1" t="str">
        <f t="shared" si="13"/>
        <v>E</v>
      </c>
      <c r="O28" s="1">
        <v>38</v>
      </c>
      <c r="P28" s="4" t="str">
        <f t="shared" si="14"/>
        <v>E</v>
      </c>
      <c r="Q28" s="1">
        <v>13</v>
      </c>
      <c r="R28" s="4" t="str">
        <f t="shared" si="15"/>
        <v>C</v>
      </c>
      <c r="S28" s="1">
        <f t="shared" si="16"/>
        <v>51</v>
      </c>
      <c r="T28" s="1" t="str">
        <f t="shared" si="25"/>
        <v>D</v>
      </c>
      <c r="U28" s="1">
        <v>40</v>
      </c>
      <c r="V28" s="4" t="str">
        <f t="shared" si="33"/>
        <v>D</v>
      </c>
      <c r="W28" s="1">
        <v>12</v>
      </c>
      <c r="X28" s="4" t="str">
        <f t="shared" si="26"/>
        <v>C</v>
      </c>
      <c r="Y28" s="1">
        <f t="shared" si="27"/>
        <v>52</v>
      </c>
      <c r="Z28" s="1" t="str">
        <f t="shared" si="28"/>
        <v>D</v>
      </c>
      <c r="AA28" s="101">
        <v>17</v>
      </c>
      <c r="AB28" s="101" t="str">
        <f t="shared" si="29"/>
        <v>F</v>
      </c>
      <c r="AC28" s="101">
        <v>11</v>
      </c>
      <c r="AD28" s="101" t="str">
        <f t="shared" si="30"/>
        <v>D</v>
      </c>
      <c r="AE28" s="101">
        <f t="shared" si="31"/>
        <v>28</v>
      </c>
      <c r="AF28" s="101" t="str">
        <f t="shared" si="32"/>
        <v>F</v>
      </c>
      <c r="AG28" s="103"/>
      <c r="AH28" s="103"/>
      <c r="AI28" s="103"/>
      <c r="AJ28" s="103"/>
      <c r="AK28" s="103"/>
      <c r="AL28" s="103"/>
      <c r="AM28" s="101"/>
      <c r="AN28" s="101"/>
      <c r="AO28" s="101"/>
      <c r="AP28" s="101"/>
      <c r="AQ28" s="101"/>
      <c r="AR28" s="101"/>
      <c r="AS28" s="107" t="str">
        <f t="shared" si="22"/>
        <v>F</v>
      </c>
      <c r="AT28" s="1"/>
      <c r="AW28" s="46" t="s">
        <v>26</v>
      </c>
      <c r="AX28" s="47">
        <f>LARGE(G9:G200,3)</f>
        <v>85</v>
      </c>
      <c r="AY28" s="48" t="str">
        <f t="array" ref="AY28">INDEX(B9:B200,SMALL(IF(G9:G200=AX28,ROW(B9:B200)-ROW(B9)+1),COUNTIF(AX26:AX28,AX28)))</f>
        <v>SABLE MITESH PRABHAKAR</v>
      </c>
      <c r="AZ28" s="49"/>
      <c r="BA28" s="47">
        <f>LARGE(M9:M200,3)</f>
        <v>85</v>
      </c>
      <c r="BB28" s="48" t="str">
        <f t="array" ref="BB28">INDEX(B9:B200,SMALL(IF(M9:M200=BA28,ROW(B9:B200)-ROW(B9)+1),COUNTIF(BA26:BA28,BA28)))</f>
        <v>WAGHELA PRATIK HASMUKH</v>
      </c>
      <c r="BC28" s="49"/>
      <c r="BD28" s="47">
        <f>LARGE(S9:S200,3)</f>
        <v>82</v>
      </c>
      <c r="BE28" s="48" t="str">
        <f t="array" ref="BE28">INDEX(B9:B200,SMALL(IF(S9:S200=BD28,ROW(B9:B200)-ROW(B9)+1),COUNTIF(BD26:BD28,BD28)))</f>
        <v>HODAWDEKAR VIPUL SHYAM</v>
      </c>
      <c r="BF28" s="49"/>
      <c r="BG28" s="47">
        <f>LARGE(Y9:Y79,3)</f>
        <v>85</v>
      </c>
      <c r="BH28" s="48" t="str">
        <f t="array" ref="BH28">INDEX(B9:B200,SMALL(IF(Y9:Y200=BG28,ROW(B9:B200)-ROW(B9)+1),COUNTIF(BG26:BG28,BG28)))</f>
        <v>BALANKAR SUYOG SAMBHAJI SAVITA</v>
      </c>
      <c r="BI28" s="49"/>
      <c r="BJ28" s="47">
        <f>LARGE(AE9:AE200,3)</f>
        <v>76</v>
      </c>
      <c r="BK28" s="48" t="str">
        <f t="array" ref="BK28">INDEX(B9:B200,SMALL(IF(AE9:AE200=BJ28,ROW(B9:B200)-ROW(B9)+1),COUNTIF(BJ26:BJ28,BJ28)))</f>
        <v>KASAR BHARAT RAMDAS SUNITA</v>
      </c>
      <c r="BL28" s="49"/>
      <c r="BM28" s="47">
        <f>LARGE(AK9:AK200,3)</f>
        <v>81</v>
      </c>
      <c r="BN28" s="48" t="str">
        <f t="array" ref="BN28">INDEX(B9:B200,SMALL(IF(AK9:AK200=BM28,ROW(B9:B200)-ROW(B9)+1),COUNTIF(BM26:BM28,BM28)))</f>
        <v>HAWALDAR ZAID ANIS SADIYA</v>
      </c>
      <c r="BO28" s="49"/>
      <c r="BP28" s="47">
        <f>LARGE(AQ9:AQ200,3)</f>
        <v>76</v>
      </c>
      <c r="BQ28" s="48" t="str">
        <f t="array" ref="BQ28">INDEX(B9:B200,SMALL(IF(AQ9:AQ200=BP28,ROW(B9:B200)-ROW(B9)+1),COUNTIF(BP26:BP28,BP28)))</f>
        <v>BORADE AKASH GANESH SUREKHA</v>
      </c>
      <c r="BR28" s="49"/>
      <c r="BS28" s="47">
        <f>LARGE(AT9:AT200,3)</f>
        <v>9.41</v>
      </c>
      <c r="BT28" s="48" t="str">
        <f t="array" ref="BT28">INDEX(B9:B200,SMALL(IF(AT9:AT200=BS28,ROW(B9:B200)-ROW(B9)+1),COUNTIF(BS26:BS28,BS28)))</f>
        <v>BUDHWANT GANESH DATTA SUMAN</v>
      </c>
      <c r="BU28" s="49"/>
    </row>
    <row r="29" spans="1:73" ht="28.5" x14ac:dyDescent="0.25">
      <c r="A29" s="104">
        <v>53272104</v>
      </c>
      <c r="B29" s="105" t="s">
        <v>112</v>
      </c>
      <c r="C29" s="1">
        <v>53</v>
      </c>
      <c r="D29" s="4" t="str">
        <f t="shared" si="6"/>
        <v>C</v>
      </c>
      <c r="E29" s="1">
        <v>16</v>
      </c>
      <c r="F29" s="4" t="str">
        <f t="shared" si="7"/>
        <v>O</v>
      </c>
      <c r="G29" s="1">
        <f t="shared" si="8"/>
        <v>69</v>
      </c>
      <c r="H29" s="1" t="str">
        <f t="shared" si="9"/>
        <v>C</v>
      </c>
      <c r="I29" s="1">
        <v>42</v>
      </c>
      <c r="J29" s="4" t="str">
        <f t="shared" si="10"/>
        <v>D</v>
      </c>
      <c r="K29" s="1">
        <v>17</v>
      </c>
      <c r="L29" s="4" t="str">
        <f t="shared" si="11"/>
        <v>O</v>
      </c>
      <c r="M29" s="1">
        <f t="shared" si="12"/>
        <v>59</v>
      </c>
      <c r="N29" s="1" t="str">
        <f t="shared" si="13"/>
        <v>D</v>
      </c>
      <c r="O29" s="1">
        <v>46</v>
      </c>
      <c r="P29" s="4" t="str">
        <f t="shared" si="14"/>
        <v>D</v>
      </c>
      <c r="Q29" s="1">
        <v>16</v>
      </c>
      <c r="R29" s="4" t="str">
        <f t="shared" si="15"/>
        <v>O</v>
      </c>
      <c r="S29" s="1">
        <f t="shared" si="16"/>
        <v>62</v>
      </c>
      <c r="T29" s="1" t="str">
        <f t="shared" si="25"/>
        <v>C</v>
      </c>
      <c r="U29" s="1">
        <v>53</v>
      </c>
      <c r="V29" s="4" t="str">
        <f t="shared" si="33"/>
        <v>C</v>
      </c>
      <c r="W29" s="1">
        <v>16</v>
      </c>
      <c r="X29" s="4" t="str">
        <f t="shared" si="26"/>
        <v>O</v>
      </c>
      <c r="Y29" s="1">
        <f t="shared" si="27"/>
        <v>69</v>
      </c>
      <c r="Z29" s="1" t="str">
        <f t="shared" si="28"/>
        <v>C</v>
      </c>
      <c r="AA29" s="101">
        <v>52</v>
      </c>
      <c r="AB29" s="101" t="str">
        <f t="shared" si="29"/>
        <v>C</v>
      </c>
      <c r="AC29" s="101">
        <v>16</v>
      </c>
      <c r="AD29" s="101" t="str">
        <f t="shared" si="30"/>
        <v>O</v>
      </c>
      <c r="AE29" s="101">
        <f t="shared" si="31"/>
        <v>68</v>
      </c>
      <c r="AF29" s="101" t="str">
        <f t="shared" si="32"/>
        <v>C</v>
      </c>
      <c r="AG29" s="103"/>
      <c r="AH29" s="103"/>
      <c r="AI29" s="103"/>
      <c r="AJ29" s="103"/>
      <c r="AK29" s="103"/>
      <c r="AL29" s="103"/>
      <c r="AM29" s="101"/>
      <c r="AN29" s="101"/>
      <c r="AO29" s="101"/>
      <c r="AP29" s="101"/>
      <c r="AQ29" s="101"/>
      <c r="AR29" s="101"/>
      <c r="AS29" s="107" t="str">
        <f t="shared" si="22"/>
        <v>P</v>
      </c>
      <c r="AT29" s="1">
        <v>7.52</v>
      </c>
      <c r="AW29" s="46" t="s">
        <v>27</v>
      </c>
      <c r="AX29" s="47">
        <f>LARGE(G9:G200,4)</f>
        <v>84</v>
      </c>
      <c r="AY29" s="48" t="str">
        <f t="array" ref="AY29">INDEX(B9:B200,SMALL(IF(G9:G200=AX29,ROW(B9:B200)-ROW(B9)+1),COUNTIF(AX26:AX29,AX29)))</f>
        <v>KOPNAR PRADEEP ANKUSH ANITA</v>
      </c>
      <c r="AZ29" s="49"/>
      <c r="BA29" s="47">
        <f>LARGE(M9:M200,4)</f>
        <v>83</v>
      </c>
      <c r="BB29" s="48" t="str">
        <f t="array" ref="BB29">INDEX(B9:B200,SMALL(IF(M9:M200=BA29,ROW(B9:B200)-ROW(B9)+1),COUNTIF(BA26:BA29,BA29)))</f>
        <v>BUDHWANT GANESH DATTA SUMAN</v>
      </c>
      <c r="BC29" s="49"/>
      <c r="BD29" s="47">
        <f>LARGE(S9:S200,4)</f>
        <v>81</v>
      </c>
      <c r="BE29" s="48" t="str">
        <f t="array" ref="BE29">INDEX(B9:B200,SMALL(IF(S9:S200=BD29,ROW(B9:B200)-ROW(B9)+1),COUNTIF(BD26:BD29,BD29)))</f>
        <v>KASAR BHARAT RAMDAS SUNITA</v>
      </c>
      <c r="BF29" s="49"/>
      <c r="BG29" s="50">
        <f>LARGE(Y9:Y79,4)</f>
        <v>85</v>
      </c>
      <c r="BH29" s="51" t="str">
        <f t="array" ref="BH29">INDEX(B9:B200,SMALL(IF(Y9:Y200=BG29,ROW(B9:B200)-ROW(B9)+1),COUNTIF(BG26:BG29,BG29)))</f>
        <v>KOPNAR PRADEEP ANKUSH ANITA</v>
      </c>
      <c r="BI29" s="52"/>
      <c r="BJ29" s="50">
        <f>LARGE(AE9:AE200,4)</f>
        <v>76</v>
      </c>
      <c r="BK29" s="51" t="str">
        <f t="array" ref="BK29">INDEX(B9:B200,SMALL(IF(AE9:AE200=BJ29,ROW(B9:B200)-ROW(B9)+1),COUNTIF(BJ26:BJ29,BJ29)))</f>
        <v>WAGHELA PRATIK HASMUKH</v>
      </c>
      <c r="BL29" s="52"/>
      <c r="BM29" s="50">
        <f>LARGE(AK9:AK200,4)</f>
        <v>80</v>
      </c>
      <c r="BN29" s="51" t="str">
        <f t="array" ref="BN29">INDEX(B9:B200,SMALL(IF(AK9:AK200=BM29,ROW(B9:B200)-ROW(B9)+1),COUNTIF(BM26:BM29,BM29)))</f>
        <v>DALVI NINAD SANTOSH SAMITA</v>
      </c>
      <c r="BO29" s="52"/>
      <c r="BP29" s="50">
        <f>LARGE(AQ9:AQ200,4)</f>
        <v>76</v>
      </c>
      <c r="BQ29" s="51" t="str">
        <f t="array" ref="BQ29">INDEX(B9:B200,SMALL(IF(AQ9:AQ200=BP29,ROW(B9:B200)-ROW(B9)+1),COUNTIF(BP26:BP29,BP29)))</f>
        <v>KUMAR NITIN RAJENDRA SUDHA</v>
      </c>
      <c r="BR29" s="52"/>
      <c r="BS29" s="47">
        <f>LARGE(AT9:AT200,4)</f>
        <v>9.11</v>
      </c>
      <c r="BT29" s="48" t="str">
        <f t="array" ref="BT29">INDEX(B9:B200,SMALL(IF(AT9:AT200=BS29,ROW(B9:B200)-ROW(B9)+1),COUNTIF(BS26:BS29,BS29)))</f>
        <v>SABLE MITESH PRABHAKAR</v>
      </c>
      <c r="BU29" s="49"/>
    </row>
    <row r="30" spans="1:73" ht="28.5" x14ac:dyDescent="0.25">
      <c r="A30" s="104">
        <v>53272105</v>
      </c>
      <c r="B30" s="105" t="s">
        <v>113</v>
      </c>
      <c r="C30" s="1">
        <v>40</v>
      </c>
      <c r="D30" s="4" t="str">
        <f t="shared" si="6"/>
        <v>D</v>
      </c>
      <c r="E30" s="1">
        <v>13</v>
      </c>
      <c r="F30" s="4" t="str">
        <f t="shared" si="7"/>
        <v>C</v>
      </c>
      <c r="G30" s="1">
        <f t="shared" si="8"/>
        <v>53</v>
      </c>
      <c r="H30" s="1" t="str">
        <f t="shared" si="9"/>
        <v>D</v>
      </c>
      <c r="I30" s="1">
        <v>33</v>
      </c>
      <c r="J30" s="4" t="str">
        <f t="shared" si="10"/>
        <v>P</v>
      </c>
      <c r="K30" s="1">
        <v>15</v>
      </c>
      <c r="L30" s="4" t="str">
        <f t="shared" si="11"/>
        <v>A</v>
      </c>
      <c r="M30" s="1">
        <f t="shared" si="12"/>
        <v>48</v>
      </c>
      <c r="N30" s="1" t="str">
        <f t="shared" si="13"/>
        <v>E</v>
      </c>
      <c r="O30" s="1">
        <v>37</v>
      </c>
      <c r="P30" s="4" t="str">
        <f t="shared" si="14"/>
        <v>E</v>
      </c>
      <c r="Q30" s="1">
        <v>11</v>
      </c>
      <c r="R30" s="4" t="str">
        <f t="shared" si="15"/>
        <v>D</v>
      </c>
      <c r="S30" s="1">
        <f t="shared" si="16"/>
        <v>48</v>
      </c>
      <c r="T30" s="1" t="str">
        <f t="shared" si="25"/>
        <v>E</v>
      </c>
      <c r="U30" s="1">
        <v>38</v>
      </c>
      <c r="V30" s="4" t="str">
        <f t="shared" si="33"/>
        <v>E</v>
      </c>
      <c r="W30" s="1">
        <v>14</v>
      </c>
      <c r="X30" s="4" t="str">
        <f t="shared" si="26"/>
        <v>B</v>
      </c>
      <c r="Y30" s="1">
        <f t="shared" si="27"/>
        <v>52</v>
      </c>
      <c r="Z30" s="1" t="str">
        <f t="shared" si="28"/>
        <v>D</v>
      </c>
      <c r="AA30" s="101">
        <v>40</v>
      </c>
      <c r="AB30" s="101" t="str">
        <f t="shared" ref="AB30:AB54" si="34">IF(AA30="A","F",IF(AA30&lt;32,"F", IF(AA30&lt;36,"P", IF(AA30&lt;40,"E", IF(AA30&lt;48,"D", IF(AA30&lt;56,"C", IF(AA30&lt;60,"B", IF(AA30&lt;64,"A", "O"))))))))</f>
        <v>D</v>
      </c>
      <c r="AC30" s="101">
        <v>15</v>
      </c>
      <c r="AD30" s="101" t="str">
        <f t="shared" ref="AD30:AD54" si="35">IF(AC30="A","F",IF(AC30&lt;8,"F", IF(AC30&lt;9,"P", IF(AC30&lt;10,"E", IF(AC30&lt;12,"D", IF(AC30&lt;14,"C", IF(AC30&lt;15,"B", IF(AC30&lt;16,"A", "O"))))))))</f>
        <v>A</v>
      </c>
      <c r="AE30" s="101">
        <f t="shared" ref="AE30:AE54" si="36">IF(OR(AA30="A",AC30="A"),0,AA30+AC30)</f>
        <v>55</v>
      </c>
      <c r="AF30" s="101" t="str">
        <f t="shared" ref="AF30:AF54" si="37">IF(AE30&lt;40,"F", IF(AE30&lt;45,"P", IF(AE30&lt;50,"E", IF(AE30&lt;60,"D", IF(AE30&lt;70,"C", IF(AE30&lt;75,"B", IF(AE30&lt;80,"A", "O")))))))</f>
        <v>D</v>
      </c>
      <c r="AG30" s="103"/>
      <c r="AH30" s="103"/>
      <c r="AI30" s="103"/>
      <c r="AJ30" s="103"/>
      <c r="AK30" s="103"/>
      <c r="AL30" s="103"/>
      <c r="AM30" s="101"/>
      <c r="AN30" s="101"/>
      <c r="AO30" s="101"/>
      <c r="AP30" s="101"/>
      <c r="AQ30" s="101"/>
      <c r="AR30" s="101"/>
      <c r="AS30" s="107" t="str">
        <f t="shared" si="22"/>
        <v>P</v>
      </c>
      <c r="AT30" s="1">
        <v>6.56</v>
      </c>
      <c r="AW30" s="46" t="s">
        <v>28</v>
      </c>
      <c r="AX30" s="47">
        <f>LARGE(G9:G200,5)</f>
        <v>83</v>
      </c>
      <c r="AY30" s="48" t="str">
        <f t="array" ref="AY30">INDEX(B9:B200,SMALL(IF(G9:G200=AX30,ROW(B9:B200)-ROW(B9)+1),COUNTIF(AX26:AX30,AX30)))</f>
        <v>MAHAJAN MAYURESH SHASHIKANT</v>
      </c>
      <c r="AZ30" s="49"/>
      <c r="BA30" s="50">
        <f>LARGE(M9:M200,5)</f>
        <v>82</v>
      </c>
      <c r="BB30" s="51" t="str">
        <f t="array" ref="BB30">INDEX(B9:B200,SMALL(IF(M9:M200=BA30,ROW(B9:B200)-ROW(B9)+1),COUNTIF(BA26:BA30,BA30)))</f>
        <v>LAGARE BHUSHAN LAXMAN</v>
      </c>
      <c r="BC30" s="52"/>
      <c r="BD30" s="50">
        <f>LARGE(S9:S200,5)</f>
        <v>81</v>
      </c>
      <c r="BE30" s="51" t="str">
        <f t="array" ref="BE30">INDEX(B9:B200,SMALL(IF(S9:S200=BD30,ROW(B9:B200)-ROW(B9)+1),COUNTIF(BD26:BD30,BD30)))</f>
        <v>MAHAJAN MAYURESH SHASHIKANT</v>
      </c>
      <c r="BF30" s="52"/>
      <c r="BG30" s="50">
        <f>LARGE(Y9:Y79,5)</f>
        <v>84</v>
      </c>
      <c r="BH30" s="51" t="str">
        <f t="array" ref="BH30">INDEX(B9:B200,SMALL(IF(Y9:Y200=BG30,ROW(B9:B200)-ROW(B9)+1),COUNTIF(BG26:BG30,BG30)))</f>
        <v>GAIKWAD SHASHIKANT BHAUSAHEB</v>
      </c>
      <c r="BI30" s="52"/>
      <c r="BJ30" s="50">
        <f>LARGE(AE9:AE200,5)</f>
        <v>72</v>
      </c>
      <c r="BK30" s="51" t="str">
        <f t="array" ref="BK30">INDEX(B9:B200,SMALL(IF(AE9:AE200=BJ30,ROW(B9:B200)-ROW(B9)+1),COUNTIF(BJ26:BJ30,BJ30)))</f>
        <v>KAMBLI HRISHIKESH VILAS</v>
      </c>
      <c r="BL30" s="52"/>
      <c r="BM30" s="50">
        <f>LARGE(AK9:AK200,5)</f>
        <v>80</v>
      </c>
      <c r="BN30" s="51" t="str">
        <f t="array" ref="BN30">INDEX(B9:B200,SMALL(IF(AK9:AK200=BM30,ROW(B9:B200)-ROW(B9)+1),COUNTIF(BM26:BM30,BM30)))</f>
        <v>KADU KAUSTUBH CHANDRAKANT</v>
      </c>
      <c r="BO30" s="52"/>
      <c r="BP30" s="50">
        <f>LARGE(AQ9:AQ200,5)</f>
        <v>76</v>
      </c>
      <c r="BQ30" s="51" t="str">
        <f t="array" ref="BQ30">INDEX(B9:B200,SMALL(IF(AQ9:AQ200=BP30,ROW(B9:B200)-ROW(B9)+1),COUNTIF(BP26:BP30,BP30)))</f>
        <v>MEHARCHANDANI RAHUL SURESH</v>
      </c>
      <c r="BR30" s="52"/>
      <c r="BS30" s="47">
        <f>LARGE(AT9:AT200,5)</f>
        <v>9.07</v>
      </c>
      <c r="BT30" s="48" t="str">
        <f t="array" ref="BT30">INDEX(B9:B200,SMALL(IF(AT9:AT200=BS30,ROW(B9:B200)-ROW(B9)+1),COUNTIF(BS26:BS30,BS30)))</f>
        <v>MAHAJAN MAYURESH SHASHIKANT</v>
      </c>
      <c r="BU30" s="49"/>
    </row>
    <row r="31" spans="1:73" ht="28.5" x14ac:dyDescent="0.25">
      <c r="A31" s="104">
        <v>53272106</v>
      </c>
      <c r="B31" s="105" t="s">
        <v>243</v>
      </c>
      <c r="C31" s="1">
        <v>52</v>
      </c>
      <c r="D31" s="4" t="str">
        <f t="shared" si="6"/>
        <v>C</v>
      </c>
      <c r="E31" s="1">
        <v>11</v>
      </c>
      <c r="F31" s="4" t="str">
        <f t="shared" si="7"/>
        <v>D</v>
      </c>
      <c r="G31" s="1">
        <f t="shared" si="8"/>
        <v>63</v>
      </c>
      <c r="H31" s="1" t="str">
        <f t="shared" si="9"/>
        <v>C</v>
      </c>
      <c r="I31" s="1">
        <v>38</v>
      </c>
      <c r="J31" s="4" t="str">
        <f t="shared" si="10"/>
        <v>E</v>
      </c>
      <c r="K31" s="1">
        <v>13</v>
      </c>
      <c r="L31" s="4" t="str">
        <f t="shared" si="11"/>
        <v>C</v>
      </c>
      <c r="M31" s="1">
        <f t="shared" si="12"/>
        <v>51</v>
      </c>
      <c r="N31" s="1" t="str">
        <f t="shared" si="13"/>
        <v>D</v>
      </c>
      <c r="O31" s="1">
        <v>34</v>
      </c>
      <c r="P31" s="4" t="str">
        <f t="shared" si="14"/>
        <v>P</v>
      </c>
      <c r="Q31" s="1">
        <v>16</v>
      </c>
      <c r="R31" s="4" t="str">
        <f t="shared" si="15"/>
        <v>O</v>
      </c>
      <c r="S31" s="1">
        <f t="shared" si="16"/>
        <v>50</v>
      </c>
      <c r="T31" s="1" t="str">
        <f t="shared" si="25"/>
        <v>D</v>
      </c>
      <c r="U31" s="1">
        <v>50</v>
      </c>
      <c r="V31" s="4" t="str">
        <f t="shared" si="33"/>
        <v>C</v>
      </c>
      <c r="W31" s="1">
        <v>10</v>
      </c>
      <c r="X31" s="4" t="str">
        <f t="shared" si="26"/>
        <v>D</v>
      </c>
      <c r="Y31" s="1">
        <f t="shared" si="27"/>
        <v>60</v>
      </c>
      <c r="Z31" s="1" t="str">
        <f t="shared" si="28"/>
        <v>C</v>
      </c>
      <c r="AA31" s="101">
        <v>42</v>
      </c>
      <c r="AB31" s="101" t="str">
        <f t="shared" si="34"/>
        <v>D</v>
      </c>
      <c r="AC31" s="101">
        <v>16</v>
      </c>
      <c r="AD31" s="101" t="str">
        <f t="shared" si="35"/>
        <v>O</v>
      </c>
      <c r="AE31" s="101">
        <f t="shared" si="36"/>
        <v>58</v>
      </c>
      <c r="AF31" s="101" t="str">
        <f t="shared" si="37"/>
        <v>D</v>
      </c>
      <c r="AG31" s="103"/>
      <c r="AH31" s="103"/>
      <c r="AI31" s="103"/>
      <c r="AJ31" s="103"/>
      <c r="AK31" s="103"/>
      <c r="AL31" s="103"/>
      <c r="AM31" s="101"/>
      <c r="AN31" s="101"/>
      <c r="AO31" s="101"/>
      <c r="AP31" s="101"/>
      <c r="AQ31" s="101"/>
      <c r="AR31" s="101"/>
      <c r="AS31" s="107" t="str">
        <f t="shared" si="22"/>
        <v>P</v>
      </c>
      <c r="AT31" s="1">
        <v>7.22</v>
      </c>
      <c r="AW31" s="46" t="s">
        <v>29</v>
      </c>
      <c r="AX31" s="50">
        <f>LARGE(G9:G200,6)</f>
        <v>83</v>
      </c>
      <c r="AY31" s="51" t="str">
        <f t="array" ref="AY31">INDEX(B9:B200,SMALL(IF(G9:G200=AX31,ROW(B9:B200)-ROW(B9)+1),COUNTIF(AX26:AX31,AX31)))</f>
        <v>/SAWANT SHRUTI SANJAY SUSHAMA</v>
      </c>
      <c r="AZ31" s="52"/>
      <c r="BA31" s="50">
        <f>LARGE(M9:M200,6)</f>
        <v>80</v>
      </c>
      <c r="BB31" s="51" t="str">
        <f t="array" ref="BB31">INDEX(B9:B200,SMALL(IF(M9:M200=BA31,ROW(B9:B200)-ROW(B9)+1),COUNTIF(BA26:BA31,BA31)))</f>
        <v>/YADAV MRUNALI KHASHABA</v>
      </c>
      <c r="BC31" s="52"/>
      <c r="BD31" s="50">
        <f>LARGE(S9:S200,6)</f>
        <v>80</v>
      </c>
      <c r="BE31" s="51" t="str">
        <f t="array" ref="BE31">INDEX(B9:B200,SMALL(IF(S9:S200=BD31,ROW(B9:B200)-ROW(B9)+1),COUNTIF(BD26:BD31,BD31)))</f>
        <v>BUDHWANT GANESH DATTA SUMAN</v>
      </c>
      <c r="BF31" s="52"/>
      <c r="BG31" s="50">
        <f>LARGE(Y9:Y79,6)</f>
        <v>82</v>
      </c>
      <c r="BH31" s="51" t="str">
        <f t="array" ref="BH31">INDEX(B9:B200,SMALL(IF(Y9:Y200=BG31,ROW(B9:B200)-ROW(B9)+1),COUNTIF(BG26:BG31,BG31)))</f>
        <v>/SHINDE SHRUTI SANJAY ASHWINI</v>
      </c>
      <c r="BI31" s="52"/>
      <c r="BJ31" s="50">
        <f>LARGE(AE9:AE200,6)</f>
        <v>71</v>
      </c>
      <c r="BK31" s="51" t="str">
        <f t="array" ref="BK31">INDEX(B9:B200,SMALL(IF(AE9:AE200=BJ31,ROW(B9:B200)-ROW(B9)+1),COUNTIF(BJ26:BJ31,BJ31)))</f>
        <v>/YADAV MRUNALI KHASHABA</v>
      </c>
      <c r="BL31" s="52"/>
      <c r="BM31" s="50">
        <f>LARGE(AK9:AK200,6)</f>
        <v>78</v>
      </c>
      <c r="BN31" s="51" t="str">
        <f t="array" ref="BN31">INDEX(B9:B200,SMALL(IF(AK9:AK200=BM31,ROW(B9:B200)-ROW(B9)+1),COUNTIF(BM26:BM31,BM31)))</f>
        <v>BUDHWANT GANESH DATTA SUMAN</v>
      </c>
      <c r="BO31" s="52"/>
      <c r="BP31" s="50">
        <f>LARGE(AQ9:AQ200,6)</f>
        <v>72</v>
      </c>
      <c r="BQ31" s="51" t="str">
        <f t="array" ref="BQ31">INDEX(B9:B200,SMALL(IF(AQ9:AQ200=BP31,ROW(B9:B200)-ROW(B9)+1),COUNTIF(BP26:BP31,BP31)))</f>
        <v>RANE ANISH SHARAD SMITA</v>
      </c>
      <c r="BR31" s="52"/>
      <c r="BS31" s="50">
        <f>LARGE(AT9:AT200,6)</f>
        <v>9.07</v>
      </c>
      <c r="BT31" s="51" t="str">
        <f t="array" ref="BT31">INDEX(B9:B200,SMALL(IF(AT9:AT200=BS31,ROW(B9:B200)-ROW(B9)+1),COUNTIF(BS26:BS31,BS31)))</f>
        <v>VEDAK PRITESH SHARAD SHAILA</v>
      </c>
      <c r="BU31" s="52"/>
    </row>
    <row r="32" spans="1:73" ht="28.5" x14ac:dyDescent="0.25">
      <c r="A32" s="104">
        <v>53272107</v>
      </c>
      <c r="B32" s="105" t="s">
        <v>114</v>
      </c>
      <c r="C32" s="1">
        <v>49</v>
      </c>
      <c r="D32" s="4" t="str">
        <f t="shared" si="6"/>
        <v>C</v>
      </c>
      <c r="E32" s="1">
        <v>18</v>
      </c>
      <c r="F32" s="4" t="str">
        <f t="shared" si="7"/>
        <v>O</v>
      </c>
      <c r="G32" s="1">
        <f t="shared" si="8"/>
        <v>67</v>
      </c>
      <c r="H32" s="1" t="str">
        <f t="shared" si="9"/>
        <v>C</v>
      </c>
      <c r="I32" s="1">
        <v>57</v>
      </c>
      <c r="J32" s="4" t="str">
        <f t="shared" si="10"/>
        <v>B</v>
      </c>
      <c r="K32" s="1">
        <v>17</v>
      </c>
      <c r="L32" s="4" t="str">
        <f t="shared" si="11"/>
        <v>O</v>
      </c>
      <c r="M32" s="1">
        <f t="shared" si="12"/>
        <v>74</v>
      </c>
      <c r="N32" s="1" t="str">
        <f t="shared" si="13"/>
        <v>B</v>
      </c>
      <c r="O32" s="1">
        <v>54</v>
      </c>
      <c r="P32" s="4" t="str">
        <f t="shared" si="14"/>
        <v>C</v>
      </c>
      <c r="Q32" s="1">
        <v>17</v>
      </c>
      <c r="R32" s="4" t="str">
        <f t="shared" si="15"/>
        <v>O</v>
      </c>
      <c r="S32" s="1">
        <f t="shared" si="16"/>
        <v>71</v>
      </c>
      <c r="T32" s="1" t="str">
        <f t="shared" si="25"/>
        <v>B</v>
      </c>
      <c r="U32" s="1">
        <v>50</v>
      </c>
      <c r="V32" s="4" t="str">
        <f t="shared" si="33"/>
        <v>C</v>
      </c>
      <c r="W32" s="1">
        <v>16</v>
      </c>
      <c r="X32" s="4" t="str">
        <f t="shared" si="26"/>
        <v>O</v>
      </c>
      <c r="Y32" s="1">
        <f t="shared" si="27"/>
        <v>66</v>
      </c>
      <c r="Z32" s="1" t="str">
        <f t="shared" si="28"/>
        <v>C</v>
      </c>
      <c r="AA32" s="101">
        <v>50</v>
      </c>
      <c r="AB32" s="101" t="str">
        <f t="shared" si="34"/>
        <v>C</v>
      </c>
      <c r="AC32" s="101">
        <v>17</v>
      </c>
      <c r="AD32" s="101" t="str">
        <f t="shared" si="35"/>
        <v>O</v>
      </c>
      <c r="AE32" s="101">
        <f t="shared" si="36"/>
        <v>67</v>
      </c>
      <c r="AF32" s="101" t="str">
        <f t="shared" si="37"/>
        <v>C</v>
      </c>
      <c r="AG32" s="103"/>
      <c r="AH32" s="103"/>
      <c r="AI32" s="103"/>
      <c r="AJ32" s="103"/>
      <c r="AK32" s="103"/>
      <c r="AL32" s="103"/>
      <c r="AM32" s="101"/>
      <c r="AN32" s="101"/>
      <c r="AO32" s="101"/>
      <c r="AP32" s="101"/>
      <c r="AQ32" s="101"/>
      <c r="AR32" s="101"/>
      <c r="AS32" s="107" t="str">
        <f t="shared" si="22"/>
        <v>P</v>
      </c>
      <c r="AT32" s="1">
        <v>8.11</v>
      </c>
      <c r="AW32" s="46" t="s">
        <v>30</v>
      </c>
      <c r="AX32" s="50">
        <f>LARGE(G9:G200,7)</f>
        <v>81</v>
      </c>
      <c r="AY32" s="51" t="str">
        <f t="array" ref="AY32">INDEX(B9:B200,SMALL(IF(G9:G200=AX32,ROW(B9:B200)-ROW(B9)+1),COUNTIF(AX26:AX32,AX32)))</f>
        <v>GUPTA SURENDAR SHIVSHANKAR</v>
      </c>
      <c r="AZ32" s="52"/>
      <c r="BA32" s="50">
        <f>LARGE(M9:M200,7)</f>
        <v>80</v>
      </c>
      <c r="BB32" s="51" t="str">
        <f t="array" ref="BB32">INDEX(B9:B200,SMALL(IF(M9:M200=BA32,ROW(B9:B200)-ROW(B9)+1),COUNTIF(BA26:BA32,BA32)))</f>
        <v>/BAWLEKAR POOJA MANGESH MINAL</v>
      </c>
      <c r="BC32" s="52"/>
      <c r="BD32" s="50">
        <f>LARGE(S9:S200,7)</f>
        <v>79</v>
      </c>
      <c r="BE32" s="51" t="str">
        <f t="array" ref="BE32">INDEX(B9:B200,SMALL(IF(S9:S200=BD32,ROW(B9:B200)-ROW(B9)+1),COUNTIF(BD26:BD32,BD32)))</f>
        <v>BANSDOE RUSHABH NANA NEETA</v>
      </c>
      <c r="BF32" s="52"/>
      <c r="BG32" s="50">
        <f>LARGE(Y9:Y79,7)</f>
        <v>82</v>
      </c>
      <c r="BH32" s="51" t="str">
        <f t="array" ref="BH32">INDEX(B9:B200,SMALL(IF(Y9:Y200=BG32,ROW(B9:B200)-ROW(B9)+1),COUNTIF(BG26:BG32,BG32)))</f>
        <v>WAGHELA PRATIK HASMUKH</v>
      </c>
      <c r="BI32" s="52"/>
      <c r="BJ32" s="50">
        <f>LARGE(AE9:AE200,7)</f>
        <v>70</v>
      </c>
      <c r="BK32" s="51" t="str">
        <f t="array" ref="BK32">INDEX(B9:B200,SMALL(IF(AE9:AE200=BJ32,ROW(B9:B200)-ROW(B9)+1),COUNTIF(BJ26:BJ32,BJ32)))</f>
        <v>VISHWAKARMA CHARUN ANAND</v>
      </c>
      <c r="BL32" s="52"/>
      <c r="BM32" s="50">
        <f>LARGE(AK9:AK200,7)</f>
        <v>78</v>
      </c>
      <c r="BN32" s="51" t="str">
        <f t="array" ref="BN32">INDEX(B9:B200,SMALL(IF(AK9:AK200=BM32,ROW(B9:B200)-ROW(B9)+1),COUNTIF(BM26:BM32,BM32)))</f>
        <v>HAWALE AMUL OMPRAKASH</v>
      </c>
      <c r="BO32" s="52"/>
      <c r="BP32" s="50">
        <f>LARGE(AQ9:AQ200,7)</f>
        <v>72</v>
      </c>
      <c r="BQ32" s="51" t="str">
        <f t="array" ref="BQ32">INDEX(B9:B200,SMALL(IF(AQ9:AQ200=BP32,ROW(B9:B200)-ROW(B9)+1),COUNTIF(BP26:BP32,BP32)))</f>
        <v>SHAH RONAK AMIT CHHAYA</v>
      </c>
      <c r="BR32" s="52"/>
      <c r="BS32" s="50">
        <f>LARGE(AT9:AT200,7)</f>
        <v>9.07</v>
      </c>
      <c r="BT32" s="51" t="str">
        <f t="array" ref="BT32">INDEX(B9:B200,SMALL(IF(AT9:AT200=BS32,ROW(B9:B200)-ROW(B9)+1),COUNTIF(BS26:BS32,BS32)))</f>
        <v>LAGARE BHUSHAN LAXMAN</v>
      </c>
      <c r="BU32" s="52"/>
    </row>
    <row r="33" spans="1:73" ht="28.5" x14ac:dyDescent="0.25">
      <c r="A33" s="104">
        <v>53272108</v>
      </c>
      <c r="B33" s="105" t="s">
        <v>115</v>
      </c>
      <c r="C33" s="1">
        <v>66</v>
      </c>
      <c r="D33" s="4" t="str">
        <f t="shared" si="6"/>
        <v>O</v>
      </c>
      <c r="E33" s="1">
        <v>17</v>
      </c>
      <c r="F33" s="4" t="str">
        <f t="shared" si="7"/>
        <v>O</v>
      </c>
      <c r="G33" s="1">
        <f t="shared" si="8"/>
        <v>83</v>
      </c>
      <c r="H33" s="1" t="str">
        <f t="shared" si="9"/>
        <v>O</v>
      </c>
      <c r="I33" s="1">
        <v>55</v>
      </c>
      <c r="J33" s="4" t="str">
        <f t="shared" si="10"/>
        <v>C</v>
      </c>
      <c r="K33" s="1">
        <v>18</v>
      </c>
      <c r="L33" s="4" t="str">
        <f t="shared" si="11"/>
        <v>O</v>
      </c>
      <c r="M33" s="1">
        <f t="shared" si="12"/>
        <v>73</v>
      </c>
      <c r="N33" s="1" t="str">
        <f t="shared" si="13"/>
        <v>B</v>
      </c>
      <c r="O33" s="1">
        <v>62</v>
      </c>
      <c r="P33" s="4" t="str">
        <f t="shared" si="14"/>
        <v>A</v>
      </c>
      <c r="Q33" s="1">
        <v>19</v>
      </c>
      <c r="R33" s="4" t="str">
        <f t="shared" si="15"/>
        <v>O</v>
      </c>
      <c r="S33" s="1">
        <f t="shared" si="16"/>
        <v>81</v>
      </c>
      <c r="T33" s="1" t="str">
        <f t="shared" si="25"/>
        <v>O</v>
      </c>
      <c r="U33" s="1">
        <v>50</v>
      </c>
      <c r="V33" s="4" t="str">
        <f t="shared" si="33"/>
        <v>C</v>
      </c>
      <c r="W33" s="1">
        <v>19</v>
      </c>
      <c r="X33" s="4" t="str">
        <f t="shared" si="26"/>
        <v>O</v>
      </c>
      <c r="Y33" s="1">
        <f t="shared" si="27"/>
        <v>69</v>
      </c>
      <c r="Z33" s="1" t="str">
        <f t="shared" si="28"/>
        <v>C</v>
      </c>
      <c r="AA33" s="101">
        <v>59</v>
      </c>
      <c r="AB33" s="101" t="str">
        <f t="shared" si="34"/>
        <v>B</v>
      </c>
      <c r="AC33" s="101">
        <v>19</v>
      </c>
      <c r="AD33" s="101" t="str">
        <f t="shared" si="35"/>
        <v>O</v>
      </c>
      <c r="AE33" s="101">
        <f t="shared" si="36"/>
        <v>78</v>
      </c>
      <c r="AF33" s="101" t="str">
        <f t="shared" si="37"/>
        <v>A</v>
      </c>
      <c r="AG33" s="103"/>
      <c r="AH33" s="103"/>
      <c r="AI33" s="103"/>
      <c r="AJ33" s="103"/>
      <c r="AK33" s="103"/>
      <c r="AL33" s="103"/>
      <c r="AM33" s="101"/>
      <c r="AN33" s="101"/>
      <c r="AO33" s="101"/>
      <c r="AP33" s="101"/>
      <c r="AQ33" s="101"/>
      <c r="AR33" s="101"/>
      <c r="AS33" s="107" t="str">
        <f t="shared" si="22"/>
        <v>P</v>
      </c>
      <c r="AT33" s="1">
        <v>9.07</v>
      </c>
      <c r="AW33" s="46" t="s">
        <v>31</v>
      </c>
      <c r="AX33" s="50">
        <f>LARGE(G9:G200,8)</f>
        <v>80</v>
      </c>
      <c r="AY33" s="51" t="str">
        <f t="array" ref="AY33">INDEX(B9:B200,SMALL(IF(G9:G200=AX33,ROW(B9:B200)-ROW(B9)+1),COUNTIF(AX26:AX33,AX33)))</f>
        <v>BUDHWANT GANESH DATTA SUMAN</v>
      </c>
      <c r="AZ33" s="52"/>
      <c r="BA33" s="50">
        <f>LARGE(M9:M200,8)</f>
        <v>78</v>
      </c>
      <c r="BB33" s="51" t="str">
        <f t="array" ref="BB33">INDEX(B9:B200,SMALL(IF(M9:M200=BA33,ROW(B9:B200)-ROW(B9)+1),COUNTIF(BA26:BA33,BA33)))</f>
        <v>VEDAK PRITESH SHARAD SHAILA</v>
      </c>
      <c r="BC33" s="52"/>
      <c r="BD33" s="50">
        <f>LARGE(S9:S200,8)</f>
        <v>79</v>
      </c>
      <c r="BE33" s="51" t="str">
        <f t="array" ref="BE33">INDEX(B9:B200,SMALL(IF(S9:S200=BD33,ROW(B9:B200)-ROW(B9)+1),COUNTIF(BD26:BD33,BD33)))</f>
        <v>SABLE MITESH PRABHAKAR</v>
      </c>
      <c r="BF33" s="52"/>
      <c r="BG33" s="50">
        <f>LARGE(Y9:Y79,8)</f>
        <v>80</v>
      </c>
      <c r="BH33" s="51" t="str">
        <f t="array" ref="BH33">INDEX(B9:B200,SMALL(IF(Y9:Y200=BG33,ROW(B9:B200)-ROW(B9)+1),COUNTIF(BG26:BG33,BG33)))</f>
        <v>WAGH SHUBHAM SHIVAJI ALKA</v>
      </c>
      <c r="BI33" s="52"/>
      <c r="BJ33" s="50">
        <f>LARGE(AE9:AE200,8)</f>
        <v>70</v>
      </c>
      <c r="BK33" s="51" t="str">
        <f t="array" ref="BK33">INDEX(B9:B200,SMALL(IF(AE9:AE200=BJ33,ROW(B9:B200)-ROW(B9)+1),COUNTIF(BJ26:BJ33,BJ33)))</f>
        <v>YADAV AKSHAY BHANUDAS VANDANA</v>
      </c>
      <c r="BL33" s="52"/>
      <c r="BM33" s="50">
        <f>LARGE(AK9:AK200,8)</f>
        <v>77</v>
      </c>
      <c r="BN33" s="51" t="str">
        <f t="array" ref="BN33">INDEX(B9:B200,SMALL(IF(AK9:AK200=BM33,ROW(B9:B200)-ROW(B9)+1),COUNTIF(BM26:BM33,BM33)))</f>
        <v>RANE RISHAB RAJENDRA RUCHI</v>
      </c>
      <c r="BO33" s="52"/>
      <c r="BP33" s="50">
        <f>LARGE(AQ9:AQ200,8)</f>
        <v>71</v>
      </c>
      <c r="BQ33" s="51" t="str">
        <f t="array" ref="BQ33">INDEX(B9:B200,SMALL(IF(AQ9:AQ200=BP33,ROW(B9:B200)-ROW(B9)+1),COUNTIF(BP26:BP33,BP33)))</f>
        <v>MEMANE TEJAS BALASAHEB MANGAL</v>
      </c>
      <c r="BR33" s="52"/>
      <c r="BS33" s="50">
        <f>LARGE(AT9:AT200,8)</f>
        <v>8.9600000000000009</v>
      </c>
      <c r="BT33" s="51" t="str">
        <f t="array" ref="BT33">INDEX(B9:B200,SMALL(IF(AT9:AT200=BS33,ROW(B9:B200)-ROW(B9)+1),COUNTIF(BS26:BS33,BS33)))</f>
        <v>KASAR BHARAT RAMDAS SUNITA</v>
      </c>
      <c r="BU33" s="52"/>
    </row>
    <row r="34" spans="1:73" ht="28.5" x14ac:dyDescent="0.25">
      <c r="A34" s="104">
        <v>53272109</v>
      </c>
      <c r="B34" s="105" t="s">
        <v>244</v>
      </c>
      <c r="C34" s="1">
        <v>49</v>
      </c>
      <c r="D34" s="4" t="str">
        <f t="shared" si="6"/>
        <v>C</v>
      </c>
      <c r="E34" s="1">
        <v>13</v>
      </c>
      <c r="F34" s="4" t="str">
        <f t="shared" si="7"/>
        <v>C</v>
      </c>
      <c r="G34" s="1">
        <f t="shared" si="8"/>
        <v>62</v>
      </c>
      <c r="H34" s="1" t="str">
        <f t="shared" si="9"/>
        <v>C</v>
      </c>
      <c r="I34" s="1">
        <v>50</v>
      </c>
      <c r="J34" s="4" t="str">
        <f t="shared" si="10"/>
        <v>C</v>
      </c>
      <c r="K34" s="1">
        <v>16</v>
      </c>
      <c r="L34" s="4" t="str">
        <f t="shared" si="11"/>
        <v>O</v>
      </c>
      <c r="M34" s="1">
        <f t="shared" si="12"/>
        <v>66</v>
      </c>
      <c r="N34" s="1" t="str">
        <f t="shared" si="13"/>
        <v>C</v>
      </c>
      <c r="O34" s="1">
        <v>44</v>
      </c>
      <c r="P34" s="4" t="str">
        <f t="shared" si="14"/>
        <v>D</v>
      </c>
      <c r="Q34" s="1">
        <v>17</v>
      </c>
      <c r="R34" s="4" t="str">
        <f t="shared" si="15"/>
        <v>O</v>
      </c>
      <c r="S34" s="1">
        <f t="shared" si="16"/>
        <v>61</v>
      </c>
      <c r="T34" s="1" t="str">
        <f t="shared" si="25"/>
        <v>C</v>
      </c>
      <c r="U34" s="1">
        <v>48</v>
      </c>
      <c r="V34" s="4" t="str">
        <f t="shared" si="33"/>
        <v>C</v>
      </c>
      <c r="W34" s="1">
        <v>15</v>
      </c>
      <c r="X34" s="4" t="str">
        <f t="shared" si="26"/>
        <v>A</v>
      </c>
      <c r="Y34" s="1">
        <f t="shared" si="27"/>
        <v>63</v>
      </c>
      <c r="Z34" s="1" t="str">
        <f t="shared" si="28"/>
        <v>C</v>
      </c>
      <c r="AA34" s="101">
        <v>32</v>
      </c>
      <c r="AB34" s="101" t="str">
        <f t="shared" si="34"/>
        <v>P</v>
      </c>
      <c r="AC34" s="101">
        <v>16</v>
      </c>
      <c r="AD34" s="101" t="str">
        <f t="shared" si="35"/>
        <v>O</v>
      </c>
      <c r="AE34" s="101">
        <f t="shared" si="36"/>
        <v>48</v>
      </c>
      <c r="AF34" s="101" t="str">
        <f t="shared" si="37"/>
        <v>E</v>
      </c>
      <c r="AG34" s="103"/>
      <c r="AH34" s="103"/>
      <c r="AI34" s="103"/>
      <c r="AJ34" s="103"/>
      <c r="AK34" s="103"/>
      <c r="AL34" s="103"/>
      <c r="AM34" s="101"/>
      <c r="AN34" s="101"/>
      <c r="AO34" s="101"/>
      <c r="AP34" s="101"/>
      <c r="AQ34" s="101"/>
      <c r="AR34" s="101"/>
      <c r="AS34" s="107" t="str">
        <f t="shared" si="22"/>
        <v>P</v>
      </c>
      <c r="AT34" s="1">
        <v>7.56</v>
      </c>
      <c r="AW34" s="46" t="s">
        <v>32</v>
      </c>
      <c r="AX34" s="50">
        <f>LARGE(G9:G200,9)</f>
        <v>79</v>
      </c>
      <c r="AY34" s="51" t="str">
        <f t="array" ref="AY34">INDEX(B9:B200,SMALL(IF(G9:G200=AX34,ROW(B9:B200)-ROW(B9)+1),COUNTIF(AX26:AX34,AX34)))</f>
        <v>AUTI AKSHAY DEEPAK SAVITA</v>
      </c>
      <c r="AZ34" s="52"/>
      <c r="BA34" s="50">
        <f>LARGE(M9:M200,9)</f>
        <v>78</v>
      </c>
      <c r="BB34" s="51" t="str">
        <f t="array" ref="BB34">INDEX(B9:B200,SMALL(IF(M9:M200=BA34,ROW(B9:B200)-ROW(B9)+1),COUNTIF(BA26:BA34,BA34)))</f>
        <v>WONG CHRIS PETER HSIU LIEN</v>
      </c>
      <c r="BC34" s="52"/>
      <c r="BD34" s="50">
        <f>LARGE(S9:S200,9)</f>
        <v>78</v>
      </c>
      <c r="BE34" s="51" t="str">
        <f t="array" ref="BE34">INDEX(B9:B200,SMALL(IF(S9:S200=BD34,ROW(B9:B200)-ROW(B9)+1),COUNTIF(BD26:BD34,BD34)))</f>
        <v>KANGUTKAR SIDDHESH SANDESH</v>
      </c>
      <c r="BF34" s="52"/>
      <c r="BG34" s="50">
        <f>LARGE(Y9:Y79,9)</f>
        <v>78</v>
      </c>
      <c r="BH34" s="51" t="str">
        <f t="array" ref="BH34">INDEX(B9:B200,SMALL(IF(Y9:Y200=BG34,ROW(B9:B200)-ROW(B9)+1),COUNTIF(BG26:BG34,BG34)))</f>
        <v>WAGH MEHUL PRAKASH MEENA</v>
      </c>
      <c r="BI34" s="52"/>
      <c r="BJ34" s="50">
        <f>LARGE(AE9:AE200,9)</f>
        <v>69</v>
      </c>
      <c r="BK34" s="51" t="str">
        <f t="array" ref="BK34">INDEX(B9:B200,SMALL(IF(AE9:AE200=BJ34,ROW(B9:B200)-ROW(B9)+1),COUNTIF(BJ26:BJ34,BJ34)))</f>
        <v>BANSDOE RUSHABH NANA NEETA</v>
      </c>
      <c r="BL34" s="52"/>
      <c r="BM34" s="50">
        <f>LARGE(AK9:AK200,9)</f>
        <v>77</v>
      </c>
      <c r="BN34" s="51" t="str">
        <f t="array" ref="BN34">INDEX(B9:B200,SMALL(IF(AK9:AK200=BM34,ROW(B9:B200)-ROW(B9)+1),COUNTIF(BM26:BM34,BM34)))</f>
        <v>SINGH NITIN RAMESHCHANDRA</v>
      </c>
      <c r="BO34" s="52"/>
      <c r="BP34" s="50">
        <f>LARGE(AQ9:AQ200,9)</f>
        <v>70</v>
      </c>
      <c r="BQ34" s="51" t="str">
        <f t="array" ref="BQ34">INDEX(B9:B200,SMALL(IF(AQ9:AQ200=BP34,ROW(B9:B200)-ROW(B9)+1),COUNTIF(BP26:BP34,BP34)))</f>
        <v>PARBHOO MALCOLM RUZBEH</v>
      </c>
      <c r="BR34" s="52"/>
      <c r="BS34" s="50">
        <f>LARGE(AT9:AT200,9)</f>
        <v>8.85</v>
      </c>
      <c r="BT34" s="51" t="str">
        <f t="array" ref="BT34">INDEX(B9:B200,SMALL(IF(AT9:AT200=BS34,ROW(B9:B200)-ROW(B9)+1),COUNTIF(BS26:BS34,BS34)))</f>
        <v>KAMBLI HRISHIKESH VILAS</v>
      </c>
      <c r="BU34" s="52"/>
    </row>
    <row r="35" spans="1:73" ht="28.5" x14ac:dyDescent="0.25">
      <c r="A35" s="104">
        <v>53272110</v>
      </c>
      <c r="B35" s="105" t="s">
        <v>245</v>
      </c>
      <c r="C35" s="1">
        <v>54</v>
      </c>
      <c r="D35" s="4" t="str">
        <f t="shared" si="6"/>
        <v>C</v>
      </c>
      <c r="E35" s="1">
        <v>18</v>
      </c>
      <c r="F35" s="4" t="str">
        <f t="shared" si="7"/>
        <v>O</v>
      </c>
      <c r="G35" s="1">
        <f t="shared" si="8"/>
        <v>72</v>
      </c>
      <c r="H35" s="1" t="str">
        <f t="shared" si="9"/>
        <v>B</v>
      </c>
      <c r="I35" s="1">
        <v>36</v>
      </c>
      <c r="J35" s="4" t="str">
        <f t="shared" si="10"/>
        <v>E</v>
      </c>
      <c r="K35" s="1">
        <v>16</v>
      </c>
      <c r="L35" s="4" t="str">
        <f t="shared" si="11"/>
        <v>O</v>
      </c>
      <c r="M35" s="1">
        <f t="shared" si="12"/>
        <v>52</v>
      </c>
      <c r="N35" s="1" t="str">
        <f t="shared" si="13"/>
        <v>D</v>
      </c>
      <c r="O35" s="1">
        <v>51</v>
      </c>
      <c r="P35" s="4" t="str">
        <f t="shared" si="14"/>
        <v>C</v>
      </c>
      <c r="Q35" s="1">
        <v>16</v>
      </c>
      <c r="R35" s="4" t="str">
        <f t="shared" si="15"/>
        <v>O</v>
      </c>
      <c r="S35" s="1">
        <f t="shared" si="16"/>
        <v>67</v>
      </c>
      <c r="T35" s="1" t="str">
        <f t="shared" si="25"/>
        <v>C</v>
      </c>
      <c r="U35" s="1">
        <v>54</v>
      </c>
      <c r="V35" s="4" t="str">
        <f t="shared" si="33"/>
        <v>C</v>
      </c>
      <c r="W35" s="1">
        <v>17</v>
      </c>
      <c r="X35" s="4" t="str">
        <f t="shared" si="26"/>
        <v>O</v>
      </c>
      <c r="Y35" s="1">
        <f t="shared" si="27"/>
        <v>71</v>
      </c>
      <c r="Z35" s="1" t="str">
        <f t="shared" si="28"/>
        <v>B</v>
      </c>
      <c r="AA35" s="101">
        <v>47</v>
      </c>
      <c r="AB35" s="101" t="str">
        <f t="shared" si="34"/>
        <v>D</v>
      </c>
      <c r="AC35" s="101">
        <v>16</v>
      </c>
      <c r="AD35" s="101" t="str">
        <f t="shared" si="35"/>
        <v>O</v>
      </c>
      <c r="AE35" s="101">
        <f t="shared" si="36"/>
        <v>63</v>
      </c>
      <c r="AF35" s="101" t="str">
        <f t="shared" si="37"/>
        <v>C</v>
      </c>
      <c r="AG35" s="103"/>
      <c r="AH35" s="103"/>
      <c r="AI35" s="103"/>
      <c r="AJ35" s="103"/>
      <c r="AK35" s="103"/>
      <c r="AL35" s="103"/>
      <c r="AM35" s="101"/>
      <c r="AN35" s="101"/>
      <c r="AO35" s="101"/>
      <c r="AP35" s="101"/>
      <c r="AQ35" s="101"/>
      <c r="AR35" s="101"/>
      <c r="AS35" s="107" t="str">
        <f t="shared" si="22"/>
        <v>P</v>
      </c>
      <c r="AT35" s="1">
        <v>8.07</v>
      </c>
      <c r="AW35" s="46" t="s">
        <v>33</v>
      </c>
      <c r="AX35" s="50">
        <f>LARGE(G9:G200,10)</f>
        <v>78</v>
      </c>
      <c r="AY35" s="51" t="str">
        <f t="array" ref="AY35">INDEX(B9:B200,SMALL(IF(G9:G200=AX35,ROW(B9:B200)-ROW(B9)+1),COUNTIF(AX26:AX35,AX35)))</f>
        <v>BALANKAR SUYOG SAMBHAJI SAVITA</v>
      </c>
      <c r="AZ35" s="52"/>
      <c r="BA35" s="50">
        <f>LARGE(M9:M200,10)</f>
        <v>77</v>
      </c>
      <c r="BB35" s="51" t="str">
        <f t="array" ref="BB35">INDEX(B9:B200,SMALL(IF(M9:M200=BA35,ROW(B9:B200)-ROW(B9)+1),COUNTIF(BA26:BA35,BA35)))</f>
        <v>CHAVAN SIDDHESH PRAKASH</v>
      </c>
      <c r="BC35" s="52"/>
      <c r="BD35" s="50">
        <f>LARGE(S9:S200,10)</f>
        <v>78</v>
      </c>
      <c r="BE35" s="51" t="str">
        <f t="array" ref="BE35">INDEX(B9:B200,SMALL(IF(S9:S200=BD35,ROW(B9:B200)-ROW(B9)+1),COUNTIF(BD26:BD35,BD35)))</f>
        <v>/SAWANT RASHMI YASHWANT ANJALI</v>
      </c>
      <c r="BF35" s="52"/>
      <c r="BG35" s="50">
        <f>LARGE(Y9:Y79,10)</f>
        <v>78</v>
      </c>
      <c r="BH35" s="51" t="str">
        <f t="array" ref="BH35">INDEX(B9:B200,SMALL(IF(Y9:Y200=BG35,ROW(B9:B200)-ROW(B9)+1),COUNTIF(BG26:BG35,BG35)))</f>
        <v>BORADE AKASH GANESH SUREKHA</v>
      </c>
      <c r="BI35" s="52"/>
      <c r="BJ35" s="50">
        <f>LARGE(AE9:AE200,10)</f>
        <v>69</v>
      </c>
      <c r="BK35" s="51" t="str">
        <f t="array" ref="BK35">INDEX(B9:B200,SMALL(IF(AE9:AE200=BJ35,ROW(B9:B200)-ROW(B9)+1),COUNTIF(BJ26:BJ35,BJ35)))</f>
        <v>INGAWALE CHETAN SUNIL SUPRIYA</v>
      </c>
      <c r="BL35" s="52"/>
      <c r="BM35" s="50">
        <f>LARGE(AK9:AK200,10)</f>
        <v>76</v>
      </c>
      <c r="BN35" s="51" t="str">
        <f t="array" ref="BN35">INDEX(B9:B200,SMALL(IF(AK9:AK200=BM35,ROW(B9:B200)-ROW(B9)+1),COUNTIF(BM26:BM35,BM35)))</f>
        <v>PUJARI MOHNISH ROHIDAS</v>
      </c>
      <c r="BO35" s="52"/>
      <c r="BP35" s="50">
        <f>LARGE(AQ9:AQ200,10)</f>
        <v>69</v>
      </c>
      <c r="BQ35" s="51" t="str">
        <f t="array" ref="BQ35">INDEX(B9:B200,SMALL(IF(AQ9:AQ200=BP35,ROW(B9:B200)-ROW(B9)+1),COUNTIF(BP26:BP35,BP35)))</f>
        <v>JADHAV YASH RAJKUMAR MANJUSHA</v>
      </c>
      <c r="BR35" s="52"/>
      <c r="BS35" s="50">
        <f>LARGE(AT9:AT200,10)</f>
        <v>8.74</v>
      </c>
      <c r="BT35" s="51" t="str">
        <f t="array" ref="BT35">INDEX(B9:B200,SMALL(IF(AT9:AT200=BS35,ROW(B9:B200)-ROW(B9)+1),COUNTIF(BS26:BS35,BS35)))</f>
        <v>KANGUTKAR SIDDHESH SANDESH</v>
      </c>
      <c r="BU35" s="52"/>
    </row>
    <row r="36" spans="1:73" ht="28.5" x14ac:dyDescent="0.25">
      <c r="A36" s="104">
        <v>53272111</v>
      </c>
      <c r="B36" s="105" t="s">
        <v>116</v>
      </c>
      <c r="C36" s="1">
        <v>53</v>
      </c>
      <c r="D36" s="4" t="str">
        <f t="shared" si="6"/>
        <v>C</v>
      </c>
      <c r="E36" s="1">
        <v>17</v>
      </c>
      <c r="F36" s="4" t="str">
        <f t="shared" si="7"/>
        <v>O</v>
      </c>
      <c r="G36" s="1">
        <f t="shared" si="8"/>
        <v>70</v>
      </c>
      <c r="H36" s="1" t="str">
        <f t="shared" si="9"/>
        <v>B</v>
      </c>
      <c r="I36" s="1">
        <v>40</v>
      </c>
      <c r="J36" s="4" t="str">
        <f t="shared" si="10"/>
        <v>D</v>
      </c>
      <c r="K36" s="1">
        <v>14</v>
      </c>
      <c r="L36" s="4" t="str">
        <f t="shared" si="11"/>
        <v>B</v>
      </c>
      <c r="M36" s="1">
        <f t="shared" si="12"/>
        <v>54</v>
      </c>
      <c r="N36" s="1" t="str">
        <f t="shared" si="13"/>
        <v>D</v>
      </c>
      <c r="O36" s="1">
        <v>55</v>
      </c>
      <c r="P36" s="4" t="str">
        <f t="shared" si="14"/>
        <v>C</v>
      </c>
      <c r="Q36" s="1">
        <v>15</v>
      </c>
      <c r="R36" s="4" t="str">
        <f t="shared" si="15"/>
        <v>A</v>
      </c>
      <c r="S36" s="1">
        <f t="shared" si="16"/>
        <v>70</v>
      </c>
      <c r="T36" s="1" t="str">
        <f t="shared" si="25"/>
        <v>B</v>
      </c>
      <c r="U36" s="1">
        <v>46</v>
      </c>
      <c r="V36" s="4" t="str">
        <f t="shared" si="33"/>
        <v>D</v>
      </c>
      <c r="W36" s="1">
        <v>14</v>
      </c>
      <c r="X36" s="4" t="str">
        <f t="shared" si="26"/>
        <v>B</v>
      </c>
      <c r="Y36" s="1">
        <f t="shared" si="27"/>
        <v>60</v>
      </c>
      <c r="Z36" s="1" t="str">
        <f t="shared" si="28"/>
        <v>C</v>
      </c>
      <c r="AA36" s="101">
        <v>41</v>
      </c>
      <c r="AB36" s="101" t="str">
        <f t="shared" si="34"/>
        <v>D</v>
      </c>
      <c r="AC36" s="101">
        <v>14</v>
      </c>
      <c r="AD36" s="101" t="str">
        <f t="shared" si="35"/>
        <v>B</v>
      </c>
      <c r="AE36" s="101">
        <f t="shared" si="36"/>
        <v>55</v>
      </c>
      <c r="AF36" s="101" t="str">
        <f t="shared" si="37"/>
        <v>D</v>
      </c>
      <c r="AG36" s="103"/>
      <c r="AH36" s="103"/>
      <c r="AI36" s="103"/>
      <c r="AJ36" s="103"/>
      <c r="AK36" s="103"/>
      <c r="AL36" s="103"/>
      <c r="AM36" s="101"/>
      <c r="AN36" s="101"/>
      <c r="AO36" s="101"/>
      <c r="AP36" s="101"/>
      <c r="AQ36" s="101"/>
      <c r="AR36" s="101"/>
      <c r="AS36" s="107" t="str">
        <f t="shared" si="22"/>
        <v>P</v>
      </c>
      <c r="AT36" s="1">
        <v>7.67</v>
      </c>
    </row>
    <row r="37" spans="1:73" ht="28.5" x14ac:dyDescent="0.25">
      <c r="A37" s="104">
        <v>53272112</v>
      </c>
      <c r="B37" s="105" t="s">
        <v>117</v>
      </c>
      <c r="C37" s="1">
        <v>43</v>
      </c>
      <c r="D37" s="4" t="str">
        <f t="shared" si="6"/>
        <v>D</v>
      </c>
      <c r="E37" s="1">
        <v>10</v>
      </c>
      <c r="F37" s="4" t="str">
        <f t="shared" si="7"/>
        <v>D</v>
      </c>
      <c r="G37" s="1">
        <f t="shared" si="8"/>
        <v>53</v>
      </c>
      <c r="H37" s="1" t="str">
        <f t="shared" si="9"/>
        <v>D</v>
      </c>
      <c r="I37" s="1">
        <v>42</v>
      </c>
      <c r="J37" s="4" t="str">
        <f t="shared" si="10"/>
        <v>D</v>
      </c>
      <c r="K37" s="1">
        <v>12</v>
      </c>
      <c r="L37" s="4" t="str">
        <f t="shared" si="11"/>
        <v>C</v>
      </c>
      <c r="M37" s="1">
        <f t="shared" si="12"/>
        <v>54</v>
      </c>
      <c r="N37" s="1" t="str">
        <f t="shared" si="13"/>
        <v>D</v>
      </c>
      <c r="O37" s="1">
        <v>34</v>
      </c>
      <c r="P37" s="4" t="str">
        <f t="shared" si="14"/>
        <v>P</v>
      </c>
      <c r="Q37" s="1">
        <v>13</v>
      </c>
      <c r="R37" s="4" t="str">
        <f t="shared" si="15"/>
        <v>C</v>
      </c>
      <c r="S37" s="1">
        <f t="shared" si="16"/>
        <v>47</v>
      </c>
      <c r="T37" s="1" t="str">
        <f t="shared" si="25"/>
        <v>E</v>
      </c>
      <c r="U37" s="1">
        <v>53</v>
      </c>
      <c r="V37" s="4" t="str">
        <f t="shared" si="33"/>
        <v>C</v>
      </c>
      <c r="W37" s="1">
        <v>12</v>
      </c>
      <c r="X37" s="4" t="str">
        <f t="shared" si="26"/>
        <v>C</v>
      </c>
      <c r="Y37" s="1">
        <f t="shared" si="27"/>
        <v>65</v>
      </c>
      <c r="Z37" s="1" t="str">
        <f t="shared" si="28"/>
        <v>C</v>
      </c>
      <c r="AA37" s="101">
        <v>42</v>
      </c>
      <c r="AB37" s="101" t="str">
        <f t="shared" si="34"/>
        <v>D</v>
      </c>
      <c r="AC37" s="101">
        <v>13</v>
      </c>
      <c r="AD37" s="101" t="str">
        <f t="shared" si="35"/>
        <v>C</v>
      </c>
      <c r="AE37" s="101">
        <f t="shared" si="36"/>
        <v>55</v>
      </c>
      <c r="AF37" s="101" t="str">
        <f t="shared" si="37"/>
        <v>D</v>
      </c>
      <c r="AG37" s="103"/>
      <c r="AH37" s="103"/>
      <c r="AI37" s="103"/>
      <c r="AJ37" s="103"/>
      <c r="AK37" s="103"/>
      <c r="AL37" s="103"/>
      <c r="AM37" s="101"/>
      <c r="AN37" s="101"/>
      <c r="AO37" s="101"/>
      <c r="AP37" s="101"/>
      <c r="AQ37" s="101"/>
      <c r="AR37" s="101"/>
      <c r="AS37" s="107" t="str">
        <f t="shared" si="22"/>
        <v>P</v>
      </c>
      <c r="AT37" s="1">
        <v>6.48</v>
      </c>
    </row>
    <row r="38" spans="1:73" ht="15.75" customHeight="1" x14ac:dyDescent="0.25">
      <c r="A38" s="104">
        <v>53272113</v>
      </c>
      <c r="B38" s="105" t="s">
        <v>118</v>
      </c>
      <c r="C38" s="1">
        <v>41</v>
      </c>
      <c r="D38" s="4" t="str">
        <f t="shared" si="6"/>
        <v>D</v>
      </c>
      <c r="E38" s="1">
        <v>11</v>
      </c>
      <c r="F38" s="4" t="str">
        <f t="shared" si="7"/>
        <v>D</v>
      </c>
      <c r="G38" s="1">
        <f t="shared" si="8"/>
        <v>52</v>
      </c>
      <c r="H38" s="1" t="str">
        <f t="shared" si="9"/>
        <v>D</v>
      </c>
      <c r="I38" s="1">
        <v>58</v>
      </c>
      <c r="J38" s="4" t="str">
        <f t="shared" si="10"/>
        <v>B</v>
      </c>
      <c r="K38" s="1">
        <v>14</v>
      </c>
      <c r="L38" s="4" t="str">
        <f t="shared" si="11"/>
        <v>B</v>
      </c>
      <c r="M38" s="1">
        <f t="shared" si="12"/>
        <v>72</v>
      </c>
      <c r="N38" s="1" t="str">
        <f t="shared" si="13"/>
        <v>B</v>
      </c>
      <c r="O38" s="1">
        <v>40</v>
      </c>
      <c r="P38" s="4" t="str">
        <f t="shared" si="14"/>
        <v>D</v>
      </c>
      <c r="Q38" s="1">
        <v>13</v>
      </c>
      <c r="R38" s="4" t="str">
        <f t="shared" si="15"/>
        <v>C</v>
      </c>
      <c r="S38" s="1">
        <f t="shared" si="16"/>
        <v>53</v>
      </c>
      <c r="T38" s="1" t="str">
        <f t="shared" si="25"/>
        <v>D</v>
      </c>
      <c r="U38" s="1">
        <v>47</v>
      </c>
      <c r="V38" s="4" t="str">
        <f t="shared" si="33"/>
        <v>D</v>
      </c>
      <c r="W38" s="1">
        <v>14</v>
      </c>
      <c r="X38" s="4" t="str">
        <f t="shared" si="26"/>
        <v>B</v>
      </c>
      <c r="Y38" s="1">
        <f t="shared" si="27"/>
        <v>61</v>
      </c>
      <c r="Z38" s="1" t="str">
        <f t="shared" si="28"/>
        <v>C</v>
      </c>
      <c r="AA38" s="101">
        <v>49</v>
      </c>
      <c r="AB38" s="101" t="str">
        <f t="shared" si="34"/>
        <v>C</v>
      </c>
      <c r="AC38" s="101">
        <v>16</v>
      </c>
      <c r="AD38" s="101" t="str">
        <f t="shared" si="35"/>
        <v>O</v>
      </c>
      <c r="AE38" s="101">
        <f t="shared" si="36"/>
        <v>65</v>
      </c>
      <c r="AF38" s="101" t="str">
        <f t="shared" si="37"/>
        <v>C</v>
      </c>
      <c r="AG38" s="103"/>
      <c r="AH38" s="103"/>
      <c r="AI38" s="103"/>
      <c r="AJ38" s="103"/>
      <c r="AK38" s="103"/>
      <c r="AL38" s="103"/>
      <c r="AM38" s="101"/>
      <c r="AN38" s="101"/>
      <c r="AO38" s="101"/>
      <c r="AP38" s="101"/>
      <c r="AQ38" s="101"/>
      <c r="AR38" s="101"/>
      <c r="AS38" s="107" t="str">
        <f t="shared" si="22"/>
        <v>P</v>
      </c>
      <c r="AT38" s="1">
        <v>6.89</v>
      </c>
      <c r="AX38" s="190" t="s">
        <v>34</v>
      </c>
      <c r="AY38" s="190"/>
      <c r="AZ38" s="190"/>
      <c r="BA38" s="190"/>
      <c r="BB38" s="190"/>
    </row>
    <row r="39" spans="1:73" x14ac:dyDescent="0.25">
      <c r="A39" s="104">
        <v>53272114</v>
      </c>
      <c r="B39" s="105" t="s">
        <v>119</v>
      </c>
      <c r="C39" s="1">
        <v>48</v>
      </c>
      <c r="D39" s="4" t="str">
        <f t="shared" si="6"/>
        <v>C</v>
      </c>
      <c r="E39" s="1">
        <v>17</v>
      </c>
      <c r="F39" s="4" t="str">
        <f t="shared" si="7"/>
        <v>O</v>
      </c>
      <c r="G39" s="1">
        <f t="shared" si="8"/>
        <v>65</v>
      </c>
      <c r="H39" s="1" t="str">
        <f t="shared" si="9"/>
        <v>C</v>
      </c>
      <c r="I39" s="1">
        <v>53</v>
      </c>
      <c r="J39" s="4" t="str">
        <f t="shared" si="10"/>
        <v>C</v>
      </c>
      <c r="K39" s="1">
        <v>14</v>
      </c>
      <c r="L39" s="4" t="str">
        <f t="shared" si="11"/>
        <v>B</v>
      </c>
      <c r="M39" s="1">
        <f t="shared" si="12"/>
        <v>67</v>
      </c>
      <c r="N39" s="1" t="str">
        <f t="shared" si="13"/>
        <v>C</v>
      </c>
      <c r="O39" s="1">
        <v>42</v>
      </c>
      <c r="P39" s="4" t="str">
        <f t="shared" si="14"/>
        <v>D</v>
      </c>
      <c r="Q39" s="1">
        <v>15</v>
      </c>
      <c r="R39" s="4" t="str">
        <f t="shared" si="15"/>
        <v>A</v>
      </c>
      <c r="S39" s="1">
        <f t="shared" si="16"/>
        <v>57</v>
      </c>
      <c r="T39" s="1" t="str">
        <f t="shared" si="25"/>
        <v>D</v>
      </c>
      <c r="U39" s="1">
        <v>49</v>
      </c>
      <c r="V39" s="4" t="str">
        <f t="shared" si="33"/>
        <v>C</v>
      </c>
      <c r="W39" s="1">
        <v>13</v>
      </c>
      <c r="X39" s="4" t="str">
        <f t="shared" si="26"/>
        <v>C</v>
      </c>
      <c r="Y39" s="1">
        <f t="shared" si="27"/>
        <v>62</v>
      </c>
      <c r="Z39" s="1" t="str">
        <f t="shared" si="28"/>
        <v>C</v>
      </c>
      <c r="AA39" s="101">
        <v>47</v>
      </c>
      <c r="AB39" s="101" t="str">
        <f t="shared" si="34"/>
        <v>D</v>
      </c>
      <c r="AC39" s="101">
        <v>16</v>
      </c>
      <c r="AD39" s="101" t="str">
        <f t="shared" si="35"/>
        <v>O</v>
      </c>
      <c r="AE39" s="101">
        <f t="shared" si="36"/>
        <v>63</v>
      </c>
      <c r="AF39" s="101" t="str">
        <f t="shared" si="37"/>
        <v>C</v>
      </c>
      <c r="AG39" s="103"/>
      <c r="AH39" s="103"/>
      <c r="AI39" s="103"/>
      <c r="AJ39" s="103"/>
      <c r="AK39" s="103"/>
      <c r="AL39" s="103"/>
      <c r="AM39" s="101"/>
      <c r="AN39" s="101"/>
      <c r="AO39" s="101"/>
      <c r="AP39" s="101"/>
      <c r="AQ39" s="101"/>
      <c r="AR39" s="101"/>
      <c r="AS39" s="107" t="str">
        <f t="shared" si="22"/>
        <v>P</v>
      </c>
      <c r="AT39" s="1">
        <v>7.56</v>
      </c>
    </row>
    <row r="40" spans="1:73" ht="15" customHeight="1" x14ac:dyDescent="0.25">
      <c r="A40" s="104">
        <v>53272115</v>
      </c>
      <c r="B40" s="105" t="s">
        <v>246</v>
      </c>
      <c r="C40" s="1">
        <v>41</v>
      </c>
      <c r="D40" s="4" t="str">
        <f t="shared" si="6"/>
        <v>D</v>
      </c>
      <c r="E40" s="1">
        <v>12</v>
      </c>
      <c r="F40" s="4" t="str">
        <f t="shared" si="7"/>
        <v>C</v>
      </c>
      <c r="G40" s="1">
        <f t="shared" si="8"/>
        <v>53</v>
      </c>
      <c r="H40" s="1" t="str">
        <f t="shared" si="9"/>
        <v>D</v>
      </c>
      <c r="I40" s="1">
        <v>51</v>
      </c>
      <c r="J40" s="4" t="str">
        <f t="shared" si="10"/>
        <v>C</v>
      </c>
      <c r="K40" s="1">
        <v>13</v>
      </c>
      <c r="L40" s="4" t="str">
        <f t="shared" si="11"/>
        <v>C</v>
      </c>
      <c r="M40" s="1">
        <f t="shared" si="12"/>
        <v>64</v>
      </c>
      <c r="N40" s="1" t="str">
        <f t="shared" si="13"/>
        <v>C</v>
      </c>
      <c r="O40" s="1">
        <v>59</v>
      </c>
      <c r="P40" s="4" t="str">
        <f t="shared" si="14"/>
        <v>B</v>
      </c>
      <c r="Q40" s="1">
        <v>16</v>
      </c>
      <c r="R40" s="4" t="str">
        <f t="shared" si="15"/>
        <v>O</v>
      </c>
      <c r="S40" s="1">
        <f t="shared" si="16"/>
        <v>75</v>
      </c>
      <c r="T40" s="1" t="str">
        <f t="shared" si="25"/>
        <v>A</v>
      </c>
      <c r="U40" s="1">
        <v>48</v>
      </c>
      <c r="V40" s="4" t="str">
        <f t="shared" si="33"/>
        <v>C</v>
      </c>
      <c r="W40" s="1">
        <v>12</v>
      </c>
      <c r="X40" s="4" t="str">
        <f t="shared" si="26"/>
        <v>C</v>
      </c>
      <c r="Y40" s="1">
        <f t="shared" si="27"/>
        <v>60</v>
      </c>
      <c r="Z40" s="1" t="str">
        <f t="shared" si="28"/>
        <v>C</v>
      </c>
      <c r="AA40" s="101">
        <v>38</v>
      </c>
      <c r="AB40" s="101" t="str">
        <f t="shared" si="34"/>
        <v>E</v>
      </c>
      <c r="AC40" s="101">
        <v>14</v>
      </c>
      <c r="AD40" s="101" t="str">
        <f t="shared" si="35"/>
        <v>B</v>
      </c>
      <c r="AE40" s="101">
        <f t="shared" si="36"/>
        <v>52</v>
      </c>
      <c r="AF40" s="101" t="str">
        <f t="shared" si="37"/>
        <v>D</v>
      </c>
      <c r="AG40" s="103"/>
      <c r="AH40" s="103"/>
      <c r="AI40" s="103"/>
      <c r="AJ40" s="103"/>
      <c r="AK40" s="103"/>
      <c r="AL40" s="103"/>
      <c r="AM40" s="101"/>
      <c r="AN40" s="101"/>
      <c r="AO40" s="101"/>
      <c r="AP40" s="101"/>
      <c r="AQ40" s="101"/>
      <c r="AR40" s="101"/>
      <c r="AS40" s="107" t="str">
        <f t="shared" si="22"/>
        <v>P</v>
      </c>
      <c r="AT40" s="1">
        <v>7.59</v>
      </c>
      <c r="AX40" s="190" t="s">
        <v>82</v>
      </c>
      <c r="AY40" s="190"/>
      <c r="AZ40" s="190"/>
      <c r="BA40" s="190"/>
      <c r="BB40" s="190"/>
    </row>
    <row r="41" spans="1:73" ht="28.5" x14ac:dyDescent="0.25">
      <c r="A41" s="104">
        <v>53272116</v>
      </c>
      <c r="B41" s="105" t="s">
        <v>120</v>
      </c>
      <c r="C41" s="1">
        <v>32</v>
      </c>
      <c r="D41" s="4" t="str">
        <f t="shared" si="6"/>
        <v>P</v>
      </c>
      <c r="E41" s="1">
        <v>12</v>
      </c>
      <c r="F41" s="4" t="str">
        <f t="shared" si="7"/>
        <v>C</v>
      </c>
      <c r="G41" s="1">
        <f t="shared" si="8"/>
        <v>44</v>
      </c>
      <c r="H41" s="1" t="str">
        <f t="shared" si="9"/>
        <v>P</v>
      </c>
      <c r="I41" s="1">
        <v>44</v>
      </c>
      <c r="J41" s="4" t="str">
        <f t="shared" si="10"/>
        <v>D</v>
      </c>
      <c r="K41" s="1">
        <v>11</v>
      </c>
      <c r="L41" s="4" t="str">
        <f t="shared" si="11"/>
        <v>D</v>
      </c>
      <c r="M41" s="1">
        <f t="shared" si="12"/>
        <v>55</v>
      </c>
      <c r="N41" s="1" t="str">
        <f t="shared" si="13"/>
        <v>D</v>
      </c>
      <c r="O41" s="1">
        <v>49</v>
      </c>
      <c r="P41" s="4" t="str">
        <f t="shared" si="14"/>
        <v>C</v>
      </c>
      <c r="Q41" s="1">
        <v>17</v>
      </c>
      <c r="R41" s="4" t="str">
        <f t="shared" si="15"/>
        <v>O</v>
      </c>
      <c r="S41" s="1">
        <f t="shared" si="16"/>
        <v>66</v>
      </c>
      <c r="T41" s="1" t="str">
        <f t="shared" si="25"/>
        <v>C</v>
      </c>
      <c r="U41" s="1">
        <v>44</v>
      </c>
      <c r="V41" s="4" t="str">
        <f t="shared" si="33"/>
        <v>D</v>
      </c>
      <c r="W41" s="1">
        <v>15</v>
      </c>
      <c r="X41" s="4" t="str">
        <f t="shared" si="26"/>
        <v>A</v>
      </c>
      <c r="Y41" s="1">
        <f t="shared" si="27"/>
        <v>59</v>
      </c>
      <c r="Z41" s="1" t="str">
        <f t="shared" si="28"/>
        <v>D</v>
      </c>
      <c r="AA41" s="101">
        <v>49</v>
      </c>
      <c r="AB41" s="101" t="str">
        <f t="shared" si="34"/>
        <v>C</v>
      </c>
      <c r="AC41" s="101">
        <v>15</v>
      </c>
      <c r="AD41" s="101" t="str">
        <f t="shared" si="35"/>
        <v>A</v>
      </c>
      <c r="AE41" s="101">
        <f t="shared" si="36"/>
        <v>64</v>
      </c>
      <c r="AF41" s="101" t="str">
        <f t="shared" si="37"/>
        <v>C</v>
      </c>
      <c r="AG41" s="103"/>
      <c r="AH41" s="103"/>
      <c r="AI41" s="103"/>
      <c r="AJ41" s="103"/>
      <c r="AK41" s="103"/>
      <c r="AL41" s="103"/>
      <c r="AM41" s="101"/>
      <c r="AN41" s="101"/>
      <c r="AO41" s="101"/>
      <c r="AP41" s="101"/>
      <c r="AQ41" s="101"/>
      <c r="AR41" s="101"/>
      <c r="AS41" s="107" t="str">
        <f t="shared" si="22"/>
        <v>P</v>
      </c>
      <c r="AT41" s="1">
        <v>6.74</v>
      </c>
    </row>
    <row r="42" spans="1:73" ht="28.5" x14ac:dyDescent="0.25">
      <c r="A42" s="104">
        <v>53272117</v>
      </c>
      <c r="B42" s="105" t="s">
        <v>121</v>
      </c>
      <c r="C42" s="1">
        <v>42</v>
      </c>
      <c r="D42" s="4" t="str">
        <f t="shared" si="6"/>
        <v>D</v>
      </c>
      <c r="E42" s="1">
        <v>12</v>
      </c>
      <c r="F42" s="4" t="str">
        <f t="shared" si="7"/>
        <v>C</v>
      </c>
      <c r="G42" s="1">
        <f t="shared" si="8"/>
        <v>54</v>
      </c>
      <c r="H42" s="1" t="str">
        <f t="shared" si="9"/>
        <v>D</v>
      </c>
      <c r="I42" s="1">
        <v>46</v>
      </c>
      <c r="J42" s="4" t="str">
        <f t="shared" si="10"/>
        <v>D</v>
      </c>
      <c r="K42" s="1">
        <v>13</v>
      </c>
      <c r="L42" s="4" t="str">
        <f t="shared" si="11"/>
        <v>C</v>
      </c>
      <c r="M42" s="1">
        <f t="shared" si="12"/>
        <v>59</v>
      </c>
      <c r="N42" s="1" t="str">
        <f t="shared" si="13"/>
        <v>D</v>
      </c>
      <c r="O42" s="1">
        <v>48</v>
      </c>
      <c r="P42" s="4" t="str">
        <f t="shared" si="14"/>
        <v>C</v>
      </c>
      <c r="Q42" s="1">
        <v>17</v>
      </c>
      <c r="R42" s="4" t="str">
        <f t="shared" si="15"/>
        <v>O</v>
      </c>
      <c r="S42" s="1">
        <f t="shared" si="16"/>
        <v>65</v>
      </c>
      <c r="T42" s="1" t="str">
        <f t="shared" si="25"/>
        <v>C</v>
      </c>
      <c r="U42" s="1">
        <v>72</v>
      </c>
      <c r="V42" s="4" t="str">
        <f t="shared" si="33"/>
        <v>O</v>
      </c>
      <c r="W42" s="1">
        <v>15</v>
      </c>
      <c r="X42" s="4" t="str">
        <f t="shared" si="26"/>
        <v>A</v>
      </c>
      <c r="Y42" s="1">
        <f t="shared" si="27"/>
        <v>87</v>
      </c>
      <c r="Z42" s="1" t="str">
        <f t="shared" si="28"/>
        <v>O</v>
      </c>
      <c r="AA42" s="101">
        <v>45</v>
      </c>
      <c r="AB42" s="101" t="str">
        <f t="shared" si="34"/>
        <v>D</v>
      </c>
      <c r="AC42" s="101">
        <v>14</v>
      </c>
      <c r="AD42" s="101" t="str">
        <f t="shared" si="35"/>
        <v>B</v>
      </c>
      <c r="AE42" s="101">
        <f t="shared" si="36"/>
        <v>59</v>
      </c>
      <c r="AF42" s="101" t="str">
        <f t="shared" si="37"/>
        <v>D</v>
      </c>
      <c r="AG42" s="103"/>
      <c r="AH42" s="103"/>
      <c r="AI42" s="103"/>
      <c r="AJ42" s="103"/>
      <c r="AK42" s="103"/>
      <c r="AL42" s="103"/>
      <c r="AM42" s="101"/>
      <c r="AN42" s="101"/>
      <c r="AO42" s="101"/>
      <c r="AP42" s="101"/>
      <c r="AQ42" s="101"/>
      <c r="AR42" s="101"/>
      <c r="AS42" s="107" t="str">
        <f t="shared" si="22"/>
        <v>P</v>
      </c>
      <c r="AT42" s="1">
        <v>7.63</v>
      </c>
    </row>
    <row r="43" spans="1:73" x14ac:dyDescent="0.25">
      <c r="A43" s="104">
        <v>53272118</v>
      </c>
      <c r="B43" s="105" t="s">
        <v>122</v>
      </c>
      <c r="C43" s="1">
        <v>55</v>
      </c>
      <c r="D43" s="4" t="str">
        <f t="shared" si="6"/>
        <v>C</v>
      </c>
      <c r="E43" s="1">
        <v>17</v>
      </c>
      <c r="F43" s="4" t="str">
        <f t="shared" si="7"/>
        <v>O</v>
      </c>
      <c r="G43" s="1">
        <f t="shared" si="8"/>
        <v>72</v>
      </c>
      <c r="H43" s="1" t="str">
        <f t="shared" si="9"/>
        <v>B</v>
      </c>
      <c r="I43" s="1">
        <v>62</v>
      </c>
      <c r="J43" s="4" t="str">
        <f t="shared" si="10"/>
        <v>A</v>
      </c>
      <c r="K43" s="1">
        <v>13</v>
      </c>
      <c r="L43" s="4" t="str">
        <f t="shared" si="11"/>
        <v>C</v>
      </c>
      <c r="M43" s="1">
        <f t="shared" si="12"/>
        <v>75</v>
      </c>
      <c r="N43" s="1" t="str">
        <f t="shared" si="13"/>
        <v>A</v>
      </c>
      <c r="O43" s="1">
        <v>46</v>
      </c>
      <c r="P43" s="4" t="str">
        <f t="shared" si="14"/>
        <v>D</v>
      </c>
      <c r="Q43" s="1">
        <v>15</v>
      </c>
      <c r="R43" s="4" t="str">
        <f t="shared" si="15"/>
        <v>A</v>
      </c>
      <c r="S43" s="1">
        <f t="shared" si="16"/>
        <v>61</v>
      </c>
      <c r="T43" s="1" t="str">
        <f t="shared" si="25"/>
        <v>C</v>
      </c>
      <c r="U43" s="1">
        <v>54</v>
      </c>
      <c r="V43" s="4" t="str">
        <f t="shared" si="33"/>
        <v>C</v>
      </c>
      <c r="W43" s="1">
        <v>15</v>
      </c>
      <c r="X43" s="4" t="str">
        <f t="shared" si="26"/>
        <v>A</v>
      </c>
      <c r="Y43" s="1">
        <f t="shared" si="27"/>
        <v>69</v>
      </c>
      <c r="Z43" s="1" t="str">
        <f t="shared" si="28"/>
        <v>C</v>
      </c>
      <c r="AA43" s="101">
        <v>36</v>
      </c>
      <c r="AB43" s="101" t="str">
        <f t="shared" si="34"/>
        <v>E</v>
      </c>
      <c r="AC43" s="101">
        <v>17</v>
      </c>
      <c r="AD43" s="101" t="str">
        <f t="shared" si="35"/>
        <v>O</v>
      </c>
      <c r="AE43" s="101">
        <f t="shared" si="36"/>
        <v>53</v>
      </c>
      <c r="AF43" s="101" t="str">
        <f t="shared" si="37"/>
        <v>D</v>
      </c>
      <c r="AG43" s="103"/>
      <c r="AH43" s="103"/>
      <c r="AI43" s="103"/>
      <c r="AJ43" s="103"/>
      <c r="AK43" s="103"/>
      <c r="AL43" s="103"/>
      <c r="AM43" s="101"/>
      <c r="AN43" s="101"/>
      <c r="AO43" s="101"/>
      <c r="AP43" s="101"/>
      <c r="AQ43" s="101"/>
      <c r="AR43" s="101"/>
      <c r="AS43" s="107" t="str">
        <f t="shared" si="22"/>
        <v>P</v>
      </c>
      <c r="AT43" s="1">
        <v>7.85</v>
      </c>
    </row>
    <row r="44" spans="1:73" x14ac:dyDescent="0.25">
      <c r="A44" s="104">
        <v>53272119</v>
      </c>
      <c r="B44" s="105" t="s">
        <v>123</v>
      </c>
      <c r="C44" s="1">
        <v>46</v>
      </c>
      <c r="D44" s="4" t="str">
        <f t="shared" si="6"/>
        <v>D</v>
      </c>
      <c r="E44" s="1">
        <v>14</v>
      </c>
      <c r="F44" s="4" t="str">
        <f t="shared" si="7"/>
        <v>B</v>
      </c>
      <c r="G44" s="1">
        <f t="shared" si="8"/>
        <v>60</v>
      </c>
      <c r="H44" s="1" t="str">
        <f t="shared" si="9"/>
        <v>C</v>
      </c>
      <c r="I44" s="1">
        <v>44</v>
      </c>
      <c r="J44" s="4" t="str">
        <f t="shared" si="10"/>
        <v>D</v>
      </c>
      <c r="K44" s="1">
        <v>12</v>
      </c>
      <c r="L44" s="4" t="str">
        <f t="shared" si="11"/>
        <v>C</v>
      </c>
      <c r="M44" s="1">
        <f t="shared" si="12"/>
        <v>56</v>
      </c>
      <c r="N44" s="1" t="str">
        <f t="shared" si="13"/>
        <v>D</v>
      </c>
      <c r="O44" s="1">
        <v>51</v>
      </c>
      <c r="P44" s="4" t="str">
        <f t="shared" si="14"/>
        <v>C</v>
      </c>
      <c r="Q44" s="1">
        <v>13</v>
      </c>
      <c r="R44" s="4" t="str">
        <f t="shared" si="15"/>
        <v>C</v>
      </c>
      <c r="S44" s="1">
        <f t="shared" si="16"/>
        <v>64</v>
      </c>
      <c r="T44" s="1" t="str">
        <f t="shared" si="25"/>
        <v>C</v>
      </c>
      <c r="U44" s="1">
        <v>42</v>
      </c>
      <c r="V44" s="4" t="str">
        <f t="shared" si="33"/>
        <v>D</v>
      </c>
      <c r="W44" s="1">
        <v>13</v>
      </c>
      <c r="X44" s="4" t="str">
        <f t="shared" si="26"/>
        <v>C</v>
      </c>
      <c r="Y44" s="1">
        <f t="shared" si="27"/>
        <v>55</v>
      </c>
      <c r="Z44" s="1" t="str">
        <f t="shared" si="28"/>
        <v>D</v>
      </c>
      <c r="AA44" s="101">
        <v>44</v>
      </c>
      <c r="AB44" s="101" t="str">
        <f t="shared" si="34"/>
        <v>D</v>
      </c>
      <c r="AC44" s="101">
        <v>14</v>
      </c>
      <c r="AD44" s="101" t="str">
        <f t="shared" si="35"/>
        <v>B</v>
      </c>
      <c r="AE44" s="101">
        <f t="shared" si="36"/>
        <v>58</v>
      </c>
      <c r="AF44" s="101" t="str">
        <f t="shared" si="37"/>
        <v>D</v>
      </c>
      <c r="AG44" s="103"/>
      <c r="AH44" s="103"/>
      <c r="AI44" s="103"/>
      <c r="AJ44" s="103"/>
      <c r="AK44" s="103"/>
      <c r="AL44" s="103"/>
      <c r="AM44" s="101"/>
      <c r="AN44" s="101"/>
      <c r="AO44" s="101"/>
      <c r="AP44" s="101"/>
      <c r="AQ44" s="101"/>
      <c r="AR44" s="101"/>
      <c r="AS44" s="107" t="str">
        <f t="shared" si="22"/>
        <v>P</v>
      </c>
      <c r="AT44" s="1">
        <v>7.22</v>
      </c>
    </row>
    <row r="45" spans="1:73" ht="28.5" x14ac:dyDescent="0.25">
      <c r="A45" s="104">
        <v>53272120</v>
      </c>
      <c r="B45" s="105" t="s">
        <v>124</v>
      </c>
      <c r="C45" s="1">
        <v>42</v>
      </c>
      <c r="D45" s="4" t="str">
        <f>IF(C45="A","F",IF(C45&lt;32,"F", IF(C45&lt;36,"P", IF(C45&lt;40,"E", IF(C45&lt;48,"D", IF(C45&lt;56,"C", IF(C45&lt;60,"B", IF(C45&lt;64,"A", "O"))))))))</f>
        <v>D</v>
      </c>
      <c r="E45" s="1">
        <v>15</v>
      </c>
      <c r="F45" s="4" t="str">
        <f t="shared" si="7"/>
        <v>A</v>
      </c>
      <c r="G45" s="1">
        <f t="shared" si="8"/>
        <v>57</v>
      </c>
      <c r="H45" s="1" t="str">
        <f t="shared" si="9"/>
        <v>D</v>
      </c>
      <c r="I45" s="1">
        <v>49</v>
      </c>
      <c r="J45" s="4" t="str">
        <f t="shared" si="10"/>
        <v>C</v>
      </c>
      <c r="K45" s="1">
        <v>13</v>
      </c>
      <c r="L45" s="4" t="str">
        <f t="shared" si="11"/>
        <v>C</v>
      </c>
      <c r="M45" s="1">
        <f t="shared" si="12"/>
        <v>62</v>
      </c>
      <c r="N45" s="1" t="str">
        <f t="shared" si="13"/>
        <v>C</v>
      </c>
      <c r="O45" s="1">
        <v>55</v>
      </c>
      <c r="P45" s="4" t="str">
        <f t="shared" si="14"/>
        <v>C</v>
      </c>
      <c r="Q45" s="1">
        <v>16</v>
      </c>
      <c r="R45" s="4" t="str">
        <f t="shared" si="15"/>
        <v>O</v>
      </c>
      <c r="S45" s="1">
        <f t="shared" si="16"/>
        <v>71</v>
      </c>
      <c r="T45" s="1" t="str">
        <f t="shared" si="25"/>
        <v>B</v>
      </c>
      <c r="U45" s="1">
        <v>38</v>
      </c>
      <c r="V45" s="4" t="str">
        <f t="shared" si="33"/>
        <v>E</v>
      </c>
      <c r="W45" s="1">
        <v>16</v>
      </c>
      <c r="X45" s="4" t="str">
        <f t="shared" si="26"/>
        <v>O</v>
      </c>
      <c r="Y45" s="1">
        <f t="shared" si="27"/>
        <v>54</v>
      </c>
      <c r="Z45" s="1" t="str">
        <f t="shared" si="28"/>
        <v>D</v>
      </c>
      <c r="AA45" s="101">
        <v>43</v>
      </c>
      <c r="AB45" s="101" t="str">
        <f t="shared" si="34"/>
        <v>D</v>
      </c>
      <c r="AC45" s="101">
        <v>15</v>
      </c>
      <c r="AD45" s="101" t="str">
        <f t="shared" si="35"/>
        <v>A</v>
      </c>
      <c r="AE45" s="101">
        <f t="shared" si="36"/>
        <v>58</v>
      </c>
      <c r="AF45" s="101" t="str">
        <f t="shared" si="37"/>
        <v>D</v>
      </c>
      <c r="AG45" s="103"/>
      <c r="AH45" s="103"/>
      <c r="AI45" s="103"/>
      <c r="AJ45" s="103"/>
      <c r="AK45" s="103"/>
      <c r="AL45" s="103"/>
      <c r="AM45" s="1"/>
      <c r="AN45" s="4"/>
      <c r="AO45" s="1"/>
      <c r="AP45" s="4"/>
      <c r="AQ45" s="1"/>
      <c r="AR45" s="1"/>
      <c r="AS45" s="107" t="str">
        <f t="shared" si="22"/>
        <v>P</v>
      </c>
      <c r="AT45" s="1">
        <v>7.26</v>
      </c>
    </row>
    <row r="46" spans="1:73" ht="28.5" x14ac:dyDescent="0.25">
      <c r="A46" s="104">
        <v>53272121</v>
      </c>
      <c r="B46" s="105" t="s">
        <v>247</v>
      </c>
      <c r="C46" s="1">
        <v>68</v>
      </c>
      <c r="D46" s="4" t="str">
        <f t="shared" si="6"/>
        <v>O</v>
      </c>
      <c r="E46" s="1">
        <v>19</v>
      </c>
      <c r="F46" s="4" t="str">
        <f t="shared" si="7"/>
        <v>O</v>
      </c>
      <c r="G46" s="1">
        <f t="shared" si="8"/>
        <v>87</v>
      </c>
      <c r="H46" s="1" t="str">
        <f t="shared" si="9"/>
        <v>O</v>
      </c>
      <c r="I46" s="1">
        <v>56</v>
      </c>
      <c r="J46" s="4" t="str">
        <f t="shared" si="10"/>
        <v>B</v>
      </c>
      <c r="K46" s="1">
        <v>16</v>
      </c>
      <c r="L46" s="4" t="str">
        <f t="shared" si="11"/>
        <v>O</v>
      </c>
      <c r="M46" s="1">
        <f t="shared" si="12"/>
        <v>72</v>
      </c>
      <c r="N46" s="1" t="str">
        <f t="shared" si="13"/>
        <v>B</v>
      </c>
      <c r="O46" s="1">
        <v>64</v>
      </c>
      <c r="P46" s="4" t="str">
        <f t="shared" si="14"/>
        <v>O</v>
      </c>
      <c r="Q46" s="1">
        <v>14</v>
      </c>
      <c r="R46" s="4" t="str">
        <f t="shared" si="15"/>
        <v>B</v>
      </c>
      <c r="S46" s="1">
        <f t="shared" si="16"/>
        <v>78</v>
      </c>
      <c r="T46" s="1" t="str">
        <f t="shared" si="25"/>
        <v>A</v>
      </c>
      <c r="U46" s="1">
        <v>48</v>
      </c>
      <c r="V46" s="4" t="str">
        <f t="shared" si="33"/>
        <v>C</v>
      </c>
      <c r="W46" s="1">
        <v>17</v>
      </c>
      <c r="X46" s="4" t="str">
        <f t="shared" si="26"/>
        <v>O</v>
      </c>
      <c r="Y46" s="1">
        <f t="shared" si="27"/>
        <v>65</v>
      </c>
      <c r="Z46" s="1" t="str">
        <f t="shared" si="28"/>
        <v>C</v>
      </c>
      <c r="AA46" s="101">
        <v>44</v>
      </c>
      <c r="AB46" s="101" t="str">
        <f t="shared" si="34"/>
        <v>D</v>
      </c>
      <c r="AC46" s="101">
        <v>15</v>
      </c>
      <c r="AD46" s="101" t="str">
        <f t="shared" si="35"/>
        <v>A</v>
      </c>
      <c r="AE46" s="101">
        <f t="shared" si="36"/>
        <v>59</v>
      </c>
      <c r="AF46" s="101" t="str">
        <f t="shared" si="37"/>
        <v>D</v>
      </c>
      <c r="AG46" s="103"/>
      <c r="AH46" s="103"/>
      <c r="AI46" s="103"/>
      <c r="AJ46" s="103"/>
      <c r="AK46" s="103"/>
      <c r="AL46" s="103"/>
      <c r="AM46" s="1"/>
      <c r="AN46" s="4"/>
      <c r="AO46" s="1"/>
      <c r="AP46" s="4"/>
      <c r="AQ46" s="1"/>
      <c r="AR46" s="1"/>
      <c r="AS46" s="107" t="str">
        <f t="shared" si="22"/>
        <v>P</v>
      </c>
      <c r="AT46" s="1">
        <v>8.59</v>
      </c>
      <c r="AV46" s="178" t="s">
        <v>89</v>
      </c>
      <c r="AW46" s="173"/>
      <c r="AX46" s="173"/>
      <c r="AY46" s="173"/>
      <c r="AZ46" s="173"/>
      <c r="BA46" s="173"/>
    </row>
    <row r="47" spans="1:73" ht="28.5" x14ac:dyDescent="0.25">
      <c r="A47" s="104">
        <v>53272122</v>
      </c>
      <c r="B47" s="105" t="s">
        <v>248</v>
      </c>
      <c r="C47" s="1">
        <v>67</v>
      </c>
      <c r="D47" s="4" t="str">
        <f t="shared" si="6"/>
        <v>O</v>
      </c>
      <c r="E47" s="1">
        <v>16</v>
      </c>
      <c r="F47" s="4" t="str">
        <f t="shared" si="7"/>
        <v>O</v>
      </c>
      <c r="G47" s="1">
        <f t="shared" si="8"/>
        <v>83</v>
      </c>
      <c r="H47" s="1" t="str">
        <f t="shared" si="9"/>
        <v>O</v>
      </c>
      <c r="I47" s="1">
        <v>48</v>
      </c>
      <c r="J47" s="4" t="str">
        <f t="shared" si="10"/>
        <v>C</v>
      </c>
      <c r="K47" s="1">
        <v>16</v>
      </c>
      <c r="L47" s="4" t="str">
        <f t="shared" si="11"/>
        <v>O</v>
      </c>
      <c r="M47" s="1">
        <f t="shared" si="12"/>
        <v>64</v>
      </c>
      <c r="N47" s="1" t="str">
        <f t="shared" si="13"/>
        <v>C</v>
      </c>
      <c r="O47" s="1">
        <v>47</v>
      </c>
      <c r="P47" s="4" t="str">
        <f t="shared" si="14"/>
        <v>D</v>
      </c>
      <c r="Q47" s="1">
        <v>18</v>
      </c>
      <c r="R47" s="4" t="str">
        <f t="shared" si="15"/>
        <v>O</v>
      </c>
      <c r="S47" s="1">
        <f t="shared" si="16"/>
        <v>65</v>
      </c>
      <c r="T47" s="1" t="str">
        <f t="shared" si="25"/>
        <v>C</v>
      </c>
      <c r="U47" s="1">
        <v>55</v>
      </c>
      <c r="V47" s="4" t="str">
        <f t="shared" si="33"/>
        <v>C</v>
      </c>
      <c r="W47" s="1">
        <v>15</v>
      </c>
      <c r="X47" s="4" t="str">
        <f t="shared" si="26"/>
        <v>A</v>
      </c>
      <c r="Y47" s="1">
        <f t="shared" si="27"/>
        <v>70</v>
      </c>
      <c r="Z47" s="1" t="str">
        <f t="shared" si="28"/>
        <v>B</v>
      </c>
      <c r="AA47" s="101">
        <v>43</v>
      </c>
      <c r="AB47" s="101" t="str">
        <f t="shared" si="34"/>
        <v>D</v>
      </c>
      <c r="AC47" s="101">
        <v>13</v>
      </c>
      <c r="AD47" s="101" t="str">
        <f t="shared" si="35"/>
        <v>C</v>
      </c>
      <c r="AE47" s="101">
        <f t="shared" si="36"/>
        <v>56</v>
      </c>
      <c r="AF47" s="101" t="str">
        <f t="shared" si="37"/>
        <v>D</v>
      </c>
      <c r="AG47" s="103"/>
      <c r="AH47" s="103"/>
      <c r="AI47" s="103"/>
      <c r="AJ47" s="103"/>
      <c r="AK47" s="103"/>
      <c r="AL47" s="103"/>
      <c r="AM47" s="1"/>
      <c r="AN47" s="4"/>
      <c r="AO47" s="1"/>
      <c r="AP47" s="4"/>
      <c r="AQ47" s="1"/>
      <c r="AR47" s="1"/>
      <c r="AS47" s="107" t="str">
        <f t="shared" si="22"/>
        <v>P</v>
      </c>
      <c r="AT47" s="1">
        <v>8.2200000000000006</v>
      </c>
    </row>
    <row r="48" spans="1:73" ht="28.5" x14ac:dyDescent="0.25">
      <c r="A48" s="104">
        <v>53272123</v>
      </c>
      <c r="B48" s="105" t="s">
        <v>249</v>
      </c>
      <c r="C48" s="1">
        <v>47</v>
      </c>
      <c r="D48" s="4" t="str">
        <f t="shared" si="6"/>
        <v>D</v>
      </c>
      <c r="E48" s="1">
        <v>14</v>
      </c>
      <c r="F48" s="4" t="str">
        <f t="shared" si="7"/>
        <v>B</v>
      </c>
      <c r="G48" s="1">
        <f t="shared" si="8"/>
        <v>61</v>
      </c>
      <c r="H48" s="1" t="str">
        <f t="shared" si="9"/>
        <v>C</v>
      </c>
      <c r="I48" s="1">
        <v>53</v>
      </c>
      <c r="J48" s="4" t="str">
        <f t="shared" si="10"/>
        <v>C</v>
      </c>
      <c r="K48" s="1">
        <v>15</v>
      </c>
      <c r="L48" s="4" t="str">
        <f t="shared" si="11"/>
        <v>A</v>
      </c>
      <c r="M48" s="1">
        <f t="shared" si="12"/>
        <v>68</v>
      </c>
      <c r="N48" s="1" t="str">
        <f t="shared" si="13"/>
        <v>C</v>
      </c>
      <c r="O48" s="1">
        <v>52</v>
      </c>
      <c r="P48" s="4" t="str">
        <f t="shared" si="14"/>
        <v>C</v>
      </c>
      <c r="Q48" s="1">
        <v>17</v>
      </c>
      <c r="R48" s="4" t="str">
        <f t="shared" si="15"/>
        <v>O</v>
      </c>
      <c r="S48" s="1">
        <f t="shared" si="16"/>
        <v>69</v>
      </c>
      <c r="T48" s="1" t="str">
        <f t="shared" si="25"/>
        <v>C</v>
      </c>
      <c r="U48" s="1">
        <v>66</v>
      </c>
      <c r="V48" s="4" t="str">
        <f t="shared" si="33"/>
        <v>O</v>
      </c>
      <c r="W48" s="1">
        <v>16</v>
      </c>
      <c r="X48" s="4" t="str">
        <f t="shared" si="26"/>
        <v>O</v>
      </c>
      <c r="Y48" s="1">
        <f t="shared" si="27"/>
        <v>82</v>
      </c>
      <c r="Z48" s="1" t="str">
        <f t="shared" si="28"/>
        <v>O</v>
      </c>
      <c r="AA48" s="101">
        <v>52</v>
      </c>
      <c r="AB48" s="101" t="str">
        <f t="shared" si="34"/>
        <v>C</v>
      </c>
      <c r="AC48" s="101">
        <v>17</v>
      </c>
      <c r="AD48" s="101" t="str">
        <f t="shared" si="35"/>
        <v>O</v>
      </c>
      <c r="AE48" s="101">
        <f t="shared" si="36"/>
        <v>69</v>
      </c>
      <c r="AF48" s="101" t="str">
        <f t="shared" si="37"/>
        <v>C</v>
      </c>
      <c r="AG48" s="103"/>
      <c r="AH48" s="103"/>
      <c r="AI48" s="103"/>
      <c r="AJ48" s="103"/>
      <c r="AK48" s="103"/>
      <c r="AL48" s="103"/>
      <c r="AM48" s="1"/>
      <c r="AN48" s="4"/>
      <c r="AO48" s="1"/>
      <c r="AP48" s="4"/>
      <c r="AQ48" s="1"/>
      <c r="AR48" s="1"/>
      <c r="AS48" s="107" t="str">
        <f t="shared" si="22"/>
        <v>P</v>
      </c>
      <c r="AT48" s="1">
        <v>8.2200000000000006</v>
      </c>
    </row>
    <row r="49" spans="1:46" ht="28.5" x14ac:dyDescent="0.25">
      <c r="A49" s="104">
        <v>53272124</v>
      </c>
      <c r="B49" s="105" t="s">
        <v>125</v>
      </c>
      <c r="C49" s="1">
        <v>34</v>
      </c>
      <c r="D49" s="4" t="str">
        <f t="shared" si="6"/>
        <v>P</v>
      </c>
      <c r="E49" s="1">
        <v>12</v>
      </c>
      <c r="F49" s="4" t="str">
        <f t="shared" si="7"/>
        <v>C</v>
      </c>
      <c r="G49" s="1">
        <f t="shared" si="8"/>
        <v>46</v>
      </c>
      <c r="H49" s="1" t="str">
        <f t="shared" si="9"/>
        <v>E</v>
      </c>
      <c r="I49" s="1">
        <v>35</v>
      </c>
      <c r="J49" s="4" t="str">
        <f t="shared" si="10"/>
        <v>P</v>
      </c>
      <c r="K49" s="1">
        <v>9</v>
      </c>
      <c r="L49" s="4" t="str">
        <f t="shared" si="11"/>
        <v>E</v>
      </c>
      <c r="M49" s="1">
        <f t="shared" si="12"/>
        <v>44</v>
      </c>
      <c r="N49" s="1" t="str">
        <f t="shared" si="13"/>
        <v>P</v>
      </c>
      <c r="O49" s="1">
        <v>35</v>
      </c>
      <c r="P49" s="4" t="str">
        <f t="shared" si="14"/>
        <v>P</v>
      </c>
      <c r="Q49" s="1">
        <v>13</v>
      </c>
      <c r="R49" s="4" t="str">
        <f t="shared" si="15"/>
        <v>C</v>
      </c>
      <c r="S49" s="1">
        <f t="shared" si="16"/>
        <v>48</v>
      </c>
      <c r="T49" s="1" t="str">
        <f t="shared" si="25"/>
        <v>E</v>
      </c>
      <c r="U49" s="1">
        <v>46</v>
      </c>
      <c r="V49" s="4" t="str">
        <f t="shared" si="33"/>
        <v>D</v>
      </c>
      <c r="W49" s="1">
        <v>16</v>
      </c>
      <c r="X49" s="4" t="str">
        <f t="shared" si="26"/>
        <v>O</v>
      </c>
      <c r="Y49" s="1">
        <f t="shared" si="27"/>
        <v>62</v>
      </c>
      <c r="Z49" s="1" t="str">
        <f t="shared" si="28"/>
        <v>C</v>
      </c>
      <c r="AA49" s="101">
        <v>47</v>
      </c>
      <c r="AB49" s="101" t="str">
        <f t="shared" si="34"/>
        <v>D</v>
      </c>
      <c r="AC49" s="101">
        <v>16</v>
      </c>
      <c r="AD49" s="101" t="str">
        <f t="shared" si="35"/>
        <v>O</v>
      </c>
      <c r="AE49" s="101">
        <f t="shared" si="36"/>
        <v>63</v>
      </c>
      <c r="AF49" s="101" t="str">
        <f t="shared" si="37"/>
        <v>C</v>
      </c>
      <c r="AG49" s="103"/>
      <c r="AH49" s="103"/>
      <c r="AI49" s="103"/>
      <c r="AJ49" s="103"/>
      <c r="AK49" s="103"/>
      <c r="AL49" s="103"/>
      <c r="AM49" s="1"/>
      <c r="AN49" s="4"/>
      <c r="AO49" s="1"/>
      <c r="AP49" s="4"/>
      <c r="AQ49" s="1"/>
      <c r="AR49" s="1"/>
      <c r="AS49" s="107" t="str">
        <f t="shared" si="22"/>
        <v>P</v>
      </c>
      <c r="AT49" s="1">
        <v>6.63</v>
      </c>
    </row>
    <row r="50" spans="1:46" x14ac:dyDescent="0.25">
      <c r="A50" s="104">
        <v>53272125</v>
      </c>
      <c r="B50" s="105" t="s">
        <v>126</v>
      </c>
      <c r="C50" s="1">
        <v>32</v>
      </c>
      <c r="D50" s="4" t="str">
        <f t="shared" si="6"/>
        <v>P</v>
      </c>
      <c r="E50" s="1">
        <v>8</v>
      </c>
      <c r="F50" s="4" t="str">
        <f t="shared" si="7"/>
        <v>P</v>
      </c>
      <c r="G50" s="1">
        <f t="shared" si="8"/>
        <v>40</v>
      </c>
      <c r="H50" s="1" t="str">
        <f t="shared" si="9"/>
        <v>P</v>
      </c>
      <c r="I50" s="1">
        <v>45</v>
      </c>
      <c r="J50" s="4" t="str">
        <f t="shared" si="10"/>
        <v>D</v>
      </c>
      <c r="K50" s="1">
        <v>15</v>
      </c>
      <c r="L50" s="4" t="str">
        <f t="shared" si="11"/>
        <v>A</v>
      </c>
      <c r="M50" s="1">
        <f t="shared" si="12"/>
        <v>60</v>
      </c>
      <c r="N50" s="1" t="str">
        <f t="shared" si="13"/>
        <v>C</v>
      </c>
      <c r="O50" s="1">
        <v>21</v>
      </c>
      <c r="P50" s="4" t="str">
        <f t="shared" si="14"/>
        <v>F</v>
      </c>
      <c r="Q50" s="1">
        <v>13</v>
      </c>
      <c r="R50" s="4" t="str">
        <f t="shared" si="15"/>
        <v>C</v>
      </c>
      <c r="S50" s="1">
        <f t="shared" si="16"/>
        <v>34</v>
      </c>
      <c r="T50" s="1" t="str">
        <f t="shared" si="25"/>
        <v>F</v>
      </c>
      <c r="U50" s="1">
        <v>38</v>
      </c>
      <c r="V50" s="4" t="str">
        <f t="shared" si="33"/>
        <v>E</v>
      </c>
      <c r="W50" s="1">
        <v>12</v>
      </c>
      <c r="X50" s="4" t="str">
        <f t="shared" si="26"/>
        <v>C</v>
      </c>
      <c r="Y50" s="1">
        <f t="shared" si="27"/>
        <v>50</v>
      </c>
      <c r="Z50" s="1" t="str">
        <f t="shared" si="28"/>
        <v>D</v>
      </c>
      <c r="AA50" s="101">
        <v>35</v>
      </c>
      <c r="AB50" s="101" t="str">
        <f t="shared" si="34"/>
        <v>P</v>
      </c>
      <c r="AC50" s="101">
        <v>14</v>
      </c>
      <c r="AD50" s="101" t="str">
        <f t="shared" si="35"/>
        <v>B</v>
      </c>
      <c r="AE50" s="101">
        <f t="shared" si="36"/>
        <v>49</v>
      </c>
      <c r="AF50" s="101" t="str">
        <f t="shared" si="37"/>
        <v>E</v>
      </c>
      <c r="AG50" s="103"/>
      <c r="AH50" s="103"/>
      <c r="AI50" s="103"/>
      <c r="AJ50" s="103"/>
      <c r="AK50" s="103"/>
      <c r="AL50" s="103"/>
      <c r="AM50" s="1"/>
      <c r="AN50" s="4"/>
      <c r="AO50" s="1"/>
      <c r="AP50" s="4"/>
      <c r="AQ50" s="1"/>
      <c r="AR50" s="1"/>
      <c r="AS50" s="107" t="str">
        <f t="shared" si="22"/>
        <v>F</v>
      </c>
      <c r="AT50" s="1"/>
    </row>
    <row r="51" spans="1:46" ht="28.5" x14ac:dyDescent="0.25">
      <c r="A51" s="104">
        <v>53272126</v>
      </c>
      <c r="B51" s="105" t="s">
        <v>127</v>
      </c>
      <c r="C51" s="1">
        <v>39</v>
      </c>
      <c r="D51" s="4" t="str">
        <f t="shared" si="6"/>
        <v>E</v>
      </c>
      <c r="E51" s="1">
        <v>11</v>
      </c>
      <c r="F51" s="4" t="str">
        <f t="shared" si="7"/>
        <v>D</v>
      </c>
      <c r="G51" s="1">
        <f t="shared" si="8"/>
        <v>50</v>
      </c>
      <c r="H51" s="1" t="str">
        <f t="shared" si="9"/>
        <v>D</v>
      </c>
      <c r="I51" s="1">
        <v>63</v>
      </c>
      <c r="J51" s="4" t="str">
        <f t="shared" si="10"/>
        <v>A</v>
      </c>
      <c r="K51" s="1">
        <v>12</v>
      </c>
      <c r="L51" s="4" t="str">
        <f t="shared" si="11"/>
        <v>C</v>
      </c>
      <c r="M51" s="1">
        <f t="shared" si="12"/>
        <v>75</v>
      </c>
      <c r="N51" s="1" t="str">
        <f t="shared" si="13"/>
        <v>A</v>
      </c>
      <c r="O51" s="1">
        <v>44</v>
      </c>
      <c r="P51" s="4" t="str">
        <f t="shared" si="14"/>
        <v>D</v>
      </c>
      <c r="Q51" s="1">
        <v>15</v>
      </c>
      <c r="R51" s="4" t="str">
        <f t="shared" si="15"/>
        <v>A</v>
      </c>
      <c r="S51" s="1">
        <f t="shared" si="16"/>
        <v>59</v>
      </c>
      <c r="T51" s="1" t="str">
        <f t="shared" si="25"/>
        <v>D</v>
      </c>
      <c r="U51" s="1">
        <v>41</v>
      </c>
      <c r="V51" s="4" t="str">
        <f>IF(U51="A","F",IF(U51&lt;32,"F", IF(U51&lt;36,"P", IF(U51&lt;40,"E", IF(U51&lt;48,"D", IF(U51&lt;56,"C", IF(U51&lt;60,"B", IF(U51&lt;64,"A", "O"))))))))</f>
        <v>D</v>
      </c>
      <c r="W51" s="1">
        <v>15</v>
      </c>
      <c r="X51" s="4" t="str">
        <f t="shared" si="26"/>
        <v>A</v>
      </c>
      <c r="Y51" s="1">
        <f t="shared" si="27"/>
        <v>56</v>
      </c>
      <c r="Z51" s="1" t="str">
        <f t="shared" si="28"/>
        <v>D</v>
      </c>
      <c r="AA51" s="101">
        <v>37</v>
      </c>
      <c r="AB51" s="101" t="str">
        <f t="shared" si="34"/>
        <v>E</v>
      </c>
      <c r="AC51" s="101">
        <v>17</v>
      </c>
      <c r="AD51" s="101" t="str">
        <f t="shared" si="35"/>
        <v>O</v>
      </c>
      <c r="AE51" s="101">
        <f t="shared" si="36"/>
        <v>54</v>
      </c>
      <c r="AF51" s="101" t="str">
        <f t="shared" si="37"/>
        <v>D</v>
      </c>
      <c r="AG51" s="103"/>
      <c r="AH51" s="103"/>
      <c r="AI51" s="103"/>
      <c r="AJ51" s="103"/>
      <c r="AK51" s="103"/>
      <c r="AL51" s="103"/>
      <c r="AM51" s="1"/>
      <c r="AN51" s="4"/>
      <c r="AO51" s="1"/>
      <c r="AP51" s="4"/>
      <c r="AQ51" s="1"/>
      <c r="AR51" s="1"/>
      <c r="AS51" s="107" t="str">
        <f t="shared" si="22"/>
        <v>P</v>
      </c>
      <c r="AT51" s="1">
        <v>7.19</v>
      </c>
    </row>
    <row r="52" spans="1:46" x14ac:dyDescent="0.25">
      <c r="A52" s="104">
        <v>53272127</v>
      </c>
      <c r="B52" s="105" t="s">
        <v>128</v>
      </c>
      <c r="C52" s="1">
        <v>42</v>
      </c>
      <c r="D52" s="4" t="str">
        <f t="shared" si="6"/>
        <v>D</v>
      </c>
      <c r="E52" s="1">
        <v>17</v>
      </c>
      <c r="F52" s="4" t="str">
        <f t="shared" si="7"/>
        <v>O</v>
      </c>
      <c r="G52" s="1">
        <f t="shared" si="8"/>
        <v>59</v>
      </c>
      <c r="H52" s="1" t="str">
        <f t="shared" si="9"/>
        <v>D</v>
      </c>
      <c r="I52" s="1">
        <v>51</v>
      </c>
      <c r="J52" s="4" t="str">
        <f t="shared" si="10"/>
        <v>C</v>
      </c>
      <c r="K52" s="1">
        <v>19</v>
      </c>
      <c r="L52" s="4" t="str">
        <f t="shared" si="11"/>
        <v>O</v>
      </c>
      <c r="M52" s="1">
        <f t="shared" si="12"/>
        <v>70</v>
      </c>
      <c r="N52" s="1" t="str">
        <f t="shared" si="13"/>
        <v>B</v>
      </c>
      <c r="O52" s="1">
        <v>55</v>
      </c>
      <c r="P52" s="4" t="str">
        <f t="shared" si="14"/>
        <v>C</v>
      </c>
      <c r="Q52" s="1">
        <v>18</v>
      </c>
      <c r="R52" s="4" t="str">
        <f t="shared" si="15"/>
        <v>O</v>
      </c>
      <c r="S52" s="1">
        <f t="shared" si="16"/>
        <v>73</v>
      </c>
      <c r="T52" s="1" t="str">
        <f t="shared" si="25"/>
        <v>B</v>
      </c>
      <c r="U52" s="1">
        <v>50</v>
      </c>
      <c r="V52" s="4" t="str">
        <f t="shared" si="33"/>
        <v>C</v>
      </c>
      <c r="W52" s="1">
        <v>16</v>
      </c>
      <c r="X52" s="4" t="str">
        <f t="shared" si="26"/>
        <v>O</v>
      </c>
      <c r="Y52" s="1">
        <f t="shared" si="27"/>
        <v>66</v>
      </c>
      <c r="Z52" s="1" t="str">
        <f t="shared" si="28"/>
        <v>C</v>
      </c>
      <c r="AA52" s="101">
        <v>35</v>
      </c>
      <c r="AB52" s="101" t="str">
        <f t="shared" si="34"/>
        <v>P</v>
      </c>
      <c r="AC52" s="101">
        <v>16</v>
      </c>
      <c r="AD52" s="101" t="str">
        <f t="shared" si="35"/>
        <v>O</v>
      </c>
      <c r="AE52" s="101">
        <f t="shared" si="36"/>
        <v>51</v>
      </c>
      <c r="AF52" s="101" t="str">
        <f t="shared" si="37"/>
        <v>D</v>
      </c>
      <c r="AG52" s="103"/>
      <c r="AH52" s="103"/>
      <c r="AI52" s="103"/>
      <c r="AJ52" s="103"/>
      <c r="AK52" s="103"/>
      <c r="AL52" s="103"/>
      <c r="AM52" s="1"/>
      <c r="AN52" s="4"/>
      <c r="AO52" s="1"/>
      <c r="AP52" s="4"/>
      <c r="AQ52" s="1"/>
      <c r="AR52" s="1"/>
      <c r="AS52" s="107" t="str">
        <f t="shared" si="22"/>
        <v>P</v>
      </c>
      <c r="AT52" s="1">
        <v>7.93</v>
      </c>
    </row>
    <row r="53" spans="1:46" ht="28.5" x14ac:dyDescent="0.25">
      <c r="A53" s="104">
        <v>53272128</v>
      </c>
      <c r="B53" s="105" t="s">
        <v>129</v>
      </c>
      <c r="C53" s="1">
        <v>62</v>
      </c>
      <c r="D53" s="4" t="str">
        <f t="shared" si="6"/>
        <v>A</v>
      </c>
      <c r="E53" s="1">
        <v>15</v>
      </c>
      <c r="F53" s="4" t="str">
        <f t="shared" si="7"/>
        <v>A</v>
      </c>
      <c r="G53" s="1">
        <f t="shared" si="8"/>
        <v>77</v>
      </c>
      <c r="H53" s="1" t="str">
        <f t="shared" si="9"/>
        <v>A</v>
      </c>
      <c r="I53" s="1">
        <v>62</v>
      </c>
      <c r="J53" s="4" t="str">
        <f t="shared" si="10"/>
        <v>A</v>
      </c>
      <c r="K53" s="1">
        <v>16</v>
      </c>
      <c r="L53" s="4" t="str">
        <f t="shared" si="11"/>
        <v>O</v>
      </c>
      <c r="M53" s="1">
        <f t="shared" si="12"/>
        <v>78</v>
      </c>
      <c r="N53" s="1" t="str">
        <f t="shared" si="13"/>
        <v>A</v>
      </c>
      <c r="O53" s="1">
        <v>61</v>
      </c>
      <c r="P53" s="4" t="str">
        <f t="shared" si="14"/>
        <v>A</v>
      </c>
      <c r="Q53" s="1">
        <v>17</v>
      </c>
      <c r="R53" s="4" t="str">
        <f t="shared" si="15"/>
        <v>O</v>
      </c>
      <c r="S53" s="1">
        <f t="shared" si="16"/>
        <v>78</v>
      </c>
      <c r="T53" s="1" t="str">
        <f t="shared" si="25"/>
        <v>A</v>
      </c>
      <c r="U53" s="1">
        <v>61</v>
      </c>
      <c r="V53" s="4" t="str">
        <f t="shared" si="33"/>
        <v>A</v>
      </c>
      <c r="W53" s="1">
        <v>15</v>
      </c>
      <c r="X53" s="4" t="str">
        <f t="shared" si="26"/>
        <v>A</v>
      </c>
      <c r="Y53" s="1">
        <f t="shared" si="27"/>
        <v>76</v>
      </c>
      <c r="Z53" s="1" t="str">
        <f t="shared" si="28"/>
        <v>A</v>
      </c>
      <c r="AA53" s="101">
        <v>50</v>
      </c>
      <c r="AB53" s="101" t="str">
        <f t="shared" si="34"/>
        <v>C</v>
      </c>
      <c r="AC53" s="101">
        <v>17</v>
      </c>
      <c r="AD53" s="101" t="str">
        <f t="shared" si="35"/>
        <v>O</v>
      </c>
      <c r="AE53" s="101">
        <f t="shared" si="36"/>
        <v>67</v>
      </c>
      <c r="AF53" s="101" t="str">
        <f t="shared" si="37"/>
        <v>C</v>
      </c>
      <c r="AG53" s="103"/>
      <c r="AH53" s="103"/>
      <c r="AI53" s="103"/>
      <c r="AJ53" s="103"/>
      <c r="AK53" s="103"/>
      <c r="AL53" s="103"/>
      <c r="AM53" s="1"/>
      <c r="AN53" s="4"/>
      <c r="AO53" s="1"/>
      <c r="AP53" s="4"/>
      <c r="AQ53" s="1"/>
      <c r="AR53" s="1"/>
      <c r="AS53" s="107" t="str">
        <f t="shared" si="22"/>
        <v>P</v>
      </c>
      <c r="AT53" s="1">
        <v>9.07</v>
      </c>
    </row>
    <row r="54" spans="1:46" ht="28.5" x14ac:dyDescent="0.25">
      <c r="A54" s="104">
        <v>53272129</v>
      </c>
      <c r="B54" s="105" t="s">
        <v>130</v>
      </c>
      <c r="C54" s="1">
        <v>44</v>
      </c>
      <c r="D54" s="4" t="str">
        <f t="shared" si="6"/>
        <v>D</v>
      </c>
      <c r="E54" s="1">
        <v>11</v>
      </c>
      <c r="F54" s="4" t="str">
        <f t="shared" si="7"/>
        <v>D</v>
      </c>
      <c r="G54" s="1">
        <f t="shared" si="8"/>
        <v>55</v>
      </c>
      <c r="H54" s="1" t="str">
        <f t="shared" si="9"/>
        <v>D</v>
      </c>
      <c r="I54" s="1">
        <v>48</v>
      </c>
      <c r="J54" s="4" t="str">
        <f t="shared" si="10"/>
        <v>C</v>
      </c>
      <c r="K54" s="1">
        <v>17</v>
      </c>
      <c r="L54" s="4" t="str">
        <f t="shared" si="11"/>
        <v>O</v>
      </c>
      <c r="M54" s="1">
        <f t="shared" si="12"/>
        <v>65</v>
      </c>
      <c r="N54" s="1" t="str">
        <f t="shared" si="13"/>
        <v>C</v>
      </c>
      <c r="O54" s="1">
        <v>43</v>
      </c>
      <c r="P54" s="4" t="str">
        <f t="shared" si="14"/>
        <v>D</v>
      </c>
      <c r="Q54" s="1">
        <v>15</v>
      </c>
      <c r="R54" s="4" t="str">
        <f t="shared" si="15"/>
        <v>A</v>
      </c>
      <c r="S54" s="1">
        <f t="shared" si="16"/>
        <v>58</v>
      </c>
      <c r="T54" s="1" t="str">
        <f t="shared" si="25"/>
        <v>D</v>
      </c>
      <c r="U54" s="1">
        <v>55</v>
      </c>
      <c r="V54" s="4" t="str">
        <f t="shared" si="33"/>
        <v>C</v>
      </c>
      <c r="W54" s="1">
        <v>17</v>
      </c>
      <c r="X54" s="4" t="str">
        <f t="shared" si="26"/>
        <v>O</v>
      </c>
      <c r="Y54" s="1">
        <f t="shared" si="27"/>
        <v>72</v>
      </c>
      <c r="Z54" s="1" t="str">
        <f t="shared" si="28"/>
        <v>B</v>
      </c>
      <c r="AA54" s="101">
        <v>47</v>
      </c>
      <c r="AB54" s="101" t="str">
        <f t="shared" si="34"/>
        <v>D</v>
      </c>
      <c r="AC54" s="101">
        <v>14</v>
      </c>
      <c r="AD54" s="101" t="str">
        <f t="shared" si="35"/>
        <v>B</v>
      </c>
      <c r="AE54" s="101">
        <f t="shared" si="36"/>
        <v>61</v>
      </c>
      <c r="AF54" s="101" t="str">
        <f t="shared" si="37"/>
        <v>C</v>
      </c>
      <c r="AG54" s="103"/>
      <c r="AH54" s="103"/>
      <c r="AI54" s="103"/>
      <c r="AJ54" s="103"/>
      <c r="AK54" s="103"/>
      <c r="AL54" s="103"/>
      <c r="AM54" s="1"/>
      <c r="AN54" s="4"/>
      <c r="AO54" s="1"/>
      <c r="AP54" s="4"/>
      <c r="AQ54" s="1"/>
      <c r="AR54" s="1"/>
      <c r="AS54" s="107" t="str">
        <f t="shared" si="22"/>
        <v>P</v>
      </c>
      <c r="AT54" s="1">
        <v>7.48</v>
      </c>
    </row>
    <row r="55" spans="1:46" x14ac:dyDescent="0.25">
      <c r="A55" s="104">
        <v>53272130</v>
      </c>
      <c r="B55" s="105" t="s">
        <v>131</v>
      </c>
      <c r="C55" s="106">
        <v>45</v>
      </c>
      <c r="D55" s="106" t="str">
        <f t="shared" ref="D55" si="38">IF(C55="A","F",IF(C55&lt;32,"F", IF(C55&lt;36,"P", IF(C55&lt;40,"E", IF(C55&lt;48,"D", IF(C55&lt;56,"C", IF(C55&lt;60,"B", IF(C55&lt;64,"A", "O"))))))))</f>
        <v>D</v>
      </c>
      <c r="E55" s="106">
        <v>11</v>
      </c>
      <c r="F55" s="106" t="str">
        <f t="shared" ref="F55" si="39">IF(E55="A","F",IF(E55&lt;8,"F", IF(E55&lt;9,"P", IF(E55&lt;10,"E", IF(E55&lt;12,"D", IF(E55&lt;14,"C", IF(E55&lt;15,"B", IF(E55&lt;16,"A", "O"))))))))</f>
        <v>D</v>
      </c>
      <c r="G55" s="106">
        <f t="shared" ref="G55" si="40">IF(OR(C55="A",E55="A"),0,C55+E55)</f>
        <v>56</v>
      </c>
      <c r="H55" s="106" t="str">
        <f t="shared" ref="H55" si="41">IF(G55&lt;40,"F", IF(G55&lt;45,"P", IF(G55&lt;50,"E", IF(G55&lt;60,"D", IF(G55&lt;70,"C", IF(G55&lt;75,"B", IF(G55&lt;80,"A", "O")))))))</f>
        <v>D</v>
      </c>
      <c r="I55" s="106">
        <v>59</v>
      </c>
      <c r="J55" s="106" t="str">
        <f t="shared" ref="J55" si="42">IF(I55="A","F",IF(I55&lt;32,"F", IF(I55&lt;36,"P", IF(I55&lt;40,"E", IF(I55&lt;48,"D", IF(I55&lt;56,"C", IF(I55&lt;60,"B", IF(I55&lt;64,"A", "O"))))))))</f>
        <v>B</v>
      </c>
      <c r="K55" s="106">
        <v>16</v>
      </c>
      <c r="L55" s="106" t="str">
        <f t="shared" ref="L55" si="43">IF(K55="A","F",IF(K55&lt;8,"F", IF(K55&lt;9,"P", IF(K55&lt;10,"E", IF(K55&lt;12,"D", IF(K55&lt;14,"C", IF(K55&lt;15,"B", IF(K55&lt;16,"A", "O"))))))))</f>
        <v>O</v>
      </c>
      <c r="M55" s="106">
        <f t="shared" ref="M55" si="44">IF(OR(I55="A",K55="A"),0,I55+K55)</f>
        <v>75</v>
      </c>
      <c r="N55" s="106" t="str">
        <f t="shared" ref="N55" si="45">IF(M55&lt;40,"F", IF(M55&lt;45,"P", IF(M55&lt;50,"E", IF(M55&lt;60,"D", IF(M55&lt;70,"C", IF(M55&lt;75,"B", IF(M55&lt;80,"A", "O")))))))</f>
        <v>A</v>
      </c>
      <c r="O55" s="106">
        <v>51</v>
      </c>
      <c r="P55" s="106" t="str">
        <f t="shared" ref="P55" si="46">IF(O55="A","F",IF(O55&lt;32,"F", IF(O55&lt;36,"P", IF(O55&lt;40,"E", IF(O55&lt;48,"D", IF(O55&lt;56,"C", IF(O55&lt;60,"B", IF(O55&lt;64,"A", "O"))))))))</f>
        <v>C</v>
      </c>
      <c r="Q55" s="106">
        <v>14</v>
      </c>
      <c r="R55" s="106" t="str">
        <f t="shared" ref="R55" si="47">IF(Q55="A","F",IF(Q55&lt;8,"F", IF(Q55&lt;9,"P", IF(Q55&lt;10,"E", IF(Q55&lt;12,"D", IF(Q55&lt;14,"C", IF(Q55&lt;15,"B", IF(Q55&lt;16,"A", "O"))))))))</f>
        <v>B</v>
      </c>
      <c r="S55" s="106">
        <f t="shared" ref="S55" si="48">IF(OR(O55="A",Q55="A"),0,O55+Q55)</f>
        <v>65</v>
      </c>
      <c r="T55" s="106" t="str">
        <f t="shared" ref="T55" si="49">IF(S55&lt;40,"F", IF(S55&lt;45,"P", IF(S55&lt;50,"E", IF(S55&lt;60,"D", IF(S55&lt;70,"C", IF(S55&lt;75,"B", IF(S55&lt;80,"A", "O")))))))</f>
        <v>C</v>
      </c>
      <c r="U55" s="106">
        <v>48</v>
      </c>
      <c r="V55" s="106" t="str">
        <f t="shared" ref="V55" si="50">IF(U55="A","F",IF(U55&lt;32,"F", IF(U55&lt;36,"P", IF(U55&lt;40,"E", IF(U55&lt;48,"D", IF(U55&lt;56,"C", IF(U55&lt;60,"B", IF(U55&lt;64,"A", "O"))))))))</f>
        <v>C</v>
      </c>
      <c r="W55" s="106">
        <v>15</v>
      </c>
      <c r="X55" s="106" t="str">
        <f t="shared" ref="X55" si="51">IF(W55="A","F",IF(W55&lt;8,"F", IF(W55&lt;9,"P", IF(W55&lt;10,"E", IF(W55&lt;12,"D", IF(W55&lt;14,"C", IF(W55&lt;15,"B", IF(W55&lt;16,"A", "O"))))))))</f>
        <v>A</v>
      </c>
      <c r="Y55" s="106">
        <f t="shared" ref="Y55" si="52">IF(OR(U55="A",W55="A"),0,U55+W55)</f>
        <v>63</v>
      </c>
      <c r="Z55" s="106" t="str">
        <f t="shared" ref="Z55" si="53">IF(Y55&lt;40,"F", IF(Y55&lt;45,"P", IF(Y55&lt;50,"E", IF(Y55&lt;60,"D", IF(Y55&lt;70,"C", IF(Y55&lt;75,"B", IF(Y55&lt;80,"A", "O")))))))</f>
        <v>C</v>
      </c>
      <c r="AA55" s="106">
        <v>54</v>
      </c>
      <c r="AB55" s="106" t="str">
        <f t="shared" ref="AB55" si="54">IF(AA55="A","F",IF(AA55&lt;32,"F", IF(AA55&lt;36,"P", IF(AA55&lt;40,"E", IF(AA55&lt;48,"D", IF(AA55&lt;56,"C", IF(AA55&lt;60,"B", IF(AA55&lt;64,"A", "O"))))))))</f>
        <v>C</v>
      </c>
      <c r="AC55" s="106">
        <v>16</v>
      </c>
      <c r="AD55" s="106" t="str">
        <f t="shared" ref="AD55" si="55">IF(AC55="A","F",IF(AC55&lt;8,"F", IF(AC55&lt;9,"P", IF(AC55&lt;10,"E", IF(AC55&lt;12,"D", IF(AC55&lt;14,"C", IF(AC55&lt;15,"B", IF(AC55&lt;16,"A", "O"))))))))</f>
        <v>O</v>
      </c>
      <c r="AE55" s="106">
        <f t="shared" ref="AE55" si="56">IF(OR(AA55="A",AC55="A"),0,AA55+AC55)</f>
        <v>70</v>
      </c>
      <c r="AF55" s="106" t="str">
        <f t="shared" ref="AF55" si="57">IF(AE55&lt;40,"F", IF(AE55&lt;45,"P", IF(AE55&lt;50,"E", IF(AE55&lt;60,"D", IF(AE55&lt;70,"C", IF(AE55&lt;75,"B", IF(AE55&lt;80,"A", "O")))))))</f>
        <v>B</v>
      </c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7" t="str">
        <f t="shared" si="22"/>
        <v>P</v>
      </c>
      <c r="AT55" s="106">
        <v>7.52</v>
      </c>
    </row>
    <row r="56" spans="1:46" ht="28.5" x14ac:dyDescent="0.25">
      <c r="A56" s="104">
        <v>53272131</v>
      </c>
      <c r="B56" s="105" t="s">
        <v>132</v>
      </c>
      <c r="C56" s="106">
        <v>15</v>
      </c>
      <c r="D56" s="106" t="str">
        <f t="shared" ref="D56" si="58">IF(C56="A","F",IF(C56&lt;32,"F", IF(C56&lt;36,"P", IF(C56&lt;40,"E", IF(C56&lt;48,"D", IF(C56&lt;56,"C", IF(C56&lt;60,"B", IF(C56&lt;64,"A", "O"))))))))</f>
        <v>F</v>
      </c>
      <c r="E56" s="106">
        <v>8</v>
      </c>
      <c r="F56" s="106" t="str">
        <f t="shared" ref="F56" si="59">IF(E56="A","F",IF(E56&lt;8,"F", IF(E56&lt;9,"P", IF(E56&lt;10,"E", IF(E56&lt;12,"D", IF(E56&lt;14,"C", IF(E56&lt;15,"B", IF(E56&lt;16,"A", "O"))))))))</f>
        <v>P</v>
      </c>
      <c r="G56" s="106">
        <f t="shared" ref="G56" si="60">IF(OR(C56="A",E56="A"),0,C56+E56)</f>
        <v>23</v>
      </c>
      <c r="H56" s="106" t="str">
        <f t="shared" ref="H56" si="61">IF(G56&lt;40,"F", IF(G56&lt;45,"P", IF(G56&lt;50,"E", IF(G56&lt;60,"D", IF(G56&lt;70,"C", IF(G56&lt;75,"B", IF(G56&lt;80,"A", "O")))))))</f>
        <v>F</v>
      </c>
      <c r="I56" s="106">
        <v>42</v>
      </c>
      <c r="J56" s="106" t="str">
        <f t="shared" ref="J56" si="62">IF(I56="A","F",IF(I56&lt;32,"F", IF(I56&lt;36,"P", IF(I56&lt;40,"E", IF(I56&lt;48,"D", IF(I56&lt;56,"C", IF(I56&lt;60,"B", IF(I56&lt;64,"A", "O"))))))))</f>
        <v>D</v>
      </c>
      <c r="K56" s="106">
        <v>13</v>
      </c>
      <c r="L56" s="106" t="str">
        <f t="shared" ref="L56" si="63">IF(K56="A","F",IF(K56&lt;8,"F", IF(K56&lt;9,"P", IF(K56&lt;10,"E", IF(K56&lt;12,"D", IF(K56&lt;14,"C", IF(K56&lt;15,"B", IF(K56&lt;16,"A", "O"))))))))</f>
        <v>C</v>
      </c>
      <c r="M56" s="106">
        <f t="shared" ref="M56" si="64">IF(OR(I56="A",K56="A"),0,I56+K56)</f>
        <v>55</v>
      </c>
      <c r="N56" s="106" t="str">
        <f t="shared" ref="N56" si="65">IF(M56&lt;40,"F", IF(M56&lt;45,"P", IF(M56&lt;50,"E", IF(M56&lt;60,"D", IF(M56&lt;70,"C", IF(M56&lt;75,"B", IF(M56&lt;80,"A", "O")))))))</f>
        <v>D</v>
      </c>
      <c r="O56" s="106">
        <v>38</v>
      </c>
      <c r="P56" s="106" t="str">
        <f t="shared" ref="P56" si="66">IF(O56="A","F",IF(O56&lt;32,"F", IF(O56&lt;36,"P", IF(O56&lt;40,"E", IF(O56&lt;48,"D", IF(O56&lt;56,"C", IF(O56&lt;60,"B", IF(O56&lt;64,"A", "O"))))))))</f>
        <v>E</v>
      </c>
      <c r="Q56" s="106">
        <v>11</v>
      </c>
      <c r="R56" s="106" t="str">
        <f t="shared" ref="R56" si="67">IF(Q56="A","F",IF(Q56&lt;8,"F", IF(Q56&lt;9,"P", IF(Q56&lt;10,"E", IF(Q56&lt;12,"D", IF(Q56&lt;14,"C", IF(Q56&lt;15,"B", IF(Q56&lt;16,"A", "O"))))))))</f>
        <v>D</v>
      </c>
      <c r="S56" s="106">
        <f t="shared" ref="S56" si="68">IF(OR(O56="A",Q56="A"),0,O56+Q56)</f>
        <v>49</v>
      </c>
      <c r="T56" s="106" t="str">
        <f t="shared" ref="T56" si="69">IF(S56&lt;40,"F", IF(S56&lt;45,"P", IF(S56&lt;50,"E", IF(S56&lt;60,"D", IF(S56&lt;70,"C", IF(S56&lt;75,"B", IF(S56&lt;80,"A", "O")))))))</f>
        <v>E</v>
      </c>
      <c r="U56" s="106">
        <v>43</v>
      </c>
      <c r="V56" s="106" t="str">
        <f t="shared" ref="V56" si="70">IF(U56="A","F",IF(U56&lt;32,"F", IF(U56&lt;36,"P", IF(U56&lt;40,"E", IF(U56&lt;48,"D", IF(U56&lt;56,"C", IF(U56&lt;60,"B", IF(U56&lt;64,"A", "O"))))))))</f>
        <v>D</v>
      </c>
      <c r="W56" s="106">
        <v>14</v>
      </c>
      <c r="X56" s="106" t="str">
        <f t="shared" ref="X56" si="71">IF(W56="A","F",IF(W56&lt;8,"F", IF(W56&lt;9,"P", IF(W56&lt;10,"E", IF(W56&lt;12,"D", IF(W56&lt;14,"C", IF(W56&lt;15,"B", IF(W56&lt;16,"A", "O"))))))))</f>
        <v>B</v>
      </c>
      <c r="Y56" s="106">
        <f t="shared" ref="Y56" si="72">IF(OR(U56="A",W56="A"),0,U56+W56)</f>
        <v>57</v>
      </c>
      <c r="Z56" s="106" t="str">
        <f t="shared" ref="Z56" si="73">IF(Y56&lt;40,"F", IF(Y56&lt;45,"P", IF(Y56&lt;50,"E", IF(Y56&lt;60,"D", IF(Y56&lt;70,"C", IF(Y56&lt;75,"B", IF(Y56&lt;80,"A", "O")))))))</f>
        <v>D</v>
      </c>
      <c r="AA56" s="106">
        <v>35</v>
      </c>
      <c r="AB56" s="106" t="str">
        <f t="shared" ref="AB56:AB64" si="74">IF(AA56="A","F",IF(AA56&lt;32,"F", IF(AA56&lt;36,"P", IF(AA56&lt;40,"E", IF(AA56&lt;48,"D", IF(AA56&lt;56,"C", IF(AA56&lt;60,"B", IF(AA56&lt;64,"A", "O"))))))))</f>
        <v>P</v>
      </c>
      <c r="AC56" s="106">
        <v>14</v>
      </c>
      <c r="AD56" s="107" t="str">
        <f t="shared" ref="AD56:AD64" si="75">IF(AC56="A","F",IF(AC56&lt;8,"F", IF(AC56&lt;9,"P", IF(AC56&lt;10,"E", IF(AC56&lt;12,"D", IF(AC56&lt;14,"C", IF(AC56&lt;15,"B", IF(AC56&lt;16,"A", "O"))))))))</f>
        <v>B</v>
      </c>
      <c r="AE56" s="107">
        <f t="shared" ref="AE56:AE64" si="76">IF(OR(AA56="A",AC56="A"),0,AA56+AC56)</f>
        <v>49</v>
      </c>
      <c r="AF56" s="107" t="str">
        <f t="shared" ref="AF56:AF64" si="77">IF(AE56&lt;40,"F", IF(AE56&lt;45,"P", IF(AE56&lt;50,"E", IF(AE56&lt;60,"D", IF(AE56&lt;70,"C", IF(AE56&lt;75,"B", IF(AE56&lt;80,"A", "O")))))))</f>
        <v>E</v>
      </c>
      <c r="AG56" s="103"/>
      <c r="AH56" s="103"/>
      <c r="AI56" s="103"/>
      <c r="AJ56" s="103"/>
      <c r="AK56" s="103"/>
      <c r="AL56" s="103"/>
      <c r="AM56" s="1"/>
      <c r="AN56" s="4"/>
      <c r="AO56" s="1"/>
      <c r="AP56" s="4"/>
      <c r="AQ56" s="1"/>
      <c r="AR56" s="1"/>
      <c r="AS56" s="107" t="str">
        <f t="shared" si="22"/>
        <v>F</v>
      </c>
      <c r="AT56" s="1"/>
    </row>
    <row r="57" spans="1:46" x14ac:dyDescent="0.25">
      <c r="A57" s="104">
        <v>53272132</v>
      </c>
      <c r="B57" s="105" t="s">
        <v>133</v>
      </c>
      <c r="C57" s="1">
        <v>44</v>
      </c>
      <c r="D57" s="4" t="str">
        <f t="shared" si="6"/>
        <v>D</v>
      </c>
      <c r="E57" s="1">
        <v>13</v>
      </c>
      <c r="F57" s="4" t="str">
        <f t="shared" si="7"/>
        <v>C</v>
      </c>
      <c r="G57" s="1">
        <f t="shared" si="8"/>
        <v>57</v>
      </c>
      <c r="H57" s="1" t="str">
        <f t="shared" si="9"/>
        <v>D</v>
      </c>
      <c r="I57" s="1">
        <v>59</v>
      </c>
      <c r="J57" s="4" t="str">
        <f t="shared" si="10"/>
        <v>B</v>
      </c>
      <c r="K57" s="1">
        <v>14</v>
      </c>
      <c r="L57" s="4" t="str">
        <f t="shared" si="11"/>
        <v>B</v>
      </c>
      <c r="M57" s="1">
        <f t="shared" si="12"/>
        <v>73</v>
      </c>
      <c r="N57" s="1" t="str">
        <f t="shared" si="13"/>
        <v>B</v>
      </c>
      <c r="O57" s="1">
        <v>62</v>
      </c>
      <c r="P57" s="4" t="str">
        <f t="shared" si="14"/>
        <v>A</v>
      </c>
      <c r="Q57" s="1">
        <v>15</v>
      </c>
      <c r="R57" s="4" t="str">
        <f t="shared" si="15"/>
        <v>A</v>
      </c>
      <c r="S57" s="1">
        <f t="shared" si="16"/>
        <v>77</v>
      </c>
      <c r="T57" s="1" t="str">
        <f t="shared" si="25"/>
        <v>A</v>
      </c>
      <c r="U57" s="1">
        <v>60</v>
      </c>
      <c r="V57" s="4" t="str">
        <f t="shared" si="33"/>
        <v>A</v>
      </c>
      <c r="W57" s="1">
        <v>18</v>
      </c>
      <c r="X57" s="4" t="str">
        <f t="shared" si="26"/>
        <v>O</v>
      </c>
      <c r="Y57" s="1">
        <f t="shared" si="27"/>
        <v>78</v>
      </c>
      <c r="Z57" s="1" t="str">
        <f t="shared" si="28"/>
        <v>A</v>
      </c>
      <c r="AA57" s="101">
        <v>53</v>
      </c>
      <c r="AB57" s="101" t="str">
        <f t="shared" si="74"/>
        <v>C</v>
      </c>
      <c r="AC57" s="101">
        <v>16</v>
      </c>
      <c r="AD57" s="107" t="str">
        <f t="shared" si="75"/>
        <v>O</v>
      </c>
      <c r="AE57" s="107">
        <f t="shared" si="76"/>
        <v>69</v>
      </c>
      <c r="AF57" s="107" t="str">
        <f t="shared" si="77"/>
        <v>C</v>
      </c>
      <c r="AG57" s="103"/>
      <c r="AH57" s="103"/>
      <c r="AI57" s="103"/>
      <c r="AJ57" s="103"/>
      <c r="AK57" s="103"/>
      <c r="AL57" s="103"/>
      <c r="AM57" s="1"/>
      <c r="AN57" s="4"/>
      <c r="AO57" s="1"/>
      <c r="AP57" s="4"/>
      <c r="AQ57" s="1"/>
      <c r="AR57" s="1"/>
      <c r="AS57" s="107" t="str">
        <f t="shared" si="22"/>
        <v>P</v>
      </c>
      <c r="AT57" s="1">
        <v>8.3699999999999992</v>
      </c>
    </row>
    <row r="58" spans="1:46" x14ac:dyDescent="0.25">
      <c r="A58" s="104">
        <v>53272133</v>
      </c>
      <c r="B58" s="105" t="s">
        <v>134</v>
      </c>
      <c r="C58" s="1">
        <v>61</v>
      </c>
      <c r="D58" s="4" t="str">
        <f t="shared" si="6"/>
        <v>A</v>
      </c>
      <c r="E58" s="1">
        <v>15</v>
      </c>
      <c r="F58" s="4" t="str">
        <f t="shared" si="7"/>
        <v>A</v>
      </c>
      <c r="G58" s="1">
        <f t="shared" si="8"/>
        <v>76</v>
      </c>
      <c r="H58" s="1" t="str">
        <f t="shared" si="9"/>
        <v>A</v>
      </c>
      <c r="I58" s="1">
        <v>71</v>
      </c>
      <c r="J58" s="4" t="str">
        <f t="shared" si="10"/>
        <v>O</v>
      </c>
      <c r="K58" s="1">
        <v>18</v>
      </c>
      <c r="L58" s="4" t="str">
        <f t="shared" si="11"/>
        <v>O</v>
      </c>
      <c r="M58" s="1">
        <f t="shared" si="12"/>
        <v>89</v>
      </c>
      <c r="N58" s="1" t="str">
        <f t="shared" si="13"/>
        <v>O</v>
      </c>
      <c r="O58" s="1">
        <v>58</v>
      </c>
      <c r="P58" s="4" t="str">
        <f t="shared" si="14"/>
        <v>B</v>
      </c>
      <c r="Q58" s="1">
        <v>19</v>
      </c>
      <c r="R58" s="4" t="str">
        <f t="shared" si="15"/>
        <v>O</v>
      </c>
      <c r="S58" s="1">
        <f t="shared" si="16"/>
        <v>77</v>
      </c>
      <c r="T58" s="1" t="str">
        <f t="shared" si="25"/>
        <v>A</v>
      </c>
      <c r="U58" s="1">
        <v>61</v>
      </c>
      <c r="V58" s="4" t="str">
        <f t="shared" si="33"/>
        <v>A</v>
      </c>
      <c r="W58" s="1">
        <v>19</v>
      </c>
      <c r="X58" s="4" t="str">
        <f t="shared" si="26"/>
        <v>O</v>
      </c>
      <c r="Y58" s="1">
        <f t="shared" si="27"/>
        <v>80</v>
      </c>
      <c r="Z58" s="1" t="str">
        <f t="shared" si="28"/>
        <v>O</v>
      </c>
      <c r="AA58" s="101">
        <v>62</v>
      </c>
      <c r="AB58" s="101" t="str">
        <f t="shared" si="74"/>
        <v>A</v>
      </c>
      <c r="AC58" s="101">
        <v>18</v>
      </c>
      <c r="AD58" s="107" t="str">
        <f t="shared" si="75"/>
        <v>O</v>
      </c>
      <c r="AE58" s="107">
        <f t="shared" si="76"/>
        <v>80</v>
      </c>
      <c r="AF58" s="107" t="str">
        <f t="shared" si="77"/>
        <v>O</v>
      </c>
      <c r="AG58" s="103"/>
      <c r="AH58" s="103"/>
      <c r="AI58" s="103"/>
      <c r="AJ58" s="103"/>
      <c r="AK58" s="103"/>
      <c r="AL58" s="103"/>
      <c r="AM58" s="1"/>
      <c r="AN58" s="4"/>
      <c r="AO58" s="1"/>
      <c r="AP58" s="4"/>
      <c r="AQ58" s="1"/>
      <c r="AR58" s="1"/>
      <c r="AS58" s="107" t="str">
        <f t="shared" si="22"/>
        <v>P</v>
      </c>
      <c r="AT58" s="1">
        <v>9.6999999999999993</v>
      </c>
    </row>
    <row r="59" spans="1:46" x14ac:dyDescent="0.25">
      <c r="A59" s="104">
        <v>53272134</v>
      </c>
      <c r="B59" s="105" t="s">
        <v>135</v>
      </c>
      <c r="C59" s="1">
        <v>75</v>
      </c>
      <c r="D59" s="4" t="str">
        <f t="shared" si="6"/>
        <v>O</v>
      </c>
      <c r="E59" s="1">
        <v>17</v>
      </c>
      <c r="F59" s="4" t="str">
        <f t="shared" si="7"/>
        <v>O</v>
      </c>
      <c r="G59" s="1">
        <f t="shared" si="8"/>
        <v>92</v>
      </c>
      <c r="H59" s="1" t="str">
        <f t="shared" si="9"/>
        <v>O</v>
      </c>
      <c r="I59" s="1">
        <v>66</v>
      </c>
      <c r="J59" s="4" t="str">
        <f t="shared" si="10"/>
        <v>O</v>
      </c>
      <c r="K59" s="1">
        <v>19</v>
      </c>
      <c r="L59" s="4" t="str">
        <f t="shared" si="11"/>
        <v>O</v>
      </c>
      <c r="M59" s="1">
        <f t="shared" si="12"/>
        <v>85</v>
      </c>
      <c r="N59" s="1" t="str">
        <f t="shared" si="13"/>
        <v>O</v>
      </c>
      <c r="O59" s="1">
        <v>65</v>
      </c>
      <c r="P59" s="4" t="str">
        <f t="shared" si="14"/>
        <v>O</v>
      </c>
      <c r="Q59" s="1">
        <v>20</v>
      </c>
      <c r="R59" s="4" t="str">
        <f t="shared" si="15"/>
        <v>O</v>
      </c>
      <c r="S59" s="1">
        <f t="shared" si="16"/>
        <v>85</v>
      </c>
      <c r="T59" s="1" t="str">
        <f t="shared" si="25"/>
        <v>O</v>
      </c>
      <c r="U59" s="1">
        <v>66</v>
      </c>
      <c r="V59" s="4" t="str">
        <f t="shared" si="33"/>
        <v>O</v>
      </c>
      <c r="W59" s="1">
        <v>16</v>
      </c>
      <c r="X59" s="4" t="str">
        <f t="shared" si="26"/>
        <v>O</v>
      </c>
      <c r="Y59" s="1">
        <f t="shared" si="27"/>
        <v>82</v>
      </c>
      <c r="Z59" s="1" t="str">
        <f t="shared" si="28"/>
        <v>O</v>
      </c>
      <c r="AA59" s="101">
        <v>58</v>
      </c>
      <c r="AB59" s="101" t="str">
        <f t="shared" si="74"/>
        <v>B</v>
      </c>
      <c r="AC59" s="101">
        <v>18</v>
      </c>
      <c r="AD59" s="107" t="str">
        <f t="shared" si="75"/>
        <v>O</v>
      </c>
      <c r="AE59" s="107">
        <f t="shared" si="76"/>
        <v>76</v>
      </c>
      <c r="AF59" s="107" t="str">
        <f t="shared" si="77"/>
        <v>A</v>
      </c>
      <c r="AG59" s="103"/>
      <c r="AH59" s="103"/>
      <c r="AI59" s="103"/>
      <c r="AJ59" s="103"/>
      <c r="AK59" s="103"/>
      <c r="AL59" s="103"/>
      <c r="AM59" s="1"/>
      <c r="AN59" s="4"/>
      <c r="AO59" s="1"/>
      <c r="AP59" s="4"/>
      <c r="AQ59" s="1"/>
      <c r="AR59" s="1"/>
      <c r="AS59" s="107" t="str">
        <f t="shared" si="22"/>
        <v>P</v>
      </c>
      <c r="AT59" s="1">
        <v>9.89</v>
      </c>
    </row>
    <row r="60" spans="1:46" x14ac:dyDescent="0.25">
      <c r="A60" s="104">
        <v>53272135</v>
      </c>
      <c r="B60" s="105" t="s">
        <v>136</v>
      </c>
      <c r="C60" s="1">
        <v>40</v>
      </c>
      <c r="D60" s="4" t="str">
        <f t="shared" si="6"/>
        <v>D</v>
      </c>
      <c r="E60" s="1">
        <v>13</v>
      </c>
      <c r="F60" s="4" t="str">
        <f t="shared" si="7"/>
        <v>C</v>
      </c>
      <c r="G60" s="1">
        <f t="shared" si="8"/>
        <v>53</v>
      </c>
      <c r="H60" s="1" t="str">
        <f t="shared" si="9"/>
        <v>D</v>
      </c>
      <c r="I60" s="1">
        <v>44</v>
      </c>
      <c r="J60" s="4" t="str">
        <f t="shared" si="10"/>
        <v>D</v>
      </c>
      <c r="K60" s="1">
        <v>13</v>
      </c>
      <c r="L60" s="4" t="str">
        <f t="shared" si="11"/>
        <v>C</v>
      </c>
      <c r="M60" s="1">
        <f t="shared" si="12"/>
        <v>57</v>
      </c>
      <c r="N60" s="1" t="str">
        <f t="shared" si="13"/>
        <v>D</v>
      </c>
      <c r="O60" s="1">
        <v>57</v>
      </c>
      <c r="P60" s="4" t="str">
        <f t="shared" si="14"/>
        <v>B</v>
      </c>
      <c r="Q60" s="1">
        <v>11</v>
      </c>
      <c r="R60" s="4" t="str">
        <f t="shared" si="15"/>
        <v>D</v>
      </c>
      <c r="S60" s="1">
        <f t="shared" si="16"/>
        <v>68</v>
      </c>
      <c r="T60" s="1" t="str">
        <f t="shared" si="25"/>
        <v>C</v>
      </c>
      <c r="U60" s="1">
        <v>51</v>
      </c>
      <c r="V60" s="4" t="str">
        <f t="shared" si="33"/>
        <v>C</v>
      </c>
      <c r="W60" s="1">
        <v>17</v>
      </c>
      <c r="X60" s="4" t="str">
        <f t="shared" si="26"/>
        <v>O</v>
      </c>
      <c r="Y60" s="1">
        <f t="shared" si="27"/>
        <v>68</v>
      </c>
      <c r="Z60" s="1" t="str">
        <f t="shared" si="28"/>
        <v>C</v>
      </c>
      <c r="AA60" s="101">
        <v>48</v>
      </c>
      <c r="AB60" s="101" t="str">
        <f t="shared" si="74"/>
        <v>C</v>
      </c>
      <c r="AC60" s="101">
        <v>17</v>
      </c>
      <c r="AD60" s="107" t="str">
        <f t="shared" si="75"/>
        <v>O</v>
      </c>
      <c r="AE60" s="107">
        <f t="shared" si="76"/>
        <v>65</v>
      </c>
      <c r="AF60" s="107" t="str">
        <f t="shared" si="77"/>
        <v>C</v>
      </c>
      <c r="AG60" s="103"/>
      <c r="AH60" s="103"/>
      <c r="AI60" s="103"/>
      <c r="AJ60" s="103"/>
      <c r="AK60" s="103"/>
      <c r="AL60" s="103"/>
      <c r="AM60" s="1"/>
      <c r="AN60" s="4"/>
      <c r="AO60" s="1"/>
      <c r="AP60" s="4"/>
      <c r="AQ60" s="1"/>
      <c r="AR60" s="1"/>
      <c r="AS60" s="107" t="str">
        <f t="shared" si="22"/>
        <v>P</v>
      </c>
      <c r="AT60" s="1">
        <v>6.96</v>
      </c>
    </row>
    <row r="61" spans="1:46" x14ac:dyDescent="0.25">
      <c r="A61" s="104">
        <v>53272136</v>
      </c>
      <c r="B61" s="105" t="s">
        <v>137</v>
      </c>
      <c r="C61" s="1">
        <v>55</v>
      </c>
      <c r="D61" s="4" t="str">
        <f t="shared" si="6"/>
        <v>C</v>
      </c>
      <c r="E61" s="1">
        <v>18</v>
      </c>
      <c r="F61" s="4" t="str">
        <f t="shared" si="7"/>
        <v>O</v>
      </c>
      <c r="G61" s="1">
        <f t="shared" si="8"/>
        <v>73</v>
      </c>
      <c r="H61" s="1" t="str">
        <f t="shared" si="9"/>
        <v>B</v>
      </c>
      <c r="I61" s="1">
        <v>62</v>
      </c>
      <c r="J61" s="4" t="str">
        <f t="shared" si="10"/>
        <v>A</v>
      </c>
      <c r="K61" s="1">
        <v>16</v>
      </c>
      <c r="L61" s="4" t="str">
        <f t="shared" si="11"/>
        <v>O</v>
      </c>
      <c r="M61" s="1">
        <f t="shared" si="12"/>
        <v>78</v>
      </c>
      <c r="N61" s="1" t="str">
        <f t="shared" si="13"/>
        <v>A</v>
      </c>
      <c r="O61" s="1">
        <v>61</v>
      </c>
      <c r="P61" s="4" t="str">
        <f t="shared" si="14"/>
        <v>A</v>
      </c>
      <c r="Q61" s="1">
        <v>17</v>
      </c>
      <c r="R61" s="4" t="str">
        <f t="shared" si="15"/>
        <v>O</v>
      </c>
      <c r="S61" s="1">
        <f t="shared" si="16"/>
        <v>78</v>
      </c>
      <c r="T61" s="1" t="str">
        <f t="shared" si="25"/>
        <v>A</v>
      </c>
      <c r="U61" s="1">
        <v>46</v>
      </c>
      <c r="V61" s="4" t="str">
        <f t="shared" si="33"/>
        <v>D</v>
      </c>
      <c r="W61" s="1">
        <v>17</v>
      </c>
      <c r="X61" s="4" t="str">
        <f t="shared" si="26"/>
        <v>O</v>
      </c>
      <c r="Y61" s="1">
        <f t="shared" si="27"/>
        <v>63</v>
      </c>
      <c r="Z61" s="1" t="str">
        <f t="shared" si="28"/>
        <v>C</v>
      </c>
      <c r="AA61" s="101">
        <v>34</v>
      </c>
      <c r="AB61" s="101" t="str">
        <f t="shared" si="74"/>
        <v>P</v>
      </c>
      <c r="AC61" s="101">
        <v>15</v>
      </c>
      <c r="AD61" s="107" t="str">
        <f t="shared" si="75"/>
        <v>A</v>
      </c>
      <c r="AE61" s="107">
        <f t="shared" si="76"/>
        <v>49</v>
      </c>
      <c r="AF61" s="107" t="str">
        <f t="shared" si="77"/>
        <v>E</v>
      </c>
      <c r="AG61" s="103"/>
      <c r="AH61" s="103"/>
      <c r="AI61" s="103"/>
      <c r="AJ61" s="103"/>
      <c r="AK61" s="103"/>
      <c r="AL61" s="103"/>
      <c r="AM61" s="1"/>
      <c r="AN61" s="4"/>
      <c r="AO61" s="1"/>
      <c r="AP61" s="4"/>
      <c r="AQ61" s="1"/>
      <c r="AR61" s="1"/>
      <c r="AS61" s="107" t="str">
        <f t="shared" si="22"/>
        <v>P</v>
      </c>
      <c r="AT61" s="1">
        <v>8.41</v>
      </c>
    </row>
    <row r="62" spans="1:46" ht="28.5" x14ac:dyDescent="0.25">
      <c r="A62" s="104">
        <v>53272137</v>
      </c>
      <c r="B62" s="105" t="s">
        <v>138</v>
      </c>
      <c r="C62" s="1">
        <v>44</v>
      </c>
      <c r="D62" s="4" t="str">
        <f t="shared" si="6"/>
        <v>D</v>
      </c>
      <c r="E62" s="1">
        <v>16</v>
      </c>
      <c r="F62" s="4" t="str">
        <f t="shared" si="7"/>
        <v>O</v>
      </c>
      <c r="G62" s="1">
        <f t="shared" si="8"/>
        <v>60</v>
      </c>
      <c r="H62" s="1" t="str">
        <f t="shared" si="9"/>
        <v>C</v>
      </c>
      <c r="I62" s="1">
        <v>51</v>
      </c>
      <c r="J62" s="4" t="str">
        <f t="shared" si="10"/>
        <v>C</v>
      </c>
      <c r="K62" s="1">
        <v>14</v>
      </c>
      <c r="L62" s="4" t="str">
        <f t="shared" si="11"/>
        <v>B</v>
      </c>
      <c r="M62" s="1">
        <f t="shared" si="12"/>
        <v>65</v>
      </c>
      <c r="N62" s="1" t="str">
        <f t="shared" si="13"/>
        <v>C</v>
      </c>
      <c r="O62" s="1">
        <v>56</v>
      </c>
      <c r="P62" s="4" t="str">
        <f t="shared" si="14"/>
        <v>B</v>
      </c>
      <c r="Q62" s="1">
        <v>19</v>
      </c>
      <c r="R62" s="4" t="str">
        <f t="shared" si="15"/>
        <v>O</v>
      </c>
      <c r="S62" s="1">
        <f t="shared" si="16"/>
        <v>75</v>
      </c>
      <c r="T62" s="1" t="str">
        <f t="shared" si="25"/>
        <v>A</v>
      </c>
      <c r="U62" s="1">
        <v>52</v>
      </c>
      <c r="V62" s="4" t="str">
        <f t="shared" si="33"/>
        <v>C</v>
      </c>
      <c r="W62" s="1">
        <v>13</v>
      </c>
      <c r="X62" s="4" t="str">
        <f t="shared" si="26"/>
        <v>C</v>
      </c>
      <c r="Y62" s="1">
        <f t="shared" si="27"/>
        <v>65</v>
      </c>
      <c r="Z62" s="1" t="str">
        <f t="shared" si="28"/>
        <v>C</v>
      </c>
      <c r="AA62" s="101">
        <v>55</v>
      </c>
      <c r="AB62" s="101" t="str">
        <f t="shared" si="74"/>
        <v>C</v>
      </c>
      <c r="AC62" s="101">
        <v>15</v>
      </c>
      <c r="AD62" s="107" t="str">
        <f t="shared" si="75"/>
        <v>A</v>
      </c>
      <c r="AE62" s="107">
        <f t="shared" si="76"/>
        <v>70</v>
      </c>
      <c r="AF62" s="107" t="str">
        <f t="shared" si="77"/>
        <v>B</v>
      </c>
      <c r="AG62" s="103"/>
      <c r="AH62" s="103"/>
      <c r="AI62" s="103"/>
      <c r="AJ62" s="103"/>
      <c r="AK62" s="103"/>
      <c r="AL62" s="103"/>
      <c r="AM62" s="1"/>
      <c r="AN62" s="4"/>
      <c r="AO62" s="1"/>
      <c r="AP62" s="4"/>
      <c r="AQ62" s="1"/>
      <c r="AR62" s="1"/>
      <c r="AS62" s="107" t="str">
        <f t="shared" si="22"/>
        <v>P</v>
      </c>
      <c r="AT62" s="1">
        <v>8.07</v>
      </c>
    </row>
    <row r="63" spans="1:46" x14ac:dyDescent="0.25">
      <c r="A63" s="104">
        <v>53272138</v>
      </c>
      <c r="B63" s="105" t="s">
        <v>250</v>
      </c>
      <c r="C63" s="1">
        <v>33</v>
      </c>
      <c r="D63" s="4" t="str">
        <f t="shared" si="6"/>
        <v>P</v>
      </c>
      <c r="E63" s="1">
        <v>15</v>
      </c>
      <c r="F63" s="4" t="str">
        <f t="shared" si="7"/>
        <v>A</v>
      </c>
      <c r="G63" s="1">
        <f t="shared" si="8"/>
        <v>48</v>
      </c>
      <c r="H63" s="1" t="str">
        <f t="shared" si="9"/>
        <v>E</v>
      </c>
      <c r="I63" s="1">
        <v>63</v>
      </c>
      <c r="J63" s="4" t="str">
        <f t="shared" si="10"/>
        <v>A</v>
      </c>
      <c r="K63" s="1">
        <v>17</v>
      </c>
      <c r="L63" s="4" t="str">
        <f t="shared" si="11"/>
        <v>O</v>
      </c>
      <c r="M63" s="1">
        <f t="shared" si="12"/>
        <v>80</v>
      </c>
      <c r="N63" s="1" t="str">
        <f t="shared" si="13"/>
        <v>O</v>
      </c>
      <c r="O63" s="1">
        <v>50</v>
      </c>
      <c r="P63" s="4" t="str">
        <f t="shared" si="14"/>
        <v>C</v>
      </c>
      <c r="Q63" s="1">
        <v>19</v>
      </c>
      <c r="R63" s="4" t="str">
        <f t="shared" si="15"/>
        <v>O</v>
      </c>
      <c r="S63" s="1">
        <f t="shared" si="16"/>
        <v>69</v>
      </c>
      <c r="T63" s="1" t="str">
        <f t="shared" si="25"/>
        <v>C</v>
      </c>
      <c r="U63" s="1">
        <v>52</v>
      </c>
      <c r="V63" s="4" t="str">
        <f t="shared" si="33"/>
        <v>C</v>
      </c>
      <c r="W63" s="1">
        <v>12</v>
      </c>
      <c r="X63" s="4" t="str">
        <f t="shared" si="26"/>
        <v>C</v>
      </c>
      <c r="Y63" s="1">
        <f t="shared" si="27"/>
        <v>64</v>
      </c>
      <c r="Z63" s="1" t="str">
        <f t="shared" si="28"/>
        <v>C</v>
      </c>
      <c r="AA63" s="101">
        <v>54</v>
      </c>
      <c r="AB63" s="101" t="str">
        <f t="shared" si="74"/>
        <v>C</v>
      </c>
      <c r="AC63" s="101">
        <v>17</v>
      </c>
      <c r="AD63" s="107" t="str">
        <f t="shared" si="75"/>
        <v>O</v>
      </c>
      <c r="AE63" s="107">
        <f t="shared" si="76"/>
        <v>71</v>
      </c>
      <c r="AF63" s="107" t="str">
        <f t="shared" si="77"/>
        <v>B</v>
      </c>
      <c r="AG63" s="103"/>
      <c r="AH63" s="103"/>
      <c r="AI63" s="103"/>
      <c r="AJ63" s="103"/>
      <c r="AK63" s="103"/>
      <c r="AL63" s="103"/>
      <c r="AM63" s="1"/>
      <c r="AN63" s="4"/>
      <c r="AO63" s="1"/>
      <c r="AP63" s="4"/>
      <c r="AQ63" s="1"/>
      <c r="AR63" s="1"/>
      <c r="AS63" s="107" t="str">
        <f t="shared" si="22"/>
        <v>P</v>
      </c>
      <c r="AT63" s="1">
        <v>7.63</v>
      </c>
    </row>
    <row r="64" spans="1:46" ht="28.5" x14ac:dyDescent="0.25">
      <c r="A64" s="104">
        <v>53272139</v>
      </c>
      <c r="B64" s="105" t="s">
        <v>139</v>
      </c>
      <c r="C64" s="1">
        <v>43</v>
      </c>
      <c r="D64" s="4" t="str">
        <f t="shared" si="6"/>
        <v>D</v>
      </c>
      <c r="E64" s="1">
        <v>17</v>
      </c>
      <c r="F64" s="4" t="str">
        <f t="shared" si="7"/>
        <v>O</v>
      </c>
      <c r="G64" s="1">
        <f t="shared" si="8"/>
        <v>60</v>
      </c>
      <c r="H64" s="1" t="str">
        <f t="shared" si="9"/>
        <v>C</v>
      </c>
      <c r="I64" s="1">
        <v>48</v>
      </c>
      <c r="J64" s="4" t="str">
        <f t="shared" si="10"/>
        <v>C</v>
      </c>
      <c r="K64" s="1">
        <v>15</v>
      </c>
      <c r="L64" s="4" t="str">
        <f t="shared" si="11"/>
        <v>A</v>
      </c>
      <c r="M64" s="1">
        <f t="shared" si="12"/>
        <v>63</v>
      </c>
      <c r="N64" s="1" t="str">
        <f t="shared" si="13"/>
        <v>C</v>
      </c>
      <c r="O64" s="1">
        <v>36</v>
      </c>
      <c r="P64" s="4" t="str">
        <f t="shared" si="14"/>
        <v>E</v>
      </c>
      <c r="Q64" s="1">
        <v>16</v>
      </c>
      <c r="R64" s="4" t="str">
        <f t="shared" si="15"/>
        <v>O</v>
      </c>
      <c r="S64" s="1">
        <f t="shared" si="16"/>
        <v>52</v>
      </c>
      <c r="T64" s="1" t="str">
        <f t="shared" si="25"/>
        <v>D</v>
      </c>
      <c r="U64" s="1">
        <v>54</v>
      </c>
      <c r="V64" s="4" t="str">
        <f t="shared" si="33"/>
        <v>C</v>
      </c>
      <c r="W64" s="1">
        <v>13</v>
      </c>
      <c r="X64" s="4" t="str">
        <f t="shared" si="26"/>
        <v>C</v>
      </c>
      <c r="Y64" s="1">
        <f t="shared" si="27"/>
        <v>67</v>
      </c>
      <c r="Z64" s="1" t="str">
        <f t="shared" si="28"/>
        <v>C</v>
      </c>
      <c r="AA64" s="101">
        <v>46</v>
      </c>
      <c r="AB64" s="101" t="str">
        <f t="shared" si="74"/>
        <v>D</v>
      </c>
      <c r="AC64" s="101">
        <v>16</v>
      </c>
      <c r="AD64" s="107" t="str">
        <f t="shared" si="75"/>
        <v>O</v>
      </c>
      <c r="AE64" s="107">
        <f t="shared" si="76"/>
        <v>62</v>
      </c>
      <c r="AF64" s="107" t="str">
        <f t="shared" si="77"/>
        <v>C</v>
      </c>
      <c r="AG64" s="103"/>
      <c r="AH64" s="103"/>
      <c r="AI64" s="103"/>
      <c r="AJ64" s="103"/>
      <c r="AK64" s="103"/>
      <c r="AL64" s="103"/>
      <c r="AM64" s="1"/>
      <c r="AN64" s="4"/>
      <c r="AO64" s="1"/>
      <c r="AP64" s="4"/>
      <c r="AQ64" s="1"/>
      <c r="AR64" s="1"/>
      <c r="AS64" s="107" t="str">
        <f t="shared" si="22"/>
        <v>P</v>
      </c>
      <c r="AT64" s="1">
        <v>7.56</v>
      </c>
    </row>
    <row r="65" spans="1:46" ht="28.5" x14ac:dyDescent="0.25">
      <c r="A65" s="104">
        <v>53272140</v>
      </c>
      <c r="B65" s="105" t="s">
        <v>140</v>
      </c>
      <c r="C65" s="1">
        <v>49</v>
      </c>
      <c r="D65" s="4" t="str">
        <f t="shared" si="6"/>
        <v>C</v>
      </c>
      <c r="E65" s="1">
        <v>9</v>
      </c>
      <c r="F65" s="4" t="str">
        <f t="shared" si="7"/>
        <v>E</v>
      </c>
      <c r="G65" s="1">
        <f t="shared" si="8"/>
        <v>58</v>
      </c>
      <c r="H65" s="1" t="str">
        <f t="shared" si="9"/>
        <v>D</v>
      </c>
      <c r="I65" s="1">
        <v>46</v>
      </c>
      <c r="J65" s="4" t="str">
        <f t="shared" si="10"/>
        <v>D</v>
      </c>
      <c r="K65" s="1">
        <v>15</v>
      </c>
      <c r="L65" s="4" t="str">
        <f t="shared" si="11"/>
        <v>A</v>
      </c>
      <c r="M65" s="1">
        <f t="shared" si="12"/>
        <v>61</v>
      </c>
      <c r="N65" s="1" t="str">
        <f t="shared" si="13"/>
        <v>C</v>
      </c>
      <c r="O65" s="1">
        <v>46</v>
      </c>
      <c r="P65" s="4" t="str">
        <f t="shared" si="14"/>
        <v>D</v>
      </c>
      <c r="Q65" s="1">
        <v>18</v>
      </c>
      <c r="R65" s="4" t="str">
        <f t="shared" si="15"/>
        <v>O</v>
      </c>
      <c r="S65" s="1">
        <f t="shared" si="16"/>
        <v>64</v>
      </c>
      <c r="T65" s="1" t="str">
        <f t="shared" si="25"/>
        <v>C</v>
      </c>
      <c r="U65" s="1">
        <v>47</v>
      </c>
      <c r="V65" s="4" t="str">
        <f t="shared" si="33"/>
        <v>D</v>
      </c>
      <c r="W65" s="1">
        <v>12</v>
      </c>
      <c r="X65" s="4" t="str">
        <f t="shared" si="26"/>
        <v>C</v>
      </c>
      <c r="Y65" s="1">
        <f t="shared" si="27"/>
        <v>59</v>
      </c>
      <c r="Z65" s="1" t="str">
        <f t="shared" si="28"/>
        <v>D</v>
      </c>
      <c r="AA65" s="101"/>
      <c r="AB65" s="101"/>
      <c r="AC65" s="101"/>
      <c r="AD65" s="101"/>
      <c r="AE65" s="101"/>
      <c r="AF65" s="101"/>
      <c r="AG65" s="103"/>
      <c r="AH65" s="103"/>
      <c r="AI65" s="103"/>
      <c r="AJ65" s="103"/>
      <c r="AK65" s="103"/>
      <c r="AL65" s="103"/>
      <c r="AM65" s="1">
        <v>45</v>
      </c>
      <c r="AN65" s="4" t="str">
        <f t="shared" ref="AN65:AN79" si="78">IF(AM65="A","F",IF(AM65&lt;32,"F", IF(AM65&lt;36,"P", IF(AM65&lt;40,"E", IF(AM65&lt;48,"D", IF(AM65&lt;56,"C", IF(AM65&lt;60,"B", IF(AM65&lt;64,"A", "O"))))))))</f>
        <v>D</v>
      </c>
      <c r="AO65" s="1">
        <v>16</v>
      </c>
      <c r="AP65" s="107" t="str">
        <f t="shared" ref="AP65" si="79">IF(AO65="A","F",IF(AO65&lt;8,"F", IF(AO65&lt;9,"P", IF(AO65&lt;10,"E", IF(AO65&lt;12,"D", IF(AO65&lt;14,"C", IF(AO65&lt;15,"B", IF(AO65&lt;16,"A", "O"))))))))</f>
        <v>O</v>
      </c>
      <c r="AQ65" s="107">
        <f t="shared" ref="AQ65" si="80">IF(OR(AM65="A",AO65="A"),0,AM65+AO65)</f>
        <v>61</v>
      </c>
      <c r="AR65" s="107" t="str">
        <f t="shared" ref="AR65" si="81">IF(AQ65&lt;40,"F", IF(AQ65&lt;45,"P", IF(AQ65&lt;50,"E", IF(AQ65&lt;60,"D", IF(AQ65&lt;70,"C", IF(AQ65&lt;75,"B", IF(AQ65&lt;80,"A", "O")))))))</f>
        <v>C</v>
      </c>
      <c r="AS65" s="1" t="str">
        <f t="shared" ref="AS65:AS72" si="82">IF(OR(D65="F",F65="F",H65="F",J65="F",L65="F",N65="F",P65="F",R65="F",T65="F",V65="F",X65="F",Z65="F",AN65="F",AP65="F",AR65="F"),"F","P")</f>
        <v>P</v>
      </c>
      <c r="AT65" s="1">
        <v>7.44</v>
      </c>
    </row>
    <row r="66" spans="1:46" ht="28.5" x14ac:dyDescent="0.25">
      <c r="A66" s="104">
        <v>53272141</v>
      </c>
      <c r="B66" s="105" t="s">
        <v>141</v>
      </c>
      <c r="C66" s="1">
        <v>53</v>
      </c>
      <c r="D66" s="4" t="str">
        <f t="shared" si="6"/>
        <v>C</v>
      </c>
      <c r="E66" s="1">
        <v>10</v>
      </c>
      <c r="F66" s="4" t="str">
        <f t="shared" si="7"/>
        <v>D</v>
      </c>
      <c r="G66" s="1">
        <f t="shared" si="8"/>
        <v>63</v>
      </c>
      <c r="H66" s="1" t="str">
        <f t="shared" si="9"/>
        <v>C</v>
      </c>
      <c r="I66" s="1">
        <v>40</v>
      </c>
      <c r="J66" s="4" t="str">
        <f t="shared" si="10"/>
        <v>D</v>
      </c>
      <c r="K66" s="1">
        <v>16</v>
      </c>
      <c r="L66" s="4" t="str">
        <f t="shared" si="11"/>
        <v>O</v>
      </c>
      <c r="M66" s="1">
        <f t="shared" si="12"/>
        <v>56</v>
      </c>
      <c r="N66" s="1" t="str">
        <f t="shared" si="13"/>
        <v>D</v>
      </c>
      <c r="O66" s="1">
        <v>33</v>
      </c>
      <c r="P66" s="4" t="str">
        <f t="shared" si="14"/>
        <v>P</v>
      </c>
      <c r="Q66" s="1">
        <v>13</v>
      </c>
      <c r="R66" s="4" t="str">
        <f t="shared" si="15"/>
        <v>C</v>
      </c>
      <c r="S66" s="1">
        <f t="shared" si="16"/>
        <v>46</v>
      </c>
      <c r="T66" s="1" t="str">
        <f t="shared" si="25"/>
        <v>E</v>
      </c>
      <c r="U66" s="1">
        <v>43</v>
      </c>
      <c r="V66" s="4" t="str">
        <f t="shared" si="33"/>
        <v>D</v>
      </c>
      <c r="W66" s="1">
        <v>9</v>
      </c>
      <c r="X66" s="4" t="str">
        <f t="shared" si="26"/>
        <v>E</v>
      </c>
      <c r="Y66" s="1">
        <f t="shared" si="27"/>
        <v>52</v>
      </c>
      <c r="Z66" s="1" t="str">
        <f t="shared" si="28"/>
        <v>D</v>
      </c>
      <c r="AA66" s="101"/>
      <c r="AB66" s="101"/>
      <c r="AC66" s="101"/>
      <c r="AD66" s="101"/>
      <c r="AE66" s="101"/>
      <c r="AF66" s="101"/>
      <c r="AG66" s="103"/>
      <c r="AH66" s="103"/>
      <c r="AI66" s="103"/>
      <c r="AJ66" s="103"/>
      <c r="AK66" s="103"/>
      <c r="AL66" s="103"/>
      <c r="AM66" s="1">
        <v>50</v>
      </c>
      <c r="AN66" s="4" t="str">
        <f t="shared" si="78"/>
        <v>C</v>
      </c>
      <c r="AO66" s="1">
        <v>13</v>
      </c>
      <c r="AP66" s="107" t="str">
        <f t="shared" ref="AP66:AP89" si="83">IF(AO66="A","F",IF(AO66&lt;8,"F", IF(AO66&lt;9,"P", IF(AO66&lt;10,"E", IF(AO66&lt;12,"D", IF(AO66&lt;14,"C", IF(AO66&lt;15,"B", IF(AO66&lt;16,"A", "O"))))))))</f>
        <v>C</v>
      </c>
      <c r="AQ66" s="107">
        <f t="shared" ref="AQ66:AQ89" si="84">IF(OR(AM66="A",AO66="A"),0,AM66+AO66)</f>
        <v>63</v>
      </c>
      <c r="AR66" s="107" t="str">
        <f t="shared" ref="AR66:AR89" si="85">IF(AQ66&lt;40,"F", IF(AQ66&lt;45,"P", IF(AQ66&lt;50,"E", IF(AQ66&lt;60,"D", IF(AQ66&lt;70,"C", IF(AQ66&lt;75,"B", IF(AQ66&lt;80,"A", "O")))))))</f>
        <v>C</v>
      </c>
      <c r="AS66" s="1" t="str">
        <f t="shared" si="82"/>
        <v>P</v>
      </c>
      <c r="AT66" s="1">
        <v>6.89</v>
      </c>
    </row>
    <row r="67" spans="1:46" x14ac:dyDescent="0.25">
      <c r="A67" s="104">
        <v>53272142</v>
      </c>
      <c r="B67" s="105" t="s">
        <v>142</v>
      </c>
      <c r="C67" s="1">
        <v>37</v>
      </c>
      <c r="D67" s="4" t="str">
        <f t="shared" si="6"/>
        <v>E</v>
      </c>
      <c r="E67" s="1">
        <v>12</v>
      </c>
      <c r="F67" s="4" t="str">
        <f t="shared" si="7"/>
        <v>C</v>
      </c>
      <c r="G67" s="1">
        <f t="shared" si="8"/>
        <v>49</v>
      </c>
      <c r="H67" s="1" t="str">
        <f t="shared" si="9"/>
        <v>E</v>
      </c>
      <c r="I67" s="1">
        <v>38</v>
      </c>
      <c r="J67" s="4" t="str">
        <f t="shared" si="10"/>
        <v>E</v>
      </c>
      <c r="K67" s="1">
        <v>14</v>
      </c>
      <c r="L67" s="4" t="str">
        <f t="shared" si="11"/>
        <v>B</v>
      </c>
      <c r="M67" s="1">
        <f t="shared" si="12"/>
        <v>52</v>
      </c>
      <c r="N67" s="1" t="str">
        <f t="shared" si="13"/>
        <v>D</v>
      </c>
      <c r="O67" s="1">
        <v>39</v>
      </c>
      <c r="P67" s="4" t="str">
        <f t="shared" si="14"/>
        <v>E</v>
      </c>
      <c r="Q67" s="1">
        <v>17</v>
      </c>
      <c r="R67" s="4" t="str">
        <f t="shared" si="15"/>
        <v>O</v>
      </c>
      <c r="S67" s="1">
        <f t="shared" si="16"/>
        <v>56</v>
      </c>
      <c r="T67" s="1" t="str">
        <f t="shared" si="25"/>
        <v>D</v>
      </c>
      <c r="U67" s="1">
        <v>51</v>
      </c>
      <c r="V67" s="4" t="str">
        <f t="shared" si="33"/>
        <v>C</v>
      </c>
      <c r="W67" s="1">
        <v>13</v>
      </c>
      <c r="X67" s="4" t="str">
        <f t="shared" si="26"/>
        <v>C</v>
      </c>
      <c r="Y67" s="1">
        <f t="shared" si="27"/>
        <v>64</v>
      </c>
      <c r="Z67" s="1" t="str">
        <f t="shared" si="28"/>
        <v>C</v>
      </c>
      <c r="AA67" s="101"/>
      <c r="AB67" s="101"/>
      <c r="AC67" s="101"/>
      <c r="AD67" s="101"/>
      <c r="AE67" s="101"/>
      <c r="AF67" s="101"/>
      <c r="AG67" s="103"/>
      <c r="AH67" s="103"/>
      <c r="AI67" s="103"/>
      <c r="AJ67" s="103"/>
      <c r="AK67" s="103"/>
      <c r="AL67" s="103"/>
      <c r="AM67" s="1">
        <v>37</v>
      </c>
      <c r="AN67" s="4" t="str">
        <f t="shared" si="78"/>
        <v>E</v>
      </c>
      <c r="AO67" s="1">
        <v>12</v>
      </c>
      <c r="AP67" s="107" t="str">
        <f t="shared" si="83"/>
        <v>C</v>
      </c>
      <c r="AQ67" s="107">
        <f t="shared" si="84"/>
        <v>49</v>
      </c>
      <c r="AR67" s="107" t="str">
        <f t="shared" si="85"/>
        <v>E</v>
      </c>
      <c r="AS67" s="1" t="str">
        <f t="shared" si="82"/>
        <v>P</v>
      </c>
      <c r="AT67" s="1">
        <v>6.81</v>
      </c>
    </row>
    <row r="68" spans="1:46" x14ac:dyDescent="0.25">
      <c r="A68" s="104">
        <v>53272143</v>
      </c>
      <c r="B68" s="105" t="s">
        <v>143</v>
      </c>
      <c r="C68" s="1">
        <v>48</v>
      </c>
      <c r="D68" s="4" t="str">
        <f t="shared" si="6"/>
        <v>C</v>
      </c>
      <c r="E68" s="1">
        <v>13</v>
      </c>
      <c r="F68" s="4" t="str">
        <f t="shared" si="7"/>
        <v>C</v>
      </c>
      <c r="G68" s="1">
        <f t="shared" si="8"/>
        <v>61</v>
      </c>
      <c r="H68" s="1" t="str">
        <f t="shared" si="9"/>
        <v>C</v>
      </c>
      <c r="I68" s="1">
        <v>46</v>
      </c>
      <c r="J68" s="4" t="str">
        <f t="shared" si="10"/>
        <v>D</v>
      </c>
      <c r="K68" s="1">
        <v>13</v>
      </c>
      <c r="L68" s="4" t="str">
        <f t="shared" si="11"/>
        <v>C</v>
      </c>
      <c r="M68" s="1">
        <f t="shared" si="12"/>
        <v>59</v>
      </c>
      <c r="N68" s="1" t="str">
        <f t="shared" si="13"/>
        <v>D</v>
      </c>
      <c r="O68" s="1">
        <v>34</v>
      </c>
      <c r="P68" s="4" t="str">
        <f t="shared" si="14"/>
        <v>P</v>
      </c>
      <c r="Q68" s="1">
        <v>18</v>
      </c>
      <c r="R68" s="4" t="str">
        <f t="shared" si="15"/>
        <v>O</v>
      </c>
      <c r="S68" s="1">
        <f t="shared" si="16"/>
        <v>52</v>
      </c>
      <c r="T68" s="1" t="str">
        <f t="shared" si="25"/>
        <v>D</v>
      </c>
      <c r="U68" s="1">
        <v>40</v>
      </c>
      <c r="V68" s="4" t="str">
        <f t="shared" si="33"/>
        <v>D</v>
      </c>
      <c r="W68" s="1">
        <v>10</v>
      </c>
      <c r="X68" s="4" t="str">
        <f t="shared" si="26"/>
        <v>D</v>
      </c>
      <c r="Y68" s="1">
        <f t="shared" si="27"/>
        <v>50</v>
      </c>
      <c r="Z68" s="1" t="str">
        <f t="shared" si="28"/>
        <v>D</v>
      </c>
      <c r="AA68" s="101"/>
      <c r="AB68" s="101"/>
      <c r="AC68" s="101"/>
      <c r="AD68" s="101"/>
      <c r="AE68" s="101"/>
      <c r="AF68" s="101"/>
      <c r="AG68" s="103"/>
      <c r="AH68" s="103"/>
      <c r="AI68" s="103"/>
      <c r="AJ68" s="103"/>
      <c r="AK68" s="103"/>
      <c r="AL68" s="103"/>
      <c r="AM68" s="1">
        <v>42</v>
      </c>
      <c r="AN68" s="4" t="str">
        <f t="shared" si="78"/>
        <v>D</v>
      </c>
      <c r="AO68" s="1">
        <v>16</v>
      </c>
      <c r="AP68" s="107" t="str">
        <f t="shared" si="83"/>
        <v>O</v>
      </c>
      <c r="AQ68" s="107">
        <f t="shared" si="84"/>
        <v>58</v>
      </c>
      <c r="AR68" s="107" t="str">
        <f t="shared" si="85"/>
        <v>D</v>
      </c>
      <c r="AS68" s="1" t="str">
        <f t="shared" si="82"/>
        <v>P</v>
      </c>
      <c r="AT68" s="1">
        <v>7.22</v>
      </c>
    </row>
    <row r="69" spans="1:46" x14ac:dyDescent="0.25">
      <c r="A69" s="104">
        <v>53272144</v>
      </c>
      <c r="B69" s="105" t="s">
        <v>144</v>
      </c>
      <c r="C69" s="1">
        <v>35</v>
      </c>
      <c r="D69" s="4" t="str">
        <f t="shared" si="6"/>
        <v>P</v>
      </c>
      <c r="E69" s="1">
        <v>8</v>
      </c>
      <c r="F69" s="4" t="str">
        <f t="shared" si="7"/>
        <v>P</v>
      </c>
      <c r="G69" s="1">
        <f t="shared" si="8"/>
        <v>43</v>
      </c>
      <c r="H69" s="1" t="str">
        <f t="shared" si="9"/>
        <v>P</v>
      </c>
      <c r="I69" s="1">
        <v>44</v>
      </c>
      <c r="J69" s="4" t="str">
        <f t="shared" si="10"/>
        <v>D</v>
      </c>
      <c r="K69" s="1">
        <v>15</v>
      </c>
      <c r="L69" s="4" t="str">
        <f t="shared" si="11"/>
        <v>A</v>
      </c>
      <c r="M69" s="1">
        <f t="shared" si="12"/>
        <v>59</v>
      </c>
      <c r="N69" s="1" t="str">
        <f t="shared" si="13"/>
        <v>D</v>
      </c>
      <c r="O69" s="1">
        <v>56</v>
      </c>
      <c r="P69" s="4" t="str">
        <f t="shared" si="14"/>
        <v>B</v>
      </c>
      <c r="Q69" s="1">
        <v>11</v>
      </c>
      <c r="R69" s="4" t="str">
        <f t="shared" si="15"/>
        <v>D</v>
      </c>
      <c r="S69" s="1">
        <f t="shared" si="16"/>
        <v>67</v>
      </c>
      <c r="T69" s="1" t="str">
        <f t="shared" si="25"/>
        <v>C</v>
      </c>
      <c r="U69" s="1">
        <v>43</v>
      </c>
      <c r="V69" s="4" t="str">
        <f t="shared" si="33"/>
        <v>D</v>
      </c>
      <c r="W69" s="1">
        <v>12</v>
      </c>
      <c r="X69" s="4" t="str">
        <f t="shared" si="26"/>
        <v>C</v>
      </c>
      <c r="Y69" s="1">
        <f t="shared" si="27"/>
        <v>55</v>
      </c>
      <c r="Z69" s="1" t="str">
        <f t="shared" si="28"/>
        <v>D</v>
      </c>
      <c r="AA69" s="101"/>
      <c r="AB69" s="101"/>
      <c r="AC69" s="101"/>
      <c r="AD69" s="101"/>
      <c r="AE69" s="101"/>
      <c r="AF69" s="101"/>
      <c r="AG69" s="103"/>
      <c r="AH69" s="103"/>
      <c r="AI69" s="103"/>
      <c r="AJ69" s="103"/>
      <c r="AK69" s="103"/>
      <c r="AL69" s="103"/>
      <c r="AM69" s="1">
        <v>40</v>
      </c>
      <c r="AN69" s="4" t="str">
        <f t="shared" si="78"/>
        <v>D</v>
      </c>
      <c r="AO69" s="1">
        <v>15</v>
      </c>
      <c r="AP69" s="107" t="str">
        <f t="shared" si="83"/>
        <v>A</v>
      </c>
      <c r="AQ69" s="107">
        <f t="shared" si="84"/>
        <v>55</v>
      </c>
      <c r="AR69" s="107" t="str">
        <f t="shared" si="85"/>
        <v>D</v>
      </c>
      <c r="AS69" s="1" t="str">
        <f t="shared" si="82"/>
        <v>P</v>
      </c>
      <c r="AT69" s="1">
        <v>6.78</v>
      </c>
    </row>
    <row r="70" spans="1:46" ht="28.5" x14ac:dyDescent="0.25">
      <c r="A70" s="104">
        <v>53272145</v>
      </c>
      <c r="B70" s="105" t="s">
        <v>251</v>
      </c>
      <c r="C70" s="1">
        <v>57</v>
      </c>
      <c r="D70" s="4" t="str">
        <f t="shared" si="6"/>
        <v>B</v>
      </c>
      <c r="E70" s="1">
        <v>15</v>
      </c>
      <c r="F70" s="4" t="str">
        <f t="shared" si="7"/>
        <v>A</v>
      </c>
      <c r="G70" s="1">
        <f t="shared" si="8"/>
        <v>72</v>
      </c>
      <c r="H70" s="1" t="str">
        <f t="shared" si="9"/>
        <v>B</v>
      </c>
      <c r="I70" s="1">
        <v>63</v>
      </c>
      <c r="J70" s="4" t="str">
        <f t="shared" si="10"/>
        <v>A</v>
      </c>
      <c r="K70" s="1">
        <v>17</v>
      </c>
      <c r="L70" s="4" t="str">
        <f t="shared" si="11"/>
        <v>O</v>
      </c>
      <c r="M70" s="1">
        <f t="shared" si="12"/>
        <v>80</v>
      </c>
      <c r="N70" s="1" t="str">
        <f t="shared" si="13"/>
        <v>O</v>
      </c>
      <c r="O70" s="1">
        <v>52</v>
      </c>
      <c r="P70" s="4" t="str">
        <f t="shared" si="14"/>
        <v>C</v>
      </c>
      <c r="Q70" s="1">
        <v>17</v>
      </c>
      <c r="R70" s="4" t="str">
        <f t="shared" si="15"/>
        <v>O</v>
      </c>
      <c r="S70" s="1">
        <f t="shared" si="16"/>
        <v>69</v>
      </c>
      <c r="T70" s="1" t="str">
        <f t="shared" si="25"/>
        <v>C</v>
      </c>
      <c r="U70" s="1">
        <v>53</v>
      </c>
      <c r="V70" s="4" t="str">
        <f t="shared" si="33"/>
        <v>C</v>
      </c>
      <c r="W70" s="1">
        <v>17</v>
      </c>
      <c r="X70" s="4" t="str">
        <f t="shared" si="26"/>
        <v>O</v>
      </c>
      <c r="Y70" s="1">
        <f t="shared" si="27"/>
        <v>70</v>
      </c>
      <c r="Z70" s="1" t="str">
        <f t="shared" si="28"/>
        <v>B</v>
      </c>
      <c r="AA70" s="101"/>
      <c r="AB70" s="101"/>
      <c r="AC70" s="101"/>
      <c r="AD70" s="101"/>
      <c r="AE70" s="101"/>
      <c r="AF70" s="101"/>
      <c r="AG70" s="103"/>
      <c r="AH70" s="103"/>
      <c r="AI70" s="103"/>
      <c r="AJ70" s="103"/>
      <c r="AK70" s="103"/>
      <c r="AL70" s="103"/>
      <c r="AM70" s="1">
        <v>48</v>
      </c>
      <c r="AN70" s="4" t="str">
        <f t="shared" si="78"/>
        <v>C</v>
      </c>
      <c r="AO70" s="1">
        <v>17</v>
      </c>
      <c r="AP70" s="107" t="str">
        <f t="shared" si="83"/>
        <v>O</v>
      </c>
      <c r="AQ70" s="107">
        <f t="shared" si="84"/>
        <v>65</v>
      </c>
      <c r="AR70" s="107" t="str">
        <f t="shared" si="85"/>
        <v>C</v>
      </c>
      <c r="AS70" s="1" t="str">
        <f t="shared" si="82"/>
        <v>P</v>
      </c>
      <c r="AT70" s="1">
        <v>8.52</v>
      </c>
    </row>
    <row r="71" spans="1:46" ht="28.5" x14ac:dyDescent="0.25">
      <c r="A71" s="104">
        <v>53272146</v>
      </c>
      <c r="B71" s="105" t="s">
        <v>145</v>
      </c>
      <c r="C71" s="1">
        <v>45</v>
      </c>
      <c r="D71" s="4" t="str">
        <f t="shared" si="6"/>
        <v>D</v>
      </c>
      <c r="E71" s="1">
        <v>15</v>
      </c>
      <c r="F71" s="4" t="str">
        <f t="shared" si="7"/>
        <v>A</v>
      </c>
      <c r="G71" s="1">
        <f t="shared" si="8"/>
        <v>60</v>
      </c>
      <c r="H71" s="1" t="str">
        <f t="shared" si="9"/>
        <v>C</v>
      </c>
      <c r="I71" s="1">
        <v>53</v>
      </c>
      <c r="J71" s="4" t="str">
        <f t="shared" si="10"/>
        <v>C</v>
      </c>
      <c r="K71" s="1">
        <v>18</v>
      </c>
      <c r="L71" s="4" t="str">
        <f t="shared" si="11"/>
        <v>O</v>
      </c>
      <c r="M71" s="1">
        <f t="shared" si="12"/>
        <v>71</v>
      </c>
      <c r="N71" s="1" t="str">
        <f t="shared" si="13"/>
        <v>B</v>
      </c>
      <c r="O71" s="1">
        <v>60</v>
      </c>
      <c r="P71" s="4" t="str">
        <f t="shared" si="14"/>
        <v>A</v>
      </c>
      <c r="Q71" s="1">
        <v>17</v>
      </c>
      <c r="R71" s="4" t="str">
        <f t="shared" si="15"/>
        <v>O</v>
      </c>
      <c r="S71" s="1">
        <f t="shared" si="16"/>
        <v>77</v>
      </c>
      <c r="T71" s="1" t="str">
        <f t="shared" si="25"/>
        <v>A</v>
      </c>
      <c r="U71" s="1">
        <v>61</v>
      </c>
      <c r="V71" s="4" t="str">
        <f t="shared" si="33"/>
        <v>A</v>
      </c>
      <c r="W71" s="1">
        <v>17</v>
      </c>
      <c r="X71" s="4" t="str">
        <f t="shared" si="26"/>
        <v>O</v>
      </c>
      <c r="Y71" s="1">
        <f t="shared" si="27"/>
        <v>78</v>
      </c>
      <c r="Z71" s="1" t="str">
        <f t="shared" si="28"/>
        <v>A</v>
      </c>
      <c r="AA71" s="101"/>
      <c r="AB71" s="101"/>
      <c r="AC71" s="101"/>
      <c r="AD71" s="101"/>
      <c r="AE71" s="101"/>
      <c r="AF71" s="101"/>
      <c r="AG71" s="103"/>
      <c r="AH71" s="103"/>
      <c r="AI71" s="103"/>
      <c r="AJ71" s="103"/>
      <c r="AK71" s="103"/>
      <c r="AL71" s="103"/>
      <c r="AM71" s="1">
        <v>60</v>
      </c>
      <c r="AN71" s="4" t="str">
        <f t="shared" si="78"/>
        <v>A</v>
      </c>
      <c r="AO71" s="1">
        <v>16</v>
      </c>
      <c r="AP71" s="107" t="str">
        <f t="shared" si="83"/>
        <v>O</v>
      </c>
      <c r="AQ71" s="107">
        <f t="shared" si="84"/>
        <v>76</v>
      </c>
      <c r="AR71" s="107" t="str">
        <f t="shared" si="85"/>
        <v>A</v>
      </c>
      <c r="AS71" s="1" t="str">
        <f t="shared" si="82"/>
        <v>P</v>
      </c>
      <c r="AT71" s="1">
        <v>8.67</v>
      </c>
    </row>
    <row r="72" spans="1:46" x14ac:dyDescent="0.25">
      <c r="A72" s="104">
        <v>53272147</v>
      </c>
      <c r="B72" s="105" t="s">
        <v>146</v>
      </c>
      <c r="C72" s="1">
        <v>36</v>
      </c>
      <c r="D72" s="4" t="str">
        <f t="shared" si="6"/>
        <v>E</v>
      </c>
      <c r="E72" s="1">
        <v>8</v>
      </c>
      <c r="F72" s="4" t="str">
        <f t="shared" si="7"/>
        <v>P</v>
      </c>
      <c r="G72" s="1">
        <f t="shared" si="8"/>
        <v>44</v>
      </c>
      <c r="H72" s="1" t="str">
        <f t="shared" si="9"/>
        <v>P</v>
      </c>
      <c r="I72" s="1">
        <v>34</v>
      </c>
      <c r="J72" s="4" t="str">
        <f t="shared" si="10"/>
        <v>P</v>
      </c>
      <c r="K72" s="1">
        <v>13</v>
      </c>
      <c r="L72" s="4" t="str">
        <f t="shared" si="11"/>
        <v>C</v>
      </c>
      <c r="M72" s="1">
        <f t="shared" si="12"/>
        <v>47</v>
      </c>
      <c r="N72" s="1" t="str">
        <f t="shared" si="13"/>
        <v>E</v>
      </c>
      <c r="O72" s="1">
        <v>39</v>
      </c>
      <c r="P72" s="4" t="str">
        <f t="shared" si="14"/>
        <v>E</v>
      </c>
      <c r="Q72" s="1">
        <v>13</v>
      </c>
      <c r="R72" s="4" t="str">
        <f t="shared" si="15"/>
        <v>C</v>
      </c>
      <c r="S72" s="1">
        <f t="shared" si="16"/>
        <v>52</v>
      </c>
      <c r="T72" s="1" t="str">
        <f t="shared" si="25"/>
        <v>D</v>
      </c>
      <c r="U72" s="1">
        <v>35</v>
      </c>
      <c r="V72" s="4" t="str">
        <f t="shared" si="33"/>
        <v>P</v>
      </c>
      <c r="W72" s="1">
        <v>13</v>
      </c>
      <c r="X72" s="4" t="str">
        <f t="shared" si="26"/>
        <v>C</v>
      </c>
      <c r="Y72" s="1">
        <f t="shared" si="27"/>
        <v>48</v>
      </c>
      <c r="Z72" s="1" t="str">
        <f t="shared" si="28"/>
        <v>E</v>
      </c>
      <c r="AA72" s="101"/>
      <c r="AB72" s="101"/>
      <c r="AC72" s="101"/>
      <c r="AD72" s="101"/>
      <c r="AE72" s="101"/>
      <c r="AF72" s="101"/>
      <c r="AG72" s="103"/>
      <c r="AH72" s="103"/>
      <c r="AI72" s="103"/>
      <c r="AJ72" s="103"/>
      <c r="AK72" s="103"/>
      <c r="AL72" s="103"/>
      <c r="AM72" s="1">
        <v>49</v>
      </c>
      <c r="AN72" s="4" t="str">
        <f t="shared" si="78"/>
        <v>C</v>
      </c>
      <c r="AO72" s="1">
        <v>15</v>
      </c>
      <c r="AP72" s="107" t="str">
        <f t="shared" si="83"/>
        <v>A</v>
      </c>
      <c r="AQ72" s="107">
        <f t="shared" si="84"/>
        <v>64</v>
      </c>
      <c r="AR72" s="107" t="str">
        <f t="shared" si="85"/>
        <v>C</v>
      </c>
      <c r="AS72" s="1" t="str">
        <f t="shared" si="82"/>
        <v>P</v>
      </c>
      <c r="AT72" s="1">
        <v>6.15</v>
      </c>
    </row>
    <row r="73" spans="1:46" x14ac:dyDescent="0.25">
      <c r="A73" s="104">
        <v>53272148</v>
      </c>
      <c r="B73" s="105" t="s">
        <v>147</v>
      </c>
      <c r="C73" s="1">
        <v>45</v>
      </c>
      <c r="D73" s="4" t="str">
        <f t="shared" si="6"/>
        <v>D</v>
      </c>
      <c r="E73" s="1">
        <v>10</v>
      </c>
      <c r="F73" s="4" t="str">
        <f t="shared" si="7"/>
        <v>D</v>
      </c>
      <c r="G73" s="1">
        <f t="shared" si="8"/>
        <v>55</v>
      </c>
      <c r="H73" s="1" t="str">
        <f t="shared" si="9"/>
        <v>D</v>
      </c>
      <c r="I73" s="1">
        <v>39</v>
      </c>
      <c r="J73" s="4" t="str">
        <f t="shared" si="10"/>
        <v>E</v>
      </c>
      <c r="K73" s="1">
        <v>17</v>
      </c>
      <c r="L73" s="4" t="str">
        <f t="shared" si="11"/>
        <v>O</v>
      </c>
      <c r="M73" s="1">
        <f t="shared" si="12"/>
        <v>56</v>
      </c>
      <c r="N73" s="1" t="str">
        <f t="shared" si="13"/>
        <v>D</v>
      </c>
      <c r="O73" s="1">
        <v>46</v>
      </c>
      <c r="P73" s="4" t="str">
        <f t="shared" si="14"/>
        <v>D</v>
      </c>
      <c r="Q73" s="1">
        <v>15</v>
      </c>
      <c r="R73" s="4" t="str">
        <f t="shared" si="15"/>
        <v>A</v>
      </c>
      <c r="S73" s="1">
        <f t="shared" si="16"/>
        <v>61</v>
      </c>
      <c r="T73" s="1" t="str">
        <f t="shared" si="25"/>
        <v>C</v>
      </c>
      <c r="U73" s="1">
        <v>46</v>
      </c>
      <c r="V73" s="4" t="str">
        <f t="shared" si="33"/>
        <v>D</v>
      </c>
      <c r="W73" s="1">
        <v>15</v>
      </c>
      <c r="X73" s="4" t="str">
        <f t="shared" si="26"/>
        <v>A</v>
      </c>
      <c r="Y73" s="1">
        <f t="shared" si="27"/>
        <v>61</v>
      </c>
      <c r="Z73" s="1" t="str">
        <f t="shared" si="28"/>
        <v>C</v>
      </c>
      <c r="AA73" s="101"/>
      <c r="AB73" s="101"/>
      <c r="AC73" s="101"/>
      <c r="AD73" s="101"/>
      <c r="AE73" s="101"/>
      <c r="AF73" s="101"/>
      <c r="AG73" s="103"/>
      <c r="AH73" s="103"/>
      <c r="AI73" s="103"/>
      <c r="AJ73" s="103"/>
      <c r="AK73" s="103"/>
      <c r="AL73" s="103"/>
      <c r="AM73" s="1">
        <v>49</v>
      </c>
      <c r="AN73" s="4" t="str">
        <f t="shared" si="78"/>
        <v>C</v>
      </c>
      <c r="AO73" s="1">
        <v>14</v>
      </c>
      <c r="AP73" s="107" t="str">
        <f t="shared" si="83"/>
        <v>B</v>
      </c>
      <c r="AQ73" s="107">
        <f t="shared" si="84"/>
        <v>63</v>
      </c>
      <c r="AR73" s="107" t="str">
        <f t="shared" si="85"/>
        <v>C</v>
      </c>
      <c r="AS73" s="1" t="str">
        <f t="shared" ref="AS73:AS79" si="86">IF(OR(D73="F",F73="F",H73="F",J73="F",L73="F",N73="F",P73="F",R73="F",T73="F",V73="F",X73="F",Z73="F",AN73="F",AP73="F",AR73="F"),"F","P")</f>
        <v>P</v>
      </c>
      <c r="AT73" s="1">
        <v>7.41</v>
      </c>
    </row>
    <row r="74" spans="1:46" ht="28.5" x14ac:dyDescent="0.25">
      <c r="A74" s="104">
        <v>53272149</v>
      </c>
      <c r="B74" s="105" t="s">
        <v>148</v>
      </c>
      <c r="C74" s="1">
        <v>42</v>
      </c>
      <c r="D74" s="4" t="str">
        <f t="shared" ref="D74:D156" si="87">IF(C74="A","F",IF(C74&lt;32,"F", IF(C74&lt;36,"P", IF(C74&lt;40,"E", IF(C74&lt;48,"D", IF(C74&lt;56,"C", IF(C74&lt;60,"B", IF(C74&lt;64,"A", "O"))))))))</f>
        <v>D</v>
      </c>
      <c r="E74" s="1">
        <v>10</v>
      </c>
      <c r="F74" s="4" t="str">
        <f t="shared" ref="F74:F156" si="88">IF(E74="A","F",IF(E74&lt;8,"F", IF(E74&lt;9,"P", IF(E74&lt;10,"E", IF(E74&lt;12,"D", IF(E74&lt;14,"C", IF(E74&lt;15,"B", IF(E74&lt;16,"A", "O"))))))))</f>
        <v>D</v>
      </c>
      <c r="G74" s="1">
        <f t="shared" ref="G74:G156" si="89">IF(OR(C74="A",E74="A"),0,C74+E74)</f>
        <v>52</v>
      </c>
      <c r="H74" s="1" t="str">
        <f t="shared" ref="H74:H156" si="90">IF(G74&lt;40,"F", IF(G74&lt;45,"P", IF(G74&lt;50,"E", IF(G74&lt;60,"D", IF(G74&lt;70,"C", IF(G74&lt;75,"B", IF(G74&lt;80,"A", "O")))))))</f>
        <v>D</v>
      </c>
      <c r="I74" s="1">
        <v>32</v>
      </c>
      <c r="J74" s="4" t="str">
        <f t="shared" ref="J74:J156" si="91">IF(I74="A","F",IF(I74&lt;32,"F", IF(I74&lt;36,"P", IF(I74&lt;40,"E", IF(I74&lt;48,"D", IF(I74&lt;56,"C", IF(I74&lt;60,"B", IF(I74&lt;64,"A", "O"))))))))</f>
        <v>P</v>
      </c>
      <c r="K74" s="1">
        <v>9</v>
      </c>
      <c r="L74" s="4" t="str">
        <f t="shared" ref="L74:L156" si="92">IF(K74="A","F",IF(K74&lt;8,"F", IF(K74&lt;9,"P", IF(K74&lt;10,"E", IF(K74&lt;12,"D", IF(K74&lt;14,"C", IF(K74&lt;15,"B", IF(K74&lt;16,"A", "O"))))))))</f>
        <v>E</v>
      </c>
      <c r="M74" s="1">
        <f t="shared" ref="M74:M156" si="93">IF(OR(I74="A",K74="A"),0,I74+K74)</f>
        <v>41</v>
      </c>
      <c r="N74" s="1" t="str">
        <f t="shared" ref="N74:N156" si="94">IF(M74&lt;40,"F", IF(M74&lt;45,"P", IF(M74&lt;50,"E", IF(M74&lt;60,"D", IF(M74&lt;70,"C", IF(M74&lt;75,"B", IF(M74&lt;80,"A", "O")))))))</f>
        <v>P</v>
      </c>
      <c r="O74" s="1">
        <v>50</v>
      </c>
      <c r="P74" s="4" t="str">
        <f t="shared" ref="P74:P156" si="95">IF(O74="A","F",IF(O74&lt;32,"F", IF(O74&lt;36,"P", IF(O74&lt;40,"E", IF(O74&lt;48,"D", IF(O74&lt;56,"C", IF(O74&lt;60,"B", IF(O74&lt;64,"A", "O"))))))))</f>
        <v>C</v>
      </c>
      <c r="Q74" s="1">
        <v>13</v>
      </c>
      <c r="R74" s="4" t="str">
        <f t="shared" ref="R74:R156" si="96">IF(Q74="A","F",IF(Q74&lt;8,"F", IF(Q74&lt;9,"P", IF(Q74&lt;10,"E", IF(Q74&lt;12,"D", IF(Q74&lt;14,"C", IF(Q74&lt;15,"B", IF(Q74&lt;16,"A", "O"))))))))</f>
        <v>C</v>
      </c>
      <c r="S74" s="1">
        <f t="shared" ref="S74:S156" si="97">IF(OR(O74="A",Q74="A"),0,O74+Q74)</f>
        <v>63</v>
      </c>
      <c r="T74" s="1" t="str">
        <f t="shared" si="25"/>
        <v>C</v>
      </c>
      <c r="U74" s="1">
        <v>38</v>
      </c>
      <c r="V74" s="4" t="str">
        <f t="shared" ref="V74:V156" si="98">IF(U74="A","F",IF(U74&lt;32,"F", IF(U74&lt;36,"P", IF(U74&lt;40,"E", IF(U74&lt;48,"D", IF(U74&lt;56,"C", IF(U74&lt;60,"B", IF(U74&lt;64,"A", "O"))))))))</f>
        <v>E</v>
      </c>
      <c r="W74" s="1">
        <v>12</v>
      </c>
      <c r="X74" s="4" t="str">
        <f t="shared" ref="X74:X79" si="99">IF(W74="A","F",IF(W74&lt;8,"F", IF(W74&lt;9,"P", IF(W74&lt;10,"E", IF(W74&lt;12,"D", IF(W74&lt;14,"C", IF(W74&lt;15,"B", IF(W74&lt;16,"A", "O"))))))))</f>
        <v>C</v>
      </c>
      <c r="Y74" s="1">
        <f t="shared" ref="Y74:Y79" si="100">IF(OR(U74="A",W74="A"),0,U74+W74)</f>
        <v>50</v>
      </c>
      <c r="Z74" s="1" t="str">
        <f t="shared" ref="Z74:Z79" si="101">IF(Y74&lt;40,"F", IF(Y74&lt;45,"P", IF(Y74&lt;50,"E", IF(Y74&lt;60,"D", IF(Y74&lt;70,"C", IF(Y74&lt;75,"B", IF(Y74&lt;80,"A", "O")))))))</f>
        <v>D</v>
      </c>
      <c r="AA74" s="101"/>
      <c r="AB74" s="101"/>
      <c r="AC74" s="101"/>
      <c r="AD74" s="101"/>
      <c r="AE74" s="101"/>
      <c r="AF74" s="101"/>
      <c r="AG74" s="103"/>
      <c r="AH74" s="103"/>
      <c r="AI74" s="103"/>
      <c r="AJ74" s="103"/>
      <c r="AK74" s="103"/>
      <c r="AL74" s="103"/>
      <c r="AM74" s="1">
        <v>49</v>
      </c>
      <c r="AN74" s="4" t="str">
        <f t="shared" si="78"/>
        <v>C</v>
      </c>
      <c r="AO74" s="1">
        <v>11</v>
      </c>
      <c r="AP74" s="107" t="str">
        <f t="shared" si="83"/>
        <v>D</v>
      </c>
      <c r="AQ74" s="107">
        <f t="shared" si="84"/>
        <v>60</v>
      </c>
      <c r="AR74" s="107" t="str">
        <f t="shared" si="85"/>
        <v>C</v>
      </c>
      <c r="AS74" s="1" t="str">
        <f t="shared" si="86"/>
        <v>P</v>
      </c>
      <c r="AT74" s="1">
        <v>6.52</v>
      </c>
    </row>
    <row r="75" spans="1:46" x14ac:dyDescent="0.25">
      <c r="A75" s="104">
        <v>53272150</v>
      </c>
      <c r="B75" s="105" t="s">
        <v>149</v>
      </c>
      <c r="C75" s="1">
        <v>52</v>
      </c>
      <c r="D75" s="4" t="str">
        <f t="shared" si="87"/>
        <v>C</v>
      </c>
      <c r="E75" s="1">
        <v>13</v>
      </c>
      <c r="F75" s="4" t="str">
        <f t="shared" si="88"/>
        <v>C</v>
      </c>
      <c r="G75" s="1">
        <f t="shared" si="89"/>
        <v>65</v>
      </c>
      <c r="H75" s="1" t="str">
        <f t="shared" si="90"/>
        <v>C</v>
      </c>
      <c r="I75" s="1">
        <v>38</v>
      </c>
      <c r="J75" s="4" t="str">
        <f t="shared" si="91"/>
        <v>E</v>
      </c>
      <c r="K75" s="1">
        <v>15</v>
      </c>
      <c r="L75" s="4" t="str">
        <f t="shared" si="92"/>
        <v>A</v>
      </c>
      <c r="M75" s="1">
        <f t="shared" si="93"/>
        <v>53</v>
      </c>
      <c r="N75" s="1" t="str">
        <f t="shared" si="94"/>
        <v>D</v>
      </c>
      <c r="O75" s="1">
        <v>42</v>
      </c>
      <c r="P75" s="4" t="str">
        <f t="shared" si="95"/>
        <v>D</v>
      </c>
      <c r="Q75" s="1">
        <v>17</v>
      </c>
      <c r="R75" s="4" t="str">
        <f t="shared" si="96"/>
        <v>O</v>
      </c>
      <c r="S75" s="1">
        <f t="shared" si="97"/>
        <v>59</v>
      </c>
      <c r="T75" s="1" t="str">
        <f t="shared" si="25"/>
        <v>D</v>
      </c>
      <c r="U75" s="1">
        <v>57</v>
      </c>
      <c r="V75" s="4" t="str">
        <f t="shared" si="98"/>
        <v>B</v>
      </c>
      <c r="W75" s="1">
        <v>12</v>
      </c>
      <c r="X75" s="4" t="str">
        <f t="shared" si="99"/>
        <v>C</v>
      </c>
      <c r="Y75" s="1">
        <f t="shared" si="100"/>
        <v>69</v>
      </c>
      <c r="Z75" s="1" t="str">
        <f t="shared" si="101"/>
        <v>C</v>
      </c>
      <c r="AA75" s="101"/>
      <c r="AB75" s="101"/>
      <c r="AC75" s="101"/>
      <c r="AD75" s="101"/>
      <c r="AE75" s="101"/>
      <c r="AF75" s="101"/>
      <c r="AG75" s="103"/>
      <c r="AH75" s="103"/>
      <c r="AI75" s="103"/>
      <c r="AJ75" s="103"/>
      <c r="AK75" s="103"/>
      <c r="AL75" s="103"/>
      <c r="AM75" s="1">
        <v>48</v>
      </c>
      <c r="AN75" s="4" t="str">
        <f t="shared" si="78"/>
        <v>C</v>
      </c>
      <c r="AO75" s="1">
        <v>16</v>
      </c>
      <c r="AP75" s="107" t="str">
        <f t="shared" si="83"/>
        <v>O</v>
      </c>
      <c r="AQ75" s="107">
        <f t="shared" si="84"/>
        <v>64</v>
      </c>
      <c r="AR75" s="107" t="str">
        <f t="shared" si="85"/>
        <v>C</v>
      </c>
      <c r="AS75" s="1" t="str">
        <f t="shared" si="86"/>
        <v>P</v>
      </c>
      <c r="AT75" s="1">
        <v>7.33</v>
      </c>
    </row>
    <row r="76" spans="1:46" ht="28.5" x14ac:dyDescent="0.25">
      <c r="A76" s="104">
        <v>53272151</v>
      </c>
      <c r="B76" s="105" t="s">
        <v>150</v>
      </c>
      <c r="C76" s="1">
        <v>38</v>
      </c>
      <c r="D76" s="4" t="str">
        <f t="shared" si="87"/>
        <v>E</v>
      </c>
      <c r="E76" s="1">
        <v>11</v>
      </c>
      <c r="F76" s="4" t="str">
        <f t="shared" si="88"/>
        <v>D</v>
      </c>
      <c r="G76" s="1">
        <f t="shared" si="89"/>
        <v>49</v>
      </c>
      <c r="H76" s="1" t="str">
        <f t="shared" si="90"/>
        <v>E</v>
      </c>
      <c r="I76" s="1">
        <v>37</v>
      </c>
      <c r="J76" s="4" t="str">
        <f t="shared" si="91"/>
        <v>E</v>
      </c>
      <c r="K76" s="1">
        <v>12</v>
      </c>
      <c r="L76" s="4" t="str">
        <f t="shared" si="92"/>
        <v>C</v>
      </c>
      <c r="M76" s="1">
        <f t="shared" si="93"/>
        <v>49</v>
      </c>
      <c r="N76" s="1" t="str">
        <f t="shared" si="94"/>
        <v>E</v>
      </c>
      <c r="O76" s="1">
        <v>39</v>
      </c>
      <c r="P76" s="4" t="str">
        <f t="shared" si="95"/>
        <v>E</v>
      </c>
      <c r="Q76" s="1">
        <v>14</v>
      </c>
      <c r="R76" s="4" t="str">
        <f t="shared" si="96"/>
        <v>B</v>
      </c>
      <c r="S76" s="1">
        <f t="shared" si="97"/>
        <v>53</v>
      </c>
      <c r="T76" s="1" t="str">
        <f t="shared" si="25"/>
        <v>D</v>
      </c>
      <c r="U76" s="1">
        <v>51</v>
      </c>
      <c r="V76" s="4" t="str">
        <f t="shared" si="98"/>
        <v>C</v>
      </c>
      <c r="W76" s="1">
        <v>14</v>
      </c>
      <c r="X76" s="4" t="str">
        <f t="shared" si="99"/>
        <v>B</v>
      </c>
      <c r="Y76" s="1">
        <f t="shared" si="100"/>
        <v>65</v>
      </c>
      <c r="Z76" s="1" t="str">
        <f t="shared" si="101"/>
        <v>C</v>
      </c>
      <c r="AA76" s="101"/>
      <c r="AB76" s="101"/>
      <c r="AC76" s="101"/>
      <c r="AD76" s="101"/>
      <c r="AE76" s="101"/>
      <c r="AF76" s="101"/>
      <c r="AG76" s="103"/>
      <c r="AH76" s="103"/>
      <c r="AI76" s="103"/>
      <c r="AJ76" s="103"/>
      <c r="AK76" s="103"/>
      <c r="AL76" s="103"/>
      <c r="AM76" s="1">
        <v>49</v>
      </c>
      <c r="AN76" s="4" t="str">
        <f t="shared" si="78"/>
        <v>C</v>
      </c>
      <c r="AO76" s="1">
        <v>14</v>
      </c>
      <c r="AP76" s="107" t="str">
        <f t="shared" si="83"/>
        <v>B</v>
      </c>
      <c r="AQ76" s="107">
        <f t="shared" si="84"/>
        <v>63</v>
      </c>
      <c r="AR76" s="107" t="str">
        <f t="shared" si="85"/>
        <v>C</v>
      </c>
      <c r="AS76" s="1" t="str">
        <f t="shared" si="86"/>
        <v>P</v>
      </c>
      <c r="AT76" s="1">
        <v>6.81</v>
      </c>
    </row>
    <row r="77" spans="1:46" x14ac:dyDescent="0.25">
      <c r="A77" s="104">
        <v>53272152</v>
      </c>
      <c r="B77" s="105" t="s">
        <v>151</v>
      </c>
      <c r="C77" s="1">
        <v>45</v>
      </c>
      <c r="D77" s="4" t="str">
        <f t="shared" si="87"/>
        <v>D</v>
      </c>
      <c r="E77" s="1">
        <v>16</v>
      </c>
      <c r="F77" s="4" t="str">
        <f t="shared" si="88"/>
        <v>O</v>
      </c>
      <c r="G77" s="1">
        <f t="shared" si="89"/>
        <v>61</v>
      </c>
      <c r="H77" s="1" t="str">
        <f t="shared" si="90"/>
        <v>C</v>
      </c>
      <c r="I77" s="1">
        <v>39</v>
      </c>
      <c r="J77" s="4" t="str">
        <f t="shared" si="91"/>
        <v>E</v>
      </c>
      <c r="K77" s="1">
        <v>15</v>
      </c>
      <c r="L77" s="4" t="str">
        <f t="shared" si="92"/>
        <v>A</v>
      </c>
      <c r="M77" s="1">
        <f t="shared" si="93"/>
        <v>54</v>
      </c>
      <c r="N77" s="1" t="str">
        <f t="shared" si="94"/>
        <v>D</v>
      </c>
      <c r="O77" s="1">
        <v>55</v>
      </c>
      <c r="P77" s="4" t="str">
        <f t="shared" si="95"/>
        <v>C</v>
      </c>
      <c r="Q77" s="1">
        <v>16</v>
      </c>
      <c r="R77" s="4" t="str">
        <f t="shared" si="96"/>
        <v>O</v>
      </c>
      <c r="S77" s="1">
        <f t="shared" si="97"/>
        <v>71</v>
      </c>
      <c r="T77" s="1" t="str">
        <f t="shared" si="25"/>
        <v>B</v>
      </c>
      <c r="U77" s="1">
        <v>57</v>
      </c>
      <c r="V77" s="4" t="str">
        <f t="shared" si="98"/>
        <v>B</v>
      </c>
      <c r="W77" s="1">
        <v>10</v>
      </c>
      <c r="X77" s="4" t="str">
        <f t="shared" si="99"/>
        <v>D</v>
      </c>
      <c r="Y77" s="1">
        <f t="shared" si="100"/>
        <v>67</v>
      </c>
      <c r="Z77" s="1" t="str">
        <f t="shared" si="101"/>
        <v>C</v>
      </c>
      <c r="AA77" s="101"/>
      <c r="AB77" s="101"/>
      <c r="AC77" s="101"/>
      <c r="AD77" s="101"/>
      <c r="AE77" s="101"/>
      <c r="AF77" s="101"/>
      <c r="AG77" s="103"/>
      <c r="AH77" s="103"/>
      <c r="AI77" s="103"/>
      <c r="AJ77" s="103"/>
      <c r="AK77" s="103"/>
      <c r="AL77" s="103"/>
      <c r="AM77" s="1">
        <v>46</v>
      </c>
      <c r="AN77" s="4" t="str">
        <f t="shared" si="78"/>
        <v>D</v>
      </c>
      <c r="AO77" s="1">
        <v>17</v>
      </c>
      <c r="AP77" s="107" t="str">
        <f t="shared" si="83"/>
        <v>O</v>
      </c>
      <c r="AQ77" s="107">
        <f t="shared" si="84"/>
        <v>63</v>
      </c>
      <c r="AR77" s="107" t="str">
        <f t="shared" si="85"/>
        <v>C</v>
      </c>
      <c r="AS77" s="1" t="str">
        <f t="shared" si="86"/>
        <v>P</v>
      </c>
      <c r="AT77" s="1">
        <v>7.63</v>
      </c>
    </row>
    <row r="78" spans="1:46" x14ac:dyDescent="0.25">
      <c r="A78" s="104">
        <v>53272153</v>
      </c>
      <c r="B78" s="105" t="s">
        <v>152</v>
      </c>
      <c r="C78" s="1">
        <v>13</v>
      </c>
      <c r="D78" s="4" t="str">
        <f t="shared" si="87"/>
        <v>F</v>
      </c>
      <c r="E78" s="1"/>
      <c r="F78" s="4" t="str">
        <f t="shared" si="88"/>
        <v>F</v>
      </c>
      <c r="G78" s="1">
        <f t="shared" si="89"/>
        <v>13</v>
      </c>
      <c r="H78" s="1" t="str">
        <f t="shared" si="90"/>
        <v>F</v>
      </c>
      <c r="I78" s="1">
        <v>44</v>
      </c>
      <c r="J78" s="4" t="str">
        <f t="shared" si="91"/>
        <v>D</v>
      </c>
      <c r="K78" s="1">
        <v>4</v>
      </c>
      <c r="L78" s="4" t="str">
        <f t="shared" si="92"/>
        <v>F</v>
      </c>
      <c r="M78" s="1">
        <f t="shared" si="93"/>
        <v>48</v>
      </c>
      <c r="N78" s="1" t="str">
        <f t="shared" si="94"/>
        <v>E</v>
      </c>
      <c r="O78" s="1">
        <v>48</v>
      </c>
      <c r="P78" s="4" t="str">
        <f t="shared" si="95"/>
        <v>C</v>
      </c>
      <c r="Q78" s="1">
        <v>4</v>
      </c>
      <c r="R78" s="4" t="str">
        <f t="shared" si="96"/>
        <v>F</v>
      </c>
      <c r="S78" s="1">
        <f t="shared" si="97"/>
        <v>52</v>
      </c>
      <c r="T78" s="1" t="str">
        <f t="shared" si="25"/>
        <v>D</v>
      </c>
      <c r="U78" s="1">
        <v>32</v>
      </c>
      <c r="V78" s="4" t="str">
        <f t="shared" si="98"/>
        <v>P</v>
      </c>
      <c r="W78" s="1">
        <v>2</v>
      </c>
      <c r="X78" s="4" t="str">
        <f t="shared" si="99"/>
        <v>F</v>
      </c>
      <c r="Y78" s="1">
        <f t="shared" si="100"/>
        <v>34</v>
      </c>
      <c r="Z78" s="1" t="str">
        <f t="shared" si="101"/>
        <v>F</v>
      </c>
      <c r="AA78" s="101"/>
      <c r="AB78" s="101"/>
      <c r="AC78" s="101"/>
      <c r="AD78" s="101"/>
      <c r="AE78" s="101"/>
      <c r="AF78" s="101"/>
      <c r="AG78" s="103"/>
      <c r="AH78" s="103"/>
      <c r="AI78" s="103"/>
      <c r="AJ78" s="103"/>
      <c r="AK78" s="103"/>
      <c r="AL78" s="103"/>
      <c r="AM78" s="1">
        <v>49</v>
      </c>
      <c r="AN78" s="4" t="str">
        <f t="shared" si="78"/>
        <v>C</v>
      </c>
      <c r="AO78" s="1">
        <v>8</v>
      </c>
      <c r="AP78" s="107" t="str">
        <f t="shared" si="83"/>
        <v>P</v>
      </c>
      <c r="AQ78" s="107">
        <f t="shared" si="84"/>
        <v>57</v>
      </c>
      <c r="AR78" s="107" t="str">
        <f t="shared" si="85"/>
        <v>D</v>
      </c>
      <c r="AS78" s="1" t="str">
        <f t="shared" si="86"/>
        <v>F</v>
      </c>
      <c r="AT78" s="1"/>
    </row>
    <row r="79" spans="1:46" x14ac:dyDescent="0.25">
      <c r="A79" s="104">
        <v>53272154</v>
      </c>
      <c r="B79" s="105" t="s">
        <v>153</v>
      </c>
      <c r="C79" s="1">
        <v>36</v>
      </c>
      <c r="D79" s="4" t="str">
        <f t="shared" si="87"/>
        <v>E</v>
      </c>
      <c r="E79" s="1">
        <v>1</v>
      </c>
      <c r="F79" s="4" t="str">
        <f t="shared" si="88"/>
        <v>F</v>
      </c>
      <c r="G79" s="1">
        <f t="shared" si="89"/>
        <v>37</v>
      </c>
      <c r="H79" s="1" t="str">
        <f t="shared" si="90"/>
        <v>F</v>
      </c>
      <c r="I79" s="1">
        <v>32</v>
      </c>
      <c r="J79" s="4" t="str">
        <f t="shared" si="91"/>
        <v>P</v>
      </c>
      <c r="K79" s="1">
        <v>12</v>
      </c>
      <c r="L79" s="4" t="str">
        <f t="shared" si="92"/>
        <v>C</v>
      </c>
      <c r="M79" s="1">
        <f t="shared" si="93"/>
        <v>44</v>
      </c>
      <c r="N79" s="1" t="str">
        <f t="shared" si="94"/>
        <v>P</v>
      </c>
      <c r="O79" s="1">
        <v>33</v>
      </c>
      <c r="P79" s="4" t="str">
        <f t="shared" si="95"/>
        <v>P</v>
      </c>
      <c r="Q79" s="1">
        <v>13</v>
      </c>
      <c r="R79" s="4" t="str">
        <f t="shared" si="96"/>
        <v>C</v>
      </c>
      <c r="S79" s="1">
        <f t="shared" si="97"/>
        <v>46</v>
      </c>
      <c r="T79" s="1" t="str">
        <f t="shared" si="25"/>
        <v>E</v>
      </c>
      <c r="U79" s="1">
        <v>43</v>
      </c>
      <c r="V79" s="4" t="str">
        <f t="shared" si="98"/>
        <v>D</v>
      </c>
      <c r="W79" s="1">
        <v>11</v>
      </c>
      <c r="X79" s="4" t="str">
        <f t="shared" si="99"/>
        <v>D</v>
      </c>
      <c r="Y79" s="1">
        <f t="shared" si="100"/>
        <v>54</v>
      </c>
      <c r="Z79" s="1" t="str">
        <f t="shared" si="101"/>
        <v>D</v>
      </c>
      <c r="AA79" s="101"/>
      <c r="AB79" s="101"/>
      <c r="AC79" s="101"/>
      <c r="AD79" s="101"/>
      <c r="AE79" s="101"/>
      <c r="AF79" s="101"/>
      <c r="AG79" s="103"/>
      <c r="AH79" s="103"/>
      <c r="AI79" s="103"/>
      <c r="AJ79" s="103"/>
      <c r="AK79" s="103"/>
      <c r="AL79" s="103"/>
      <c r="AM79" s="1">
        <v>54</v>
      </c>
      <c r="AN79" s="4" t="str">
        <f t="shared" si="78"/>
        <v>C</v>
      </c>
      <c r="AO79" s="1">
        <v>12</v>
      </c>
      <c r="AP79" s="107" t="str">
        <f t="shared" si="83"/>
        <v>C</v>
      </c>
      <c r="AQ79" s="107">
        <f t="shared" si="84"/>
        <v>66</v>
      </c>
      <c r="AR79" s="107" t="str">
        <f t="shared" si="85"/>
        <v>C</v>
      </c>
      <c r="AS79" s="1" t="str">
        <f t="shared" si="86"/>
        <v>F</v>
      </c>
      <c r="AT79" s="1"/>
    </row>
    <row r="80" spans="1:46" x14ac:dyDescent="0.25">
      <c r="A80" s="104">
        <v>53272155</v>
      </c>
      <c r="B80" s="105" t="s">
        <v>154</v>
      </c>
      <c r="C80" s="102">
        <v>63</v>
      </c>
      <c r="D80" s="102" t="str">
        <f t="shared" ref="D80:D152" si="102">IF(C80="A","F",IF(C80&lt;32,"F", IF(C80&lt;36,"P", IF(C80&lt;40,"E", IF(C80&lt;48,"D", IF(C80&lt;56,"C", IF(C80&lt;60,"B", IF(C80&lt;64,"A", "O"))))))))</f>
        <v>A</v>
      </c>
      <c r="E80" s="102">
        <v>15</v>
      </c>
      <c r="F80" s="102" t="str">
        <f t="shared" ref="F80:F152" si="103">IF(E80="A","F",IF(E80&lt;8,"F", IF(E80&lt;9,"P", IF(E80&lt;10,"E", IF(E80&lt;12,"D", IF(E80&lt;14,"C", IF(E80&lt;15,"B", IF(E80&lt;16,"A", "O"))))))))</f>
        <v>A</v>
      </c>
      <c r="G80" s="102">
        <f t="shared" ref="G80:G152" si="104">IF(OR(C80="A",E80="A"),0,C80+E80)</f>
        <v>78</v>
      </c>
      <c r="H80" s="102" t="str">
        <f t="shared" ref="H80:H152" si="105">IF(G80&lt;40,"F", IF(G80&lt;45,"P", IF(G80&lt;50,"E", IF(G80&lt;60,"D", IF(G80&lt;70,"C", IF(G80&lt;75,"B", IF(G80&lt;80,"A", "O")))))))</f>
        <v>A</v>
      </c>
      <c r="I80" s="102">
        <v>62</v>
      </c>
      <c r="J80" s="102" t="str">
        <f t="shared" ref="J80:J152" si="106">IF(I80="A","F",IF(I80&lt;32,"F", IF(I80&lt;36,"P", IF(I80&lt;40,"E", IF(I80&lt;48,"D", IF(I80&lt;56,"C", IF(I80&lt;60,"B", IF(I80&lt;64,"A", "O"))))))))</f>
        <v>A</v>
      </c>
      <c r="K80" s="102">
        <v>13</v>
      </c>
      <c r="L80" s="102" t="str">
        <f t="shared" ref="L80:L152" si="107">IF(K80="A","F",IF(K80&lt;8,"F", IF(K80&lt;9,"P", IF(K80&lt;10,"E", IF(K80&lt;12,"D", IF(K80&lt;14,"C", IF(K80&lt;15,"B", IF(K80&lt;16,"A", "O"))))))))</f>
        <v>C</v>
      </c>
      <c r="M80" s="102">
        <f t="shared" ref="M80:M152" si="108">IF(OR(I80="A",K80="A"),0,I80+K80)</f>
        <v>75</v>
      </c>
      <c r="N80" s="102" t="str">
        <f t="shared" ref="N80:N152" si="109">IF(M80&lt;40,"F", IF(M80&lt;45,"P", IF(M80&lt;50,"E", IF(M80&lt;60,"D", IF(M80&lt;70,"C", IF(M80&lt;75,"B", IF(M80&lt;80,"A", "O")))))))</f>
        <v>A</v>
      </c>
      <c r="O80" s="102">
        <v>50</v>
      </c>
      <c r="P80" s="102" t="str">
        <f t="shared" ref="P80:P152" si="110">IF(O80="A","F",IF(O80&lt;32,"F", IF(O80&lt;36,"P", IF(O80&lt;40,"E", IF(O80&lt;48,"D", IF(O80&lt;56,"C", IF(O80&lt;60,"B", IF(O80&lt;64,"A", "O"))))))))</f>
        <v>C</v>
      </c>
      <c r="Q80" s="102">
        <v>14</v>
      </c>
      <c r="R80" s="102" t="str">
        <f t="shared" ref="R80:R152" si="111">IF(Q80="A","F",IF(Q80&lt;8,"F", IF(Q80&lt;9,"P", IF(Q80&lt;10,"E", IF(Q80&lt;12,"D", IF(Q80&lt;14,"C", IF(Q80&lt;15,"B", IF(Q80&lt;16,"A", "O"))))))))</f>
        <v>B</v>
      </c>
      <c r="S80" s="102">
        <f t="shared" ref="S80:S152" si="112">IF(OR(O80="A",Q80="A"),0,O80+Q80)</f>
        <v>64</v>
      </c>
      <c r="T80" s="102" t="str">
        <f t="shared" ref="T80:T152" si="113">IF(S80&lt;40,"F", IF(S80&lt;45,"P", IF(S80&lt;50,"E", IF(S80&lt;60,"D", IF(S80&lt;70,"C", IF(S80&lt;75,"B", IF(S80&lt;80,"A", "O")))))))</f>
        <v>C</v>
      </c>
      <c r="U80" s="102">
        <v>50</v>
      </c>
      <c r="V80" s="102" t="str">
        <f t="shared" ref="V80:V152" si="114">IF(U80="A","F",IF(U80&lt;32,"F", IF(U80&lt;36,"P", IF(U80&lt;40,"E", IF(U80&lt;48,"D", IF(U80&lt;56,"C", IF(U80&lt;60,"B", IF(U80&lt;64,"A", "O"))))))))</f>
        <v>C</v>
      </c>
      <c r="W80" s="102">
        <v>14</v>
      </c>
      <c r="X80" s="102" t="str">
        <f t="shared" ref="X80:X156" si="115">IF(W80="A","F",IF(W80&lt;8,"F", IF(W80&lt;9,"P", IF(W80&lt;10,"E", IF(W80&lt;12,"D", IF(W80&lt;14,"C", IF(W80&lt;15,"B", IF(W80&lt;16,"A", "O"))))))))</f>
        <v>B</v>
      </c>
      <c r="Y80" s="102">
        <f t="shared" ref="Y80:Y156" si="116">IF(OR(U80="A",W80="A"),0,U80+W80)</f>
        <v>64</v>
      </c>
      <c r="Z80" s="102" t="str">
        <f t="shared" ref="Z80:Z156" si="117">IF(Y80&lt;40,"F", IF(Y80&lt;45,"P", IF(Y80&lt;50,"E", IF(Y80&lt;60,"D", IF(Y80&lt;70,"C", IF(Y80&lt;75,"B", IF(Y80&lt;80,"A", "O")))))))</f>
        <v>C</v>
      </c>
      <c r="AA80" s="102"/>
      <c r="AB80" s="102"/>
      <c r="AC80" s="102"/>
      <c r="AD80" s="102"/>
      <c r="AE80" s="102"/>
      <c r="AF80" s="102"/>
      <c r="AG80" s="103"/>
      <c r="AH80" s="103"/>
      <c r="AI80" s="103"/>
      <c r="AJ80" s="103"/>
      <c r="AK80" s="103"/>
      <c r="AL80" s="103"/>
      <c r="AM80" s="102">
        <v>44</v>
      </c>
      <c r="AN80" s="102" t="str">
        <f t="shared" ref="AN80:AN129" si="118">IF(AM80="A","F",IF(AM80&lt;32,"F", IF(AM80&lt;36,"P", IF(AM80&lt;40,"E", IF(AM80&lt;48,"D", IF(AM80&lt;56,"C", IF(AM80&lt;60,"B", IF(AM80&lt;64,"A", "O"))))))))</f>
        <v>D</v>
      </c>
      <c r="AO80" s="102">
        <v>17</v>
      </c>
      <c r="AP80" s="107" t="str">
        <f t="shared" si="83"/>
        <v>O</v>
      </c>
      <c r="AQ80" s="107">
        <f t="shared" si="84"/>
        <v>61</v>
      </c>
      <c r="AR80" s="107" t="str">
        <f t="shared" si="85"/>
        <v>C</v>
      </c>
      <c r="AS80" s="102" t="str">
        <f t="shared" ref="AS80:AS129" si="119">IF(OR(D80="F",F80="F",H80="F",J80="F",L80="F",N80="F",P80="F",R80="F",T80="F",V80="F",X80="F",Z80="F",AN80="F",AP80="F",AR80="F"),"F","P")</f>
        <v>P</v>
      </c>
      <c r="AT80" s="102">
        <v>8.2200000000000006</v>
      </c>
    </row>
    <row r="81" spans="1:46" x14ac:dyDescent="0.25">
      <c r="A81" s="104">
        <v>53272156</v>
      </c>
      <c r="B81" s="105" t="s">
        <v>155</v>
      </c>
      <c r="C81" s="103">
        <v>32</v>
      </c>
      <c r="D81" s="103" t="str">
        <f t="shared" si="102"/>
        <v>P</v>
      </c>
      <c r="E81" s="103">
        <v>13</v>
      </c>
      <c r="F81" s="103" t="str">
        <f t="shared" si="103"/>
        <v>C</v>
      </c>
      <c r="G81" s="103">
        <f t="shared" si="104"/>
        <v>45</v>
      </c>
      <c r="H81" s="103" t="str">
        <f t="shared" si="105"/>
        <v>E</v>
      </c>
      <c r="I81" s="103">
        <v>49</v>
      </c>
      <c r="J81" s="103" t="str">
        <f t="shared" si="106"/>
        <v>C</v>
      </c>
      <c r="K81" s="103">
        <v>11</v>
      </c>
      <c r="L81" s="103" t="str">
        <f t="shared" si="107"/>
        <v>D</v>
      </c>
      <c r="M81" s="103">
        <f t="shared" si="108"/>
        <v>60</v>
      </c>
      <c r="N81" s="103" t="str">
        <f t="shared" si="109"/>
        <v>C</v>
      </c>
      <c r="O81" s="103">
        <v>47</v>
      </c>
      <c r="P81" s="103" t="str">
        <f t="shared" si="110"/>
        <v>D</v>
      </c>
      <c r="Q81" s="103">
        <v>11</v>
      </c>
      <c r="R81" s="103" t="str">
        <f t="shared" si="111"/>
        <v>D</v>
      </c>
      <c r="S81" s="103">
        <f t="shared" si="112"/>
        <v>58</v>
      </c>
      <c r="T81" s="103" t="str">
        <f t="shared" si="113"/>
        <v>D</v>
      </c>
      <c r="U81" s="103">
        <v>44</v>
      </c>
      <c r="V81" s="103" t="str">
        <f t="shared" si="114"/>
        <v>D</v>
      </c>
      <c r="W81" s="103">
        <v>13</v>
      </c>
      <c r="X81" s="103" t="str">
        <f t="shared" si="115"/>
        <v>C</v>
      </c>
      <c r="Y81" s="103">
        <f t="shared" si="116"/>
        <v>57</v>
      </c>
      <c r="Z81" s="103" t="str">
        <f t="shared" si="117"/>
        <v>D</v>
      </c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>
        <v>36</v>
      </c>
      <c r="AN81" s="103" t="str">
        <f t="shared" si="118"/>
        <v>E</v>
      </c>
      <c r="AO81" s="103">
        <v>12</v>
      </c>
      <c r="AP81" s="107" t="str">
        <f t="shared" si="83"/>
        <v>C</v>
      </c>
      <c r="AQ81" s="107">
        <f t="shared" si="84"/>
        <v>48</v>
      </c>
      <c r="AR81" s="107" t="str">
        <f t="shared" si="85"/>
        <v>E</v>
      </c>
      <c r="AS81" s="103" t="str">
        <f t="shared" si="119"/>
        <v>P</v>
      </c>
      <c r="AT81" s="103">
        <v>6.74</v>
      </c>
    </row>
    <row r="82" spans="1:46" ht="28.5" x14ac:dyDescent="0.25">
      <c r="A82" s="104">
        <v>53272157</v>
      </c>
      <c r="B82" s="105" t="s">
        <v>156</v>
      </c>
      <c r="C82" s="103">
        <v>71</v>
      </c>
      <c r="D82" s="103" t="str">
        <f t="shared" si="102"/>
        <v>O</v>
      </c>
      <c r="E82" s="103">
        <v>10</v>
      </c>
      <c r="F82" s="103" t="str">
        <f t="shared" si="103"/>
        <v>D</v>
      </c>
      <c r="G82" s="103">
        <f t="shared" si="104"/>
        <v>81</v>
      </c>
      <c r="H82" s="103" t="str">
        <f t="shared" si="105"/>
        <v>O</v>
      </c>
      <c r="I82" s="103">
        <v>52</v>
      </c>
      <c r="J82" s="103" t="str">
        <f t="shared" si="106"/>
        <v>C</v>
      </c>
      <c r="K82" s="103">
        <v>17</v>
      </c>
      <c r="L82" s="103" t="str">
        <f t="shared" si="107"/>
        <v>O</v>
      </c>
      <c r="M82" s="103">
        <f t="shared" si="108"/>
        <v>69</v>
      </c>
      <c r="N82" s="103" t="str">
        <f t="shared" si="109"/>
        <v>C</v>
      </c>
      <c r="O82" s="103">
        <v>47</v>
      </c>
      <c r="P82" s="103" t="str">
        <f t="shared" si="110"/>
        <v>D</v>
      </c>
      <c r="Q82" s="103">
        <v>17</v>
      </c>
      <c r="R82" s="103" t="str">
        <f t="shared" si="111"/>
        <v>O</v>
      </c>
      <c r="S82" s="103">
        <f t="shared" si="112"/>
        <v>64</v>
      </c>
      <c r="T82" s="103" t="str">
        <f t="shared" si="113"/>
        <v>C</v>
      </c>
      <c r="U82" s="103">
        <v>56</v>
      </c>
      <c r="V82" s="103" t="str">
        <f t="shared" si="114"/>
        <v>B</v>
      </c>
      <c r="W82" s="103">
        <v>12</v>
      </c>
      <c r="X82" s="103" t="str">
        <f t="shared" si="115"/>
        <v>C</v>
      </c>
      <c r="Y82" s="103">
        <f t="shared" si="116"/>
        <v>68</v>
      </c>
      <c r="Z82" s="103" t="str">
        <f t="shared" si="117"/>
        <v>C</v>
      </c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>
        <v>46</v>
      </c>
      <c r="AN82" s="103" t="str">
        <f t="shared" si="118"/>
        <v>D</v>
      </c>
      <c r="AO82" s="103">
        <v>18</v>
      </c>
      <c r="AP82" s="107" t="str">
        <f t="shared" si="83"/>
        <v>O</v>
      </c>
      <c r="AQ82" s="107">
        <f t="shared" si="84"/>
        <v>64</v>
      </c>
      <c r="AR82" s="107" t="str">
        <f t="shared" si="85"/>
        <v>C</v>
      </c>
      <c r="AS82" s="103" t="str">
        <f t="shared" si="119"/>
        <v>P</v>
      </c>
      <c r="AT82" s="103">
        <v>8.2200000000000006</v>
      </c>
    </row>
    <row r="83" spans="1:46" x14ac:dyDescent="0.25">
      <c r="A83" s="104">
        <v>53272158</v>
      </c>
      <c r="B83" s="105" t="s">
        <v>157</v>
      </c>
      <c r="C83" s="103">
        <v>56</v>
      </c>
      <c r="D83" s="103" t="str">
        <f t="shared" si="102"/>
        <v>B</v>
      </c>
      <c r="E83" s="103">
        <v>15</v>
      </c>
      <c r="F83" s="103" t="str">
        <f t="shared" si="103"/>
        <v>A</v>
      </c>
      <c r="G83" s="103">
        <f t="shared" si="104"/>
        <v>71</v>
      </c>
      <c r="H83" s="103" t="str">
        <f t="shared" si="105"/>
        <v>B</v>
      </c>
      <c r="I83" s="103">
        <v>44</v>
      </c>
      <c r="J83" s="103" t="str">
        <f t="shared" si="106"/>
        <v>D</v>
      </c>
      <c r="K83" s="103">
        <v>19</v>
      </c>
      <c r="L83" s="103" t="str">
        <f t="shared" si="107"/>
        <v>O</v>
      </c>
      <c r="M83" s="103">
        <f t="shared" si="108"/>
        <v>63</v>
      </c>
      <c r="N83" s="103" t="str">
        <f t="shared" si="109"/>
        <v>C</v>
      </c>
      <c r="O83" s="103">
        <v>47</v>
      </c>
      <c r="P83" s="103" t="str">
        <f t="shared" si="110"/>
        <v>D</v>
      </c>
      <c r="Q83" s="103">
        <v>16</v>
      </c>
      <c r="R83" s="103" t="str">
        <f t="shared" si="111"/>
        <v>O</v>
      </c>
      <c r="S83" s="103">
        <f t="shared" si="112"/>
        <v>63</v>
      </c>
      <c r="T83" s="103" t="str">
        <f t="shared" si="113"/>
        <v>C</v>
      </c>
      <c r="U83" s="103">
        <v>45</v>
      </c>
      <c r="V83" s="103" t="str">
        <f t="shared" si="114"/>
        <v>D</v>
      </c>
      <c r="W83" s="103">
        <v>13</v>
      </c>
      <c r="X83" s="103" t="str">
        <f t="shared" si="115"/>
        <v>C</v>
      </c>
      <c r="Y83" s="103">
        <f t="shared" si="116"/>
        <v>58</v>
      </c>
      <c r="Z83" s="103" t="str">
        <f t="shared" si="117"/>
        <v>D</v>
      </c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>
        <v>48</v>
      </c>
      <c r="AN83" s="103" t="str">
        <f t="shared" si="118"/>
        <v>C</v>
      </c>
      <c r="AO83" s="103">
        <v>17</v>
      </c>
      <c r="AP83" s="107" t="str">
        <f t="shared" si="83"/>
        <v>O</v>
      </c>
      <c r="AQ83" s="107">
        <f t="shared" si="84"/>
        <v>65</v>
      </c>
      <c r="AR83" s="107" t="str">
        <f t="shared" si="85"/>
        <v>C</v>
      </c>
      <c r="AS83" s="103" t="str">
        <f t="shared" si="119"/>
        <v>P</v>
      </c>
      <c r="AT83" s="103">
        <v>7.56</v>
      </c>
    </row>
    <row r="84" spans="1:46" ht="28.5" x14ac:dyDescent="0.25">
      <c r="A84" s="104">
        <v>53272159</v>
      </c>
      <c r="B84" s="105" t="s">
        <v>158</v>
      </c>
      <c r="C84" s="103">
        <v>34</v>
      </c>
      <c r="D84" s="103" t="str">
        <f t="shared" si="102"/>
        <v>P</v>
      </c>
      <c r="E84" s="103">
        <v>4</v>
      </c>
      <c r="F84" s="103" t="str">
        <f t="shared" si="103"/>
        <v>F</v>
      </c>
      <c r="G84" s="103">
        <f t="shared" si="104"/>
        <v>38</v>
      </c>
      <c r="H84" s="103" t="str">
        <f t="shared" si="105"/>
        <v>F</v>
      </c>
      <c r="I84" s="103">
        <v>41</v>
      </c>
      <c r="J84" s="103" t="str">
        <f t="shared" si="106"/>
        <v>D</v>
      </c>
      <c r="K84" s="103">
        <v>19</v>
      </c>
      <c r="L84" s="103" t="str">
        <f t="shared" si="107"/>
        <v>O</v>
      </c>
      <c r="M84" s="103">
        <f t="shared" si="108"/>
        <v>60</v>
      </c>
      <c r="N84" s="103" t="str">
        <f t="shared" si="109"/>
        <v>C</v>
      </c>
      <c r="O84" s="103">
        <v>40</v>
      </c>
      <c r="P84" s="103" t="str">
        <f t="shared" si="110"/>
        <v>D</v>
      </c>
      <c r="Q84" s="103">
        <v>18</v>
      </c>
      <c r="R84" s="103" t="str">
        <f t="shared" si="111"/>
        <v>O</v>
      </c>
      <c r="S84" s="103">
        <f t="shared" si="112"/>
        <v>58</v>
      </c>
      <c r="T84" s="103" t="str">
        <f t="shared" si="113"/>
        <v>D</v>
      </c>
      <c r="U84" s="103">
        <v>51</v>
      </c>
      <c r="V84" s="103" t="str">
        <f t="shared" si="114"/>
        <v>C</v>
      </c>
      <c r="W84" s="103">
        <v>8</v>
      </c>
      <c r="X84" s="103" t="str">
        <f t="shared" si="115"/>
        <v>P</v>
      </c>
      <c r="Y84" s="103">
        <f t="shared" si="116"/>
        <v>59</v>
      </c>
      <c r="Z84" s="103" t="str">
        <f t="shared" si="117"/>
        <v>D</v>
      </c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>
        <v>55</v>
      </c>
      <c r="AN84" s="103" t="str">
        <f t="shared" si="118"/>
        <v>C</v>
      </c>
      <c r="AO84" s="103">
        <v>14</v>
      </c>
      <c r="AP84" s="107" t="str">
        <f t="shared" si="83"/>
        <v>B</v>
      </c>
      <c r="AQ84" s="107">
        <f t="shared" si="84"/>
        <v>69</v>
      </c>
      <c r="AR84" s="107" t="str">
        <f t="shared" si="85"/>
        <v>C</v>
      </c>
      <c r="AS84" s="103" t="str">
        <f t="shared" si="119"/>
        <v>F</v>
      </c>
      <c r="AT84" s="103"/>
    </row>
    <row r="85" spans="1:46" x14ac:dyDescent="0.25">
      <c r="A85" s="104">
        <v>53272160</v>
      </c>
      <c r="B85" s="105" t="s">
        <v>159</v>
      </c>
      <c r="C85" s="103">
        <v>52</v>
      </c>
      <c r="D85" s="103" t="str">
        <f t="shared" si="102"/>
        <v>C</v>
      </c>
      <c r="E85" s="103">
        <v>12</v>
      </c>
      <c r="F85" s="103" t="str">
        <f t="shared" si="103"/>
        <v>C</v>
      </c>
      <c r="G85" s="103">
        <f t="shared" si="104"/>
        <v>64</v>
      </c>
      <c r="H85" s="103" t="str">
        <f t="shared" si="105"/>
        <v>C</v>
      </c>
      <c r="I85" s="103">
        <v>37</v>
      </c>
      <c r="J85" s="103" t="str">
        <f t="shared" si="106"/>
        <v>E</v>
      </c>
      <c r="K85" s="103">
        <v>12</v>
      </c>
      <c r="L85" s="103" t="str">
        <f t="shared" si="107"/>
        <v>C</v>
      </c>
      <c r="M85" s="103">
        <f t="shared" si="108"/>
        <v>49</v>
      </c>
      <c r="N85" s="103" t="str">
        <f t="shared" si="109"/>
        <v>E</v>
      </c>
      <c r="O85" s="103">
        <v>23</v>
      </c>
      <c r="P85" s="103" t="str">
        <f t="shared" si="110"/>
        <v>F</v>
      </c>
      <c r="Q85" s="103">
        <v>11</v>
      </c>
      <c r="R85" s="103" t="str">
        <f t="shared" si="111"/>
        <v>D</v>
      </c>
      <c r="S85" s="103">
        <f t="shared" si="112"/>
        <v>34</v>
      </c>
      <c r="T85" s="103" t="str">
        <f t="shared" si="113"/>
        <v>F</v>
      </c>
      <c r="U85" s="103">
        <v>35</v>
      </c>
      <c r="V85" s="103" t="str">
        <f t="shared" si="114"/>
        <v>P</v>
      </c>
      <c r="W85" s="103">
        <v>15</v>
      </c>
      <c r="X85" s="103" t="str">
        <f t="shared" si="115"/>
        <v>A</v>
      </c>
      <c r="Y85" s="103">
        <f t="shared" si="116"/>
        <v>50</v>
      </c>
      <c r="Z85" s="103" t="str">
        <f t="shared" si="117"/>
        <v>D</v>
      </c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>
        <v>36</v>
      </c>
      <c r="AN85" s="103" t="str">
        <f t="shared" si="118"/>
        <v>E</v>
      </c>
      <c r="AO85" s="103">
        <v>12</v>
      </c>
      <c r="AP85" s="107" t="str">
        <f t="shared" si="83"/>
        <v>C</v>
      </c>
      <c r="AQ85" s="107">
        <f t="shared" si="84"/>
        <v>48</v>
      </c>
      <c r="AR85" s="107" t="str">
        <f t="shared" si="85"/>
        <v>E</v>
      </c>
      <c r="AS85" s="103" t="str">
        <f t="shared" si="119"/>
        <v>F</v>
      </c>
      <c r="AT85" s="103"/>
    </row>
    <row r="86" spans="1:46" ht="28.5" x14ac:dyDescent="0.25">
      <c r="A86" s="104">
        <v>53272161</v>
      </c>
      <c r="B86" s="105" t="s">
        <v>160</v>
      </c>
      <c r="C86" s="103">
        <v>48</v>
      </c>
      <c r="D86" s="103" t="str">
        <f t="shared" si="102"/>
        <v>C</v>
      </c>
      <c r="E86" s="103">
        <v>11</v>
      </c>
      <c r="F86" s="103" t="str">
        <f t="shared" si="103"/>
        <v>D</v>
      </c>
      <c r="G86" s="103">
        <f t="shared" si="104"/>
        <v>59</v>
      </c>
      <c r="H86" s="103" t="str">
        <f t="shared" si="105"/>
        <v>D</v>
      </c>
      <c r="I86" s="103">
        <v>50</v>
      </c>
      <c r="J86" s="103" t="str">
        <f t="shared" si="106"/>
        <v>C</v>
      </c>
      <c r="K86" s="103">
        <v>19</v>
      </c>
      <c r="L86" s="103" t="str">
        <f t="shared" si="107"/>
        <v>O</v>
      </c>
      <c r="M86" s="103">
        <f t="shared" si="108"/>
        <v>69</v>
      </c>
      <c r="N86" s="103" t="str">
        <f t="shared" si="109"/>
        <v>C</v>
      </c>
      <c r="O86" s="103">
        <v>63</v>
      </c>
      <c r="P86" s="103" t="str">
        <f t="shared" si="110"/>
        <v>A</v>
      </c>
      <c r="Q86" s="103">
        <v>14</v>
      </c>
      <c r="R86" s="103" t="str">
        <f t="shared" si="111"/>
        <v>B</v>
      </c>
      <c r="S86" s="103">
        <f t="shared" si="112"/>
        <v>77</v>
      </c>
      <c r="T86" s="103" t="str">
        <f t="shared" si="113"/>
        <v>A</v>
      </c>
      <c r="U86" s="103">
        <v>53</v>
      </c>
      <c r="V86" s="103" t="str">
        <f t="shared" si="114"/>
        <v>C</v>
      </c>
      <c r="W86" s="103">
        <v>11</v>
      </c>
      <c r="X86" s="103" t="str">
        <f t="shared" si="115"/>
        <v>D</v>
      </c>
      <c r="Y86" s="103">
        <f t="shared" si="116"/>
        <v>64</v>
      </c>
      <c r="Z86" s="103" t="str">
        <f t="shared" si="117"/>
        <v>C</v>
      </c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>
        <v>49</v>
      </c>
      <c r="AN86" s="103" t="str">
        <f t="shared" si="118"/>
        <v>C</v>
      </c>
      <c r="AO86" s="103">
        <v>16</v>
      </c>
      <c r="AP86" s="107" t="str">
        <f t="shared" si="83"/>
        <v>O</v>
      </c>
      <c r="AQ86" s="107">
        <f t="shared" si="84"/>
        <v>65</v>
      </c>
      <c r="AR86" s="107" t="str">
        <f t="shared" si="85"/>
        <v>C</v>
      </c>
      <c r="AS86" s="103" t="str">
        <f t="shared" si="119"/>
        <v>P</v>
      </c>
      <c r="AT86" s="103">
        <v>7.96</v>
      </c>
    </row>
    <row r="87" spans="1:46" x14ac:dyDescent="0.25">
      <c r="A87" s="104">
        <v>53272162</v>
      </c>
      <c r="B87" s="105" t="s">
        <v>161</v>
      </c>
      <c r="C87" s="103">
        <v>45</v>
      </c>
      <c r="D87" s="103" t="str">
        <f t="shared" si="102"/>
        <v>D</v>
      </c>
      <c r="E87" s="103">
        <v>13</v>
      </c>
      <c r="F87" s="103" t="str">
        <f t="shared" si="103"/>
        <v>C</v>
      </c>
      <c r="G87" s="103">
        <f t="shared" si="104"/>
        <v>58</v>
      </c>
      <c r="H87" s="103" t="str">
        <f t="shared" si="105"/>
        <v>D</v>
      </c>
      <c r="I87" s="103">
        <v>43</v>
      </c>
      <c r="J87" s="103" t="str">
        <f t="shared" si="106"/>
        <v>D</v>
      </c>
      <c r="K87" s="103">
        <v>15</v>
      </c>
      <c r="L87" s="103" t="str">
        <f t="shared" si="107"/>
        <v>A</v>
      </c>
      <c r="M87" s="103">
        <f t="shared" si="108"/>
        <v>58</v>
      </c>
      <c r="N87" s="103" t="str">
        <f t="shared" si="109"/>
        <v>D</v>
      </c>
      <c r="O87" s="103">
        <v>43</v>
      </c>
      <c r="P87" s="103" t="str">
        <f t="shared" si="110"/>
        <v>D</v>
      </c>
      <c r="Q87" s="103">
        <v>16</v>
      </c>
      <c r="R87" s="103" t="str">
        <f t="shared" si="111"/>
        <v>O</v>
      </c>
      <c r="S87" s="103">
        <f t="shared" si="112"/>
        <v>59</v>
      </c>
      <c r="T87" s="103" t="str">
        <f t="shared" si="113"/>
        <v>D</v>
      </c>
      <c r="U87" s="103">
        <v>46</v>
      </c>
      <c r="V87" s="103" t="str">
        <f t="shared" si="114"/>
        <v>D</v>
      </c>
      <c r="W87" s="103">
        <v>15</v>
      </c>
      <c r="X87" s="103" t="str">
        <f t="shared" si="115"/>
        <v>A</v>
      </c>
      <c r="Y87" s="103">
        <f t="shared" si="116"/>
        <v>61</v>
      </c>
      <c r="Z87" s="103" t="str">
        <f t="shared" si="117"/>
        <v>C</v>
      </c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>
        <v>41</v>
      </c>
      <c r="AN87" s="103" t="str">
        <f t="shared" si="118"/>
        <v>D</v>
      </c>
      <c r="AO87" s="103">
        <v>15</v>
      </c>
      <c r="AP87" s="107" t="str">
        <f t="shared" si="83"/>
        <v>A</v>
      </c>
      <c r="AQ87" s="107">
        <f t="shared" si="84"/>
        <v>56</v>
      </c>
      <c r="AR87" s="107" t="str">
        <f t="shared" si="85"/>
        <v>D</v>
      </c>
      <c r="AS87" s="103" t="str">
        <f t="shared" si="119"/>
        <v>P</v>
      </c>
      <c r="AT87" s="103">
        <v>7.07</v>
      </c>
    </row>
    <row r="88" spans="1:46" ht="28.5" x14ac:dyDescent="0.25">
      <c r="A88" s="104">
        <v>53272163</v>
      </c>
      <c r="B88" s="105" t="s">
        <v>162</v>
      </c>
      <c r="C88" s="103">
        <v>48</v>
      </c>
      <c r="D88" s="103" t="str">
        <f t="shared" si="102"/>
        <v>C</v>
      </c>
      <c r="E88" s="103">
        <v>12</v>
      </c>
      <c r="F88" s="103" t="str">
        <f t="shared" si="103"/>
        <v>C</v>
      </c>
      <c r="G88" s="103">
        <f t="shared" si="104"/>
        <v>60</v>
      </c>
      <c r="H88" s="103" t="str">
        <f t="shared" si="105"/>
        <v>C</v>
      </c>
      <c r="I88" s="103">
        <v>51</v>
      </c>
      <c r="J88" s="103" t="str">
        <f t="shared" si="106"/>
        <v>C</v>
      </c>
      <c r="K88" s="103">
        <v>11</v>
      </c>
      <c r="L88" s="103" t="str">
        <f t="shared" si="107"/>
        <v>D</v>
      </c>
      <c r="M88" s="103">
        <f t="shared" si="108"/>
        <v>62</v>
      </c>
      <c r="N88" s="103" t="str">
        <f t="shared" si="109"/>
        <v>C</v>
      </c>
      <c r="O88" s="103">
        <v>54</v>
      </c>
      <c r="P88" s="103" t="str">
        <f t="shared" si="110"/>
        <v>C</v>
      </c>
      <c r="Q88" s="103">
        <v>14</v>
      </c>
      <c r="R88" s="103" t="str">
        <f t="shared" si="111"/>
        <v>B</v>
      </c>
      <c r="S88" s="103">
        <f t="shared" si="112"/>
        <v>68</v>
      </c>
      <c r="T88" s="103" t="str">
        <f t="shared" si="113"/>
        <v>C</v>
      </c>
      <c r="U88" s="103">
        <v>56</v>
      </c>
      <c r="V88" s="103" t="str">
        <f t="shared" si="114"/>
        <v>B</v>
      </c>
      <c r="W88" s="103">
        <v>13</v>
      </c>
      <c r="X88" s="103" t="str">
        <f t="shared" si="115"/>
        <v>C</v>
      </c>
      <c r="Y88" s="103">
        <f t="shared" si="116"/>
        <v>69</v>
      </c>
      <c r="Z88" s="103" t="str">
        <f t="shared" si="117"/>
        <v>C</v>
      </c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>
        <v>61</v>
      </c>
      <c r="AN88" s="103" t="str">
        <f t="shared" si="118"/>
        <v>A</v>
      </c>
      <c r="AO88" s="103">
        <v>17</v>
      </c>
      <c r="AP88" s="107" t="str">
        <f t="shared" si="83"/>
        <v>O</v>
      </c>
      <c r="AQ88" s="107">
        <f t="shared" si="84"/>
        <v>78</v>
      </c>
      <c r="AR88" s="107" t="str">
        <f t="shared" si="85"/>
        <v>A</v>
      </c>
      <c r="AS88" s="103" t="str">
        <f t="shared" si="119"/>
        <v>P</v>
      </c>
      <c r="AT88" s="103">
        <v>7.81</v>
      </c>
    </row>
    <row r="89" spans="1:46" ht="28.5" x14ac:dyDescent="0.25">
      <c r="A89" s="104">
        <v>53272164</v>
      </c>
      <c r="B89" s="105" t="s">
        <v>163</v>
      </c>
      <c r="C89" s="103">
        <v>42</v>
      </c>
      <c r="D89" s="103" t="str">
        <f t="shared" si="102"/>
        <v>D</v>
      </c>
      <c r="E89" s="103">
        <v>16</v>
      </c>
      <c r="F89" s="103" t="str">
        <f t="shared" si="103"/>
        <v>O</v>
      </c>
      <c r="G89" s="103">
        <f t="shared" si="104"/>
        <v>58</v>
      </c>
      <c r="H89" s="103" t="str">
        <f t="shared" si="105"/>
        <v>D</v>
      </c>
      <c r="I89" s="103">
        <v>34</v>
      </c>
      <c r="J89" s="103" t="str">
        <f t="shared" si="106"/>
        <v>P</v>
      </c>
      <c r="K89" s="103">
        <v>15</v>
      </c>
      <c r="L89" s="103" t="str">
        <f t="shared" si="107"/>
        <v>A</v>
      </c>
      <c r="M89" s="103">
        <f t="shared" si="108"/>
        <v>49</v>
      </c>
      <c r="N89" s="103" t="str">
        <f t="shared" si="109"/>
        <v>E</v>
      </c>
      <c r="O89" s="103">
        <v>54</v>
      </c>
      <c r="P89" s="103" t="str">
        <f t="shared" si="110"/>
        <v>C</v>
      </c>
      <c r="Q89" s="103">
        <v>17</v>
      </c>
      <c r="R89" s="103" t="str">
        <f t="shared" si="111"/>
        <v>O</v>
      </c>
      <c r="S89" s="103">
        <f t="shared" si="112"/>
        <v>71</v>
      </c>
      <c r="T89" s="103" t="str">
        <f t="shared" si="113"/>
        <v>B</v>
      </c>
      <c r="U89" s="103">
        <v>46</v>
      </c>
      <c r="V89" s="103" t="str">
        <f t="shared" si="114"/>
        <v>D</v>
      </c>
      <c r="W89" s="103">
        <v>14</v>
      </c>
      <c r="X89" s="103" t="str">
        <f t="shared" si="115"/>
        <v>B</v>
      </c>
      <c r="Y89" s="103">
        <f t="shared" si="116"/>
        <v>60</v>
      </c>
      <c r="Z89" s="103" t="str">
        <f t="shared" si="117"/>
        <v>C</v>
      </c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>
        <v>33</v>
      </c>
      <c r="AN89" s="103" t="str">
        <f t="shared" si="118"/>
        <v>P</v>
      </c>
      <c r="AO89" s="103">
        <v>17</v>
      </c>
      <c r="AP89" s="107" t="str">
        <f t="shared" si="83"/>
        <v>O</v>
      </c>
      <c r="AQ89" s="107">
        <f t="shared" si="84"/>
        <v>50</v>
      </c>
      <c r="AR89" s="107" t="str">
        <f t="shared" si="85"/>
        <v>D</v>
      </c>
      <c r="AS89" s="103" t="str">
        <f t="shared" si="119"/>
        <v>P</v>
      </c>
      <c r="AT89" s="103">
        <v>7.26</v>
      </c>
    </row>
    <row r="90" spans="1:46" ht="28.5" x14ac:dyDescent="0.25">
      <c r="A90" s="104">
        <v>53272165</v>
      </c>
      <c r="B90" s="105" t="s">
        <v>164</v>
      </c>
      <c r="C90" s="103">
        <v>23</v>
      </c>
      <c r="D90" s="103" t="str">
        <f t="shared" si="102"/>
        <v>F</v>
      </c>
      <c r="E90" s="103">
        <v>9</v>
      </c>
      <c r="F90" s="103" t="str">
        <f t="shared" si="103"/>
        <v>E</v>
      </c>
      <c r="G90" s="103">
        <f t="shared" si="104"/>
        <v>32</v>
      </c>
      <c r="H90" s="103" t="str">
        <f t="shared" si="105"/>
        <v>F</v>
      </c>
      <c r="I90" s="103">
        <v>38</v>
      </c>
      <c r="J90" s="103" t="str">
        <f t="shared" si="106"/>
        <v>E</v>
      </c>
      <c r="K90" s="103">
        <v>11</v>
      </c>
      <c r="L90" s="103" t="str">
        <f t="shared" si="107"/>
        <v>D</v>
      </c>
      <c r="M90" s="103">
        <f t="shared" si="108"/>
        <v>49</v>
      </c>
      <c r="N90" s="103" t="str">
        <f t="shared" si="109"/>
        <v>E</v>
      </c>
      <c r="O90" s="103">
        <v>32</v>
      </c>
      <c r="P90" s="103" t="str">
        <f t="shared" si="110"/>
        <v>P</v>
      </c>
      <c r="Q90" s="103">
        <v>15</v>
      </c>
      <c r="R90" s="103" t="str">
        <f t="shared" si="111"/>
        <v>A</v>
      </c>
      <c r="S90" s="103">
        <f t="shared" si="112"/>
        <v>47</v>
      </c>
      <c r="T90" s="103" t="str">
        <f t="shared" si="113"/>
        <v>E</v>
      </c>
      <c r="U90" s="103">
        <v>52</v>
      </c>
      <c r="V90" s="103" t="str">
        <f t="shared" si="114"/>
        <v>C</v>
      </c>
      <c r="W90" s="103">
        <v>17</v>
      </c>
      <c r="X90" s="103" t="str">
        <f t="shared" si="115"/>
        <v>O</v>
      </c>
      <c r="Y90" s="103">
        <f t="shared" si="116"/>
        <v>69</v>
      </c>
      <c r="Z90" s="103" t="str">
        <f t="shared" si="117"/>
        <v>C</v>
      </c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>
        <v>43</v>
      </c>
      <c r="AN90" s="103" t="str">
        <f t="shared" si="118"/>
        <v>D</v>
      </c>
      <c r="AO90" s="103">
        <v>14</v>
      </c>
      <c r="AP90" s="107" t="str">
        <f t="shared" ref="AP90:AP122" si="120">IF(AO90="A","F",IF(AO90&lt;8,"F", IF(AO90&lt;9,"P", IF(AO90&lt;10,"E", IF(AO90&lt;12,"D", IF(AO90&lt;14,"C", IF(AO90&lt;15,"B", IF(AO90&lt;16,"A", "O"))))))))</f>
        <v>B</v>
      </c>
      <c r="AQ90" s="107">
        <f t="shared" ref="AQ90:AQ122" si="121">IF(OR(AM90="A",AO90="A"),0,AM90+AO90)</f>
        <v>57</v>
      </c>
      <c r="AR90" s="107" t="str">
        <f t="shared" ref="AR90:AR122" si="122">IF(AQ90&lt;40,"F", IF(AQ90&lt;45,"P", IF(AQ90&lt;50,"E", IF(AQ90&lt;60,"D", IF(AQ90&lt;70,"C", IF(AQ90&lt;75,"B", IF(AQ90&lt;80,"A", "O")))))))</f>
        <v>D</v>
      </c>
      <c r="AS90" s="103" t="str">
        <f t="shared" si="119"/>
        <v>F</v>
      </c>
      <c r="AT90" s="103"/>
    </row>
    <row r="91" spans="1:46" ht="28.5" x14ac:dyDescent="0.25">
      <c r="A91" s="104">
        <v>53272166</v>
      </c>
      <c r="B91" s="105" t="s">
        <v>165</v>
      </c>
      <c r="C91" s="103">
        <v>32</v>
      </c>
      <c r="D91" s="103" t="str">
        <f t="shared" si="102"/>
        <v>P</v>
      </c>
      <c r="E91" s="103">
        <v>12</v>
      </c>
      <c r="F91" s="103" t="str">
        <f t="shared" si="103"/>
        <v>C</v>
      </c>
      <c r="G91" s="103">
        <f t="shared" si="104"/>
        <v>44</v>
      </c>
      <c r="H91" s="103" t="str">
        <f t="shared" si="105"/>
        <v>P</v>
      </c>
      <c r="I91" s="103">
        <v>40</v>
      </c>
      <c r="J91" s="103" t="str">
        <f t="shared" si="106"/>
        <v>D</v>
      </c>
      <c r="K91" s="103">
        <v>11</v>
      </c>
      <c r="L91" s="103" t="str">
        <f t="shared" si="107"/>
        <v>D</v>
      </c>
      <c r="M91" s="103">
        <f t="shared" si="108"/>
        <v>51</v>
      </c>
      <c r="N91" s="103" t="str">
        <f t="shared" si="109"/>
        <v>D</v>
      </c>
      <c r="O91" s="103">
        <v>47</v>
      </c>
      <c r="P91" s="103" t="str">
        <f t="shared" si="110"/>
        <v>D</v>
      </c>
      <c r="Q91" s="103">
        <v>12</v>
      </c>
      <c r="R91" s="103" t="str">
        <f t="shared" si="111"/>
        <v>C</v>
      </c>
      <c r="S91" s="103">
        <f t="shared" si="112"/>
        <v>59</v>
      </c>
      <c r="T91" s="103" t="str">
        <f t="shared" si="113"/>
        <v>D</v>
      </c>
      <c r="U91" s="103">
        <v>50</v>
      </c>
      <c r="V91" s="103" t="str">
        <f t="shared" si="114"/>
        <v>C</v>
      </c>
      <c r="W91" s="103">
        <v>13</v>
      </c>
      <c r="X91" s="103" t="str">
        <f t="shared" si="115"/>
        <v>C</v>
      </c>
      <c r="Y91" s="103">
        <f t="shared" si="116"/>
        <v>63</v>
      </c>
      <c r="Z91" s="103" t="str">
        <f t="shared" si="117"/>
        <v>C</v>
      </c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>
        <v>50</v>
      </c>
      <c r="AN91" s="103" t="str">
        <f t="shared" si="118"/>
        <v>C</v>
      </c>
      <c r="AO91" s="103">
        <v>14</v>
      </c>
      <c r="AP91" s="107" t="str">
        <f t="shared" si="120"/>
        <v>B</v>
      </c>
      <c r="AQ91" s="107">
        <f t="shared" si="121"/>
        <v>64</v>
      </c>
      <c r="AR91" s="107" t="str">
        <f t="shared" si="122"/>
        <v>C</v>
      </c>
      <c r="AS91" s="103" t="str">
        <f t="shared" si="119"/>
        <v>P</v>
      </c>
      <c r="AT91" s="103">
        <v>6.67</v>
      </c>
    </row>
    <row r="92" spans="1:46" x14ac:dyDescent="0.25">
      <c r="A92" s="104">
        <v>53272167</v>
      </c>
      <c r="B92" s="105" t="s">
        <v>166</v>
      </c>
      <c r="C92" s="103">
        <v>46</v>
      </c>
      <c r="D92" s="103" t="str">
        <f t="shared" si="102"/>
        <v>D</v>
      </c>
      <c r="E92" s="103">
        <v>14</v>
      </c>
      <c r="F92" s="103" t="str">
        <f t="shared" si="103"/>
        <v>B</v>
      </c>
      <c r="G92" s="103">
        <f t="shared" si="104"/>
        <v>60</v>
      </c>
      <c r="H92" s="103" t="str">
        <f t="shared" si="105"/>
        <v>C</v>
      </c>
      <c r="I92" s="103">
        <v>47</v>
      </c>
      <c r="J92" s="103" t="str">
        <f t="shared" si="106"/>
        <v>D</v>
      </c>
      <c r="K92" s="103">
        <v>11</v>
      </c>
      <c r="L92" s="103" t="str">
        <f t="shared" si="107"/>
        <v>D</v>
      </c>
      <c r="M92" s="103">
        <f t="shared" si="108"/>
        <v>58</v>
      </c>
      <c r="N92" s="103" t="str">
        <f t="shared" si="109"/>
        <v>D</v>
      </c>
      <c r="O92" s="103">
        <v>50</v>
      </c>
      <c r="P92" s="103" t="str">
        <f t="shared" si="110"/>
        <v>C</v>
      </c>
      <c r="Q92" s="103">
        <v>14</v>
      </c>
      <c r="R92" s="103" t="str">
        <f t="shared" si="111"/>
        <v>B</v>
      </c>
      <c r="S92" s="103">
        <f t="shared" si="112"/>
        <v>64</v>
      </c>
      <c r="T92" s="103" t="str">
        <f t="shared" si="113"/>
        <v>C</v>
      </c>
      <c r="U92" s="103">
        <v>41</v>
      </c>
      <c r="V92" s="103" t="str">
        <f t="shared" si="114"/>
        <v>D</v>
      </c>
      <c r="W92" s="103">
        <v>11</v>
      </c>
      <c r="X92" s="103" t="str">
        <f t="shared" si="115"/>
        <v>D</v>
      </c>
      <c r="Y92" s="103">
        <f t="shared" si="116"/>
        <v>52</v>
      </c>
      <c r="Z92" s="103" t="str">
        <f t="shared" si="117"/>
        <v>D</v>
      </c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>
        <v>60</v>
      </c>
      <c r="AN92" s="103" t="str">
        <f t="shared" si="118"/>
        <v>A</v>
      </c>
      <c r="AO92" s="103">
        <v>16</v>
      </c>
      <c r="AP92" s="107" t="str">
        <f t="shared" si="120"/>
        <v>O</v>
      </c>
      <c r="AQ92" s="107">
        <f t="shared" si="121"/>
        <v>76</v>
      </c>
      <c r="AR92" s="107" t="str">
        <f t="shared" si="122"/>
        <v>A</v>
      </c>
      <c r="AS92" s="103" t="str">
        <f t="shared" si="119"/>
        <v>P</v>
      </c>
      <c r="AT92" s="103">
        <v>7.48</v>
      </c>
    </row>
    <row r="93" spans="1:46" x14ac:dyDescent="0.25">
      <c r="A93" s="104">
        <v>53272168</v>
      </c>
      <c r="B93" s="105" t="s">
        <v>167</v>
      </c>
      <c r="C93" s="103">
        <v>38</v>
      </c>
      <c r="D93" s="103" t="str">
        <f t="shared" si="102"/>
        <v>E</v>
      </c>
      <c r="E93" s="103">
        <v>8</v>
      </c>
      <c r="F93" s="103" t="str">
        <f t="shared" si="103"/>
        <v>P</v>
      </c>
      <c r="G93" s="103">
        <f t="shared" si="104"/>
        <v>46</v>
      </c>
      <c r="H93" s="103" t="str">
        <f t="shared" si="105"/>
        <v>E</v>
      </c>
      <c r="I93" s="103">
        <v>49</v>
      </c>
      <c r="J93" s="103" t="str">
        <f t="shared" si="106"/>
        <v>C</v>
      </c>
      <c r="K93" s="103">
        <v>11</v>
      </c>
      <c r="L93" s="103" t="str">
        <f t="shared" si="107"/>
        <v>D</v>
      </c>
      <c r="M93" s="103">
        <f t="shared" si="108"/>
        <v>60</v>
      </c>
      <c r="N93" s="103" t="str">
        <f t="shared" si="109"/>
        <v>C</v>
      </c>
      <c r="O93" s="103">
        <v>40</v>
      </c>
      <c r="P93" s="103" t="str">
        <f t="shared" si="110"/>
        <v>D</v>
      </c>
      <c r="Q93" s="103">
        <v>11</v>
      </c>
      <c r="R93" s="103" t="str">
        <f t="shared" si="111"/>
        <v>D</v>
      </c>
      <c r="S93" s="103">
        <f t="shared" si="112"/>
        <v>51</v>
      </c>
      <c r="T93" s="103" t="str">
        <f t="shared" si="113"/>
        <v>D</v>
      </c>
      <c r="U93" s="103">
        <v>52</v>
      </c>
      <c r="V93" s="103" t="str">
        <f t="shared" si="114"/>
        <v>C</v>
      </c>
      <c r="W93" s="103">
        <v>14</v>
      </c>
      <c r="X93" s="103" t="str">
        <f t="shared" si="115"/>
        <v>B</v>
      </c>
      <c r="Y93" s="103">
        <f t="shared" si="116"/>
        <v>66</v>
      </c>
      <c r="Z93" s="103" t="str">
        <f t="shared" si="117"/>
        <v>C</v>
      </c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>
        <v>52</v>
      </c>
      <c r="AN93" s="103" t="str">
        <f t="shared" si="118"/>
        <v>C</v>
      </c>
      <c r="AO93" s="103">
        <v>15</v>
      </c>
      <c r="AP93" s="107" t="str">
        <f t="shared" si="120"/>
        <v>A</v>
      </c>
      <c r="AQ93" s="107">
        <f t="shared" si="121"/>
        <v>67</v>
      </c>
      <c r="AR93" s="107" t="str">
        <f t="shared" si="122"/>
        <v>C</v>
      </c>
      <c r="AS93" s="103" t="str">
        <f t="shared" si="119"/>
        <v>P</v>
      </c>
      <c r="AT93" s="103">
        <v>7.04</v>
      </c>
    </row>
    <row r="94" spans="1:46" ht="28.5" x14ac:dyDescent="0.25">
      <c r="A94" s="104">
        <v>53272169</v>
      </c>
      <c r="B94" s="105" t="s">
        <v>168</v>
      </c>
      <c r="C94" s="103">
        <v>58</v>
      </c>
      <c r="D94" s="103" t="str">
        <f t="shared" si="102"/>
        <v>B</v>
      </c>
      <c r="E94" s="103">
        <v>18</v>
      </c>
      <c r="F94" s="103" t="str">
        <f t="shared" si="103"/>
        <v>O</v>
      </c>
      <c r="G94" s="103">
        <f t="shared" si="104"/>
        <v>76</v>
      </c>
      <c r="H94" s="103" t="str">
        <f t="shared" si="105"/>
        <v>A</v>
      </c>
      <c r="I94" s="103">
        <v>48</v>
      </c>
      <c r="J94" s="103" t="str">
        <f t="shared" si="106"/>
        <v>C</v>
      </c>
      <c r="K94" s="103">
        <v>14</v>
      </c>
      <c r="L94" s="103" t="str">
        <f t="shared" si="107"/>
        <v>B</v>
      </c>
      <c r="M94" s="103">
        <f t="shared" si="108"/>
        <v>62</v>
      </c>
      <c r="N94" s="103" t="str">
        <f t="shared" si="109"/>
        <v>C</v>
      </c>
      <c r="O94" s="103">
        <v>38</v>
      </c>
      <c r="P94" s="103" t="str">
        <f t="shared" si="110"/>
        <v>E</v>
      </c>
      <c r="Q94" s="103">
        <v>16</v>
      </c>
      <c r="R94" s="103" t="str">
        <f t="shared" si="111"/>
        <v>O</v>
      </c>
      <c r="S94" s="103">
        <f t="shared" si="112"/>
        <v>54</v>
      </c>
      <c r="T94" s="103" t="str">
        <f t="shared" si="113"/>
        <v>D</v>
      </c>
      <c r="U94" s="103">
        <v>47</v>
      </c>
      <c r="V94" s="103" t="str">
        <f t="shared" si="114"/>
        <v>D</v>
      </c>
      <c r="W94" s="103">
        <v>17</v>
      </c>
      <c r="X94" s="103" t="str">
        <f t="shared" si="115"/>
        <v>O</v>
      </c>
      <c r="Y94" s="103">
        <f t="shared" si="116"/>
        <v>64</v>
      </c>
      <c r="Z94" s="103" t="str">
        <f t="shared" si="117"/>
        <v>C</v>
      </c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>
        <v>49</v>
      </c>
      <c r="AN94" s="103" t="str">
        <f t="shared" si="118"/>
        <v>C</v>
      </c>
      <c r="AO94" s="103">
        <v>14</v>
      </c>
      <c r="AP94" s="107" t="str">
        <f t="shared" si="120"/>
        <v>B</v>
      </c>
      <c r="AQ94" s="107">
        <f t="shared" si="121"/>
        <v>63</v>
      </c>
      <c r="AR94" s="107" t="str">
        <f t="shared" si="122"/>
        <v>C</v>
      </c>
      <c r="AS94" s="103" t="str">
        <f t="shared" si="119"/>
        <v>P</v>
      </c>
      <c r="AT94" s="103">
        <v>7.85</v>
      </c>
    </row>
    <row r="95" spans="1:46" x14ac:dyDescent="0.25">
      <c r="A95" s="104">
        <v>53272170</v>
      </c>
      <c r="B95" s="105" t="s">
        <v>169</v>
      </c>
      <c r="C95" s="103">
        <v>48</v>
      </c>
      <c r="D95" s="103" t="str">
        <f t="shared" si="102"/>
        <v>C</v>
      </c>
      <c r="E95" s="103">
        <v>16</v>
      </c>
      <c r="F95" s="103" t="str">
        <f t="shared" si="103"/>
        <v>O</v>
      </c>
      <c r="G95" s="103">
        <f t="shared" si="104"/>
        <v>64</v>
      </c>
      <c r="H95" s="103" t="str">
        <f t="shared" si="105"/>
        <v>C</v>
      </c>
      <c r="I95" s="103">
        <v>64</v>
      </c>
      <c r="J95" s="103" t="str">
        <f t="shared" si="106"/>
        <v>O</v>
      </c>
      <c r="K95" s="103">
        <v>18</v>
      </c>
      <c r="L95" s="103" t="str">
        <f t="shared" si="107"/>
        <v>O</v>
      </c>
      <c r="M95" s="103">
        <f t="shared" si="108"/>
        <v>82</v>
      </c>
      <c r="N95" s="103" t="str">
        <f t="shared" si="109"/>
        <v>O</v>
      </c>
      <c r="O95" s="103">
        <v>70</v>
      </c>
      <c r="P95" s="103" t="str">
        <f t="shared" si="110"/>
        <v>O</v>
      </c>
      <c r="Q95" s="103">
        <v>16</v>
      </c>
      <c r="R95" s="103" t="str">
        <f t="shared" si="111"/>
        <v>O</v>
      </c>
      <c r="S95" s="103">
        <f t="shared" si="112"/>
        <v>86</v>
      </c>
      <c r="T95" s="103" t="str">
        <f t="shared" si="113"/>
        <v>O</v>
      </c>
      <c r="U95" s="103">
        <v>59</v>
      </c>
      <c r="V95" s="103" t="str">
        <f t="shared" si="114"/>
        <v>B</v>
      </c>
      <c r="W95" s="103">
        <v>16</v>
      </c>
      <c r="X95" s="103" t="str">
        <f t="shared" si="115"/>
        <v>O</v>
      </c>
      <c r="Y95" s="103">
        <f t="shared" si="116"/>
        <v>75</v>
      </c>
      <c r="Z95" s="103" t="str">
        <f t="shared" si="117"/>
        <v>A</v>
      </c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>
        <v>49</v>
      </c>
      <c r="AN95" s="103" t="str">
        <f t="shared" si="118"/>
        <v>C</v>
      </c>
      <c r="AO95" s="103">
        <v>16</v>
      </c>
      <c r="AP95" s="107" t="str">
        <f t="shared" si="120"/>
        <v>O</v>
      </c>
      <c r="AQ95" s="107">
        <f t="shared" si="121"/>
        <v>65</v>
      </c>
      <c r="AR95" s="107" t="str">
        <f t="shared" si="122"/>
        <v>C</v>
      </c>
      <c r="AS95" s="103" t="str">
        <f t="shared" si="119"/>
        <v>P</v>
      </c>
      <c r="AT95" s="103">
        <v>9.07</v>
      </c>
    </row>
    <row r="96" spans="1:46" x14ac:dyDescent="0.25">
      <c r="A96" s="104">
        <v>53272171</v>
      </c>
      <c r="B96" s="105" t="s">
        <v>170</v>
      </c>
      <c r="C96" s="103">
        <v>52</v>
      </c>
      <c r="D96" s="103" t="str">
        <f t="shared" si="102"/>
        <v>C</v>
      </c>
      <c r="E96" s="103">
        <v>15</v>
      </c>
      <c r="F96" s="103" t="str">
        <f t="shared" si="103"/>
        <v>A</v>
      </c>
      <c r="G96" s="103">
        <f t="shared" si="104"/>
        <v>67</v>
      </c>
      <c r="H96" s="103" t="str">
        <f t="shared" si="105"/>
        <v>C</v>
      </c>
      <c r="I96" s="103">
        <v>41</v>
      </c>
      <c r="J96" s="103" t="str">
        <f t="shared" si="106"/>
        <v>D</v>
      </c>
      <c r="K96" s="103">
        <v>13</v>
      </c>
      <c r="L96" s="103" t="str">
        <f t="shared" si="107"/>
        <v>C</v>
      </c>
      <c r="M96" s="103">
        <f t="shared" si="108"/>
        <v>54</v>
      </c>
      <c r="N96" s="103" t="str">
        <f t="shared" si="109"/>
        <v>D</v>
      </c>
      <c r="O96" s="103">
        <v>50</v>
      </c>
      <c r="P96" s="103" t="str">
        <f t="shared" si="110"/>
        <v>C</v>
      </c>
      <c r="Q96" s="103">
        <v>16</v>
      </c>
      <c r="R96" s="103" t="str">
        <f t="shared" si="111"/>
        <v>O</v>
      </c>
      <c r="S96" s="103">
        <f t="shared" si="112"/>
        <v>66</v>
      </c>
      <c r="T96" s="103" t="str">
        <f t="shared" si="113"/>
        <v>C</v>
      </c>
      <c r="U96" s="103">
        <v>46</v>
      </c>
      <c r="V96" s="103" t="str">
        <f t="shared" si="114"/>
        <v>D</v>
      </c>
      <c r="W96" s="103">
        <v>16</v>
      </c>
      <c r="X96" s="103" t="str">
        <f t="shared" si="115"/>
        <v>O</v>
      </c>
      <c r="Y96" s="103">
        <f t="shared" si="116"/>
        <v>62</v>
      </c>
      <c r="Z96" s="103" t="str">
        <f t="shared" si="117"/>
        <v>C</v>
      </c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>
        <v>48</v>
      </c>
      <c r="AN96" s="103" t="str">
        <f t="shared" si="118"/>
        <v>C</v>
      </c>
      <c r="AO96" s="103">
        <v>16</v>
      </c>
      <c r="AP96" s="107" t="str">
        <f t="shared" si="120"/>
        <v>O</v>
      </c>
      <c r="AQ96" s="107">
        <f t="shared" si="121"/>
        <v>64</v>
      </c>
      <c r="AR96" s="107" t="str">
        <f t="shared" si="122"/>
        <v>C</v>
      </c>
      <c r="AS96" s="103" t="str">
        <f t="shared" si="119"/>
        <v>P</v>
      </c>
      <c r="AT96" s="103">
        <v>7.7</v>
      </c>
    </row>
    <row r="97" spans="1:46" ht="28.5" x14ac:dyDescent="0.25">
      <c r="A97" s="104">
        <v>53272172</v>
      </c>
      <c r="B97" s="105" t="s">
        <v>171</v>
      </c>
      <c r="C97" s="103">
        <v>39</v>
      </c>
      <c r="D97" s="103" t="str">
        <f t="shared" si="102"/>
        <v>E</v>
      </c>
      <c r="E97" s="103">
        <v>11</v>
      </c>
      <c r="F97" s="103" t="str">
        <f t="shared" si="103"/>
        <v>D</v>
      </c>
      <c r="G97" s="103">
        <f t="shared" si="104"/>
        <v>50</v>
      </c>
      <c r="H97" s="103" t="str">
        <f t="shared" si="105"/>
        <v>D</v>
      </c>
      <c r="I97" s="103">
        <v>49</v>
      </c>
      <c r="J97" s="103" t="str">
        <f t="shared" si="106"/>
        <v>C</v>
      </c>
      <c r="K97" s="103">
        <v>18</v>
      </c>
      <c r="L97" s="103" t="str">
        <f t="shared" si="107"/>
        <v>O</v>
      </c>
      <c r="M97" s="103">
        <f t="shared" si="108"/>
        <v>67</v>
      </c>
      <c r="N97" s="103" t="str">
        <f t="shared" si="109"/>
        <v>C</v>
      </c>
      <c r="O97" s="103">
        <v>55</v>
      </c>
      <c r="P97" s="103" t="str">
        <f t="shared" si="110"/>
        <v>C</v>
      </c>
      <c r="Q97" s="103">
        <v>16</v>
      </c>
      <c r="R97" s="103" t="str">
        <f t="shared" si="111"/>
        <v>O</v>
      </c>
      <c r="S97" s="103">
        <f t="shared" si="112"/>
        <v>71</v>
      </c>
      <c r="T97" s="103" t="str">
        <f t="shared" si="113"/>
        <v>B</v>
      </c>
      <c r="U97" s="103">
        <v>48</v>
      </c>
      <c r="V97" s="103" t="str">
        <f t="shared" si="114"/>
        <v>C</v>
      </c>
      <c r="W97" s="103">
        <v>15</v>
      </c>
      <c r="X97" s="103" t="str">
        <f t="shared" si="115"/>
        <v>A</v>
      </c>
      <c r="Y97" s="103">
        <f t="shared" si="116"/>
        <v>63</v>
      </c>
      <c r="Z97" s="103" t="str">
        <f t="shared" si="117"/>
        <v>C</v>
      </c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>
        <v>45</v>
      </c>
      <c r="AN97" s="103" t="str">
        <f t="shared" si="118"/>
        <v>D</v>
      </c>
      <c r="AO97" s="103">
        <v>16</v>
      </c>
      <c r="AP97" s="107" t="str">
        <f t="shared" si="120"/>
        <v>O</v>
      </c>
      <c r="AQ97" s="107">
        <f t="shared" si="121"/>
        <v>61</v>
      </c>
      <c r="AR97" s="107" t="str">
        <f t="shared" si="122"/>
        <v>C</v>
      </c>
      <c r="AS97" s="103" t="str">
        <f t="shared" si="119"/>
        <v>P</v>
      </c>
      <c r="AT97" s="103">
        <v>7.89</v>
      </c>
    </row>
    <row r="98" spans="1:46" x14ac:dyDescent="0.25">
      <c r="A98" s="104">
        <v>53272173</v>
      </c>
      <c r="B98" s="105" t="s">
        <v>172</v>
      </c>
      <c r="C98" s="103">
        <v>43</v>
      </c>
      <c r="D98" s="103" t="str">
        <f t="shared" si="102"/>
        <v>D</v>
      </c>
      <c r="E98" s="103">
        <v>8</v>
      </c>
      <c r="F98" s="103" t="str">
        <f t="shared" si="103"/>
        <v>P</v>
      </c>
      <c r="G98" s="103">
        <f t="shared" si="104"/>
        <v>51</v>
      </c>
      <c r="H98" s="103" t="str">
        <f t="shared" si="105"/>
        <v>D</v>
      </c>
      <c r="I98" s="103">
        <v>18</v>
      </c>
      <c r="J98" s="103" t="str">
        <f t="shared" si="106"/>
        <v>F</v>
      </c>
      <c r="K98" s="103">
        <v>8</v>
      </c>
      <c r="L98" s="103" t="str">
        <f t="shared" si="107"/>
        <v>P</v>
      </c>
      <c r="M98" s="103">
        <f t="shared" si="108"/>
        <v>26</v>
      </c>
      <c r="N98" s="103" t="str">
        <f t="shared" si="109"/>
        <v>F</v>
      </c>
      <c r="O98" s="103">
        <v>37</v>
      </c>
      <c r="P98" s="103" t="str">
        <f t="shared" si="110"/>
        <v>E</v>
      </c>
      <c r="Q98" s="103">
        <v>12</v>
      </c>
      <c r="R98" s="103" t="str">
        <f t="shared" si="111"/>
        <v>C</v>
      </c>
      <c r="S98" s="103">
        <f t="shared" si="112"/>
        <v>49</v>
      </c>
      <c r="T98" s="103" t="str">
        <f t="shared" si="113"/>
        <v>E</v>
      </c>
      <c r="U98" s="103">
        <v>41</v>
      </c>
      <c r="V98" s="103" t="str">
        <f t="shared" si="114"/>
        <v>D</v>
      </c>
      <c r="W98" s="103">
        <v>10</v>
      </c>
      <c r="X98" s="103" t="str">
        <f t="shared" si="115"/>
        <v>D</v>
      </c>
      <c r="Y98" s="103">
        <f t="shared" si="116"/>
        <v>51</v>
      </c>
      <c r="Z98" s="103" t="str">
        <f t="shared" si="117"/>
        <v>D</v>
      </c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>
        <v>35</v>
      </c>
      <c r="AN98" s="103" t="str">
        <f t="shared" si="118"/>
        <v>P</v>
      </c>
      <c r="AO98" s="103">
        <v>14</v>
      </c>
      <c r="AP98" s="107" t="str">
        <f t="shared" si="120"/>
        <v>B</v>
      </c>
      <c r="AQ98" s="107">
        <f t="shared" si="121"/>
        <v>49</v>
      </c>
      <c r="AR98" s="107" t="str">
        <f t="shared" si="122"/>
        <v>E</v>
      </c>
      <c r="AS98" s="103" t="str">
        <f t="shared" si="119"/>
        <v>F</v>
      </c>
      <c r="AT98" s="103"/>
    </row>
    <row r="99" spans="1:46" ht="28.5" x14ac:dyDescent="0.25">
      <c r="A99" s="104">
        <v>53272174</v>
      </c>
      <c r="B99" s="105" t="s">
        <v>173</v>
      </c>
      <c r="C99" s="103">
        <v>47</v>
      </c>
      <c r="D99" s="103" t="str">
        <f t="shared" si="102"/>
        <v>D</v>
      </c>
      <c r="E99" s="103">
        <v>12</v>
      </c>
      <c r="F99" s="103" t="str">
        <f t="shared" si="103"/>
        <v>C</v>
      </c>
      <c r="G99" s="103">
        <f t="shared" si="104"/>
        <v>59</v>
      </c>
      <c r="H99" s="103" t="str">
        <f t="shared" si="105"/>
        <v>D</v>
      </c>
      <c r="I99" s="103">
        <v>32</v>
      </c>
      <c r="J99" s="103" t="str">
        <f t="shared" si="106"/>
        <v>P</v>
      </c>
      <c r="K99" s="103">
        <v>12</v>
      </c>
      <c r="L99" s="103" t="str">
        <f t="shared" si="107"/>
        <v>C</v>
      </c>
      <c r="M99" s="103">
        <f t="shared" si="108"/>
        <v>44</v>
      </c>
      <c r="N99" s="103" t="str">
        <f t="shared" si="109"/>
        <v>P</v>
      </c>
      <c r="O99" s="103">
        <v>33</v>
      </c>
      <c r="P99" s="103" t="str">
        <f t="shared" si="110"/>
        <v>P</v>
      </c>
      <c r="Q99" s="103">
        <v>14</v>
      </c>
      <c r="R99" s="103" t="str">
        <f t="shared" si="111"/>
        <v>B</v>
      </c>
      <c r="S99" s="103">
        <f t="shared" si="112"/>
        <v>47</v>
      </c>
      <c r="T99" s="103" t="str">
        <f t="shared" si="113"/>
        <v>E</v>
      </c>
      <c r="U99" s="103">
        <v>38</v>
      </c>
      <c r="V99" s="103" t="str">
        <f t="shared" si="114"/>
        <v>E</v>
      </c>
      <c r="W99" s="103">
        <v>12</v>
      </c>
      <c r="X99" s="103" t="str">
        <f t="shared" si="115"/>
        <v>C</v>
      </c>
      <c r="Y99" s="103">
        <f t="shared" si="116"/>
        <v>50</v>
      </c>
      <c r="Z99" s="103" t="str">
        <f t="shared" si="117"/>
        <v>D</v>
      </c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>
        <v>41</v>
      </c>
      <c r="AN99" s="103" t="str">
        <f t="shared" si="118"/>
        <v>D</v>
      </c>
      <c r="AO99" s="103">
        <v>35</v>
      </c>
      <c r="AP99" s="107" t="str">
        <f t="shared" si="120"/>
        <v>O</v>
      </c>
      <c r="AQ99" s="107">
        <f t="shared" si="121"/>
        <v>76</v>
      </c>
      <c r="AR99" s="107" t="str">
        <f t="shared" si="122"/>
        <v>A</v>
      </c>
      <c r="AS99" s="103" t="str">
        <f t="shared" si="119"/>
        <v>P</v>
      </c>
      <c r="AT99" s="103">
        <v>6.63</v>
      </c>
    </row>
    <row r="100" spans="1:46" ht="28.5" x14ac:dyDescent="0.25">
      <c r="A100" s="104">
        <v>53272175</v>
      </c>
      <c r="B100" s="105" t="s">
        <v>174</v>
      </c>
      <c r="C100" s="103">
        <v>32</v>
      </c>
      <c r="D100" s="103" t="str">
        <f t="shared" si="102"/>
        <v>P</v>
      </c>
      <c r="E100" s="103">
        <v>11</v>
      </c>
      <c r="F100" s="103" t="str">
        <f t="shared" si="103"/>
        <v>D</v>
      </c>
      <c r="G100" s="103">
        <f t="shared" si="104"/>
        <v>43</v>
      </c>
      <c r="H100" s="103" t="str">
        <f t="shared" si="105"/>
        <v>P</v>
      </c>
      <c r="I100" s="103">
        <v>42</v>
      </c>
      <c r="J100" s="103" t="str">
        <f t="shared" si="106"/>
        <v>D</v>
      </c>
      <c r="K100" s="103">
        <v>14</v>
      </c>
      <c r="L100" s="103" t="str">
        <f t="shared" si="107"/>
        <v>B</v>
      </c>
      <c r="M100" s="103">
        <f t="shared" si="108"/>
        <v>56</v>
      </c>
      <c r="N100" s="103" t="str">
        <f t="shared" si="109"/>
        <v>D</v>
      </c>
      <c r="O100" s="103">
        <v>44</v>
      </c>
      <c r="P100" s="103" t="str">
        <f t="shared" si="110"/>
        <v>D</v>
      </c>
      <c r="Q100" s="103">
        <v>13</v>
      </c>
      <c r="R100" s="103" t="str">
        <f t="shared" si="111"/>
        <v>C</v>
      </c>
      <c r="S100" s="103">
        <f t="shared" si="112"/>
        <v>57</v>
      </c>
      <c r="T100" s="103" t="str">
        <f t="shared" si="113"/>
        <v>D</v>
      </c>
      <c r="U100" s="103">
        <v>48</v>
      </c>
      <c r="V100" s="103" t="str">
        <f t="shared" si="114"/>
        <v>C</v>
      </c>
      <c r="W100" s="103">
        <v>11</v>
      </c>
      <c r="X100" s="103" t="str">
        <f t="shared" si="115"/>
        <v>D</v>
      </c>
      <c r="Y100" s="103">
        <f t="shared" si="116"/>
        <v>59</v>
      </c>
      <c r="Z100" s="103" t="str">
        <f t="shared" si="117"/>
        <v>D</v>
      </c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>
        <v>55</v>
      </c>
      <c r="AN100" s="103" t="str">
        <f t="shared" si="118"/>
        <v>C</v>
      </c>
      <c r="AO100" s="103">
        <v>16</v>
      </c>
      <c r="AP100" s="107" t="str">
        <f t="shared" si="120"/>
        <v>O</v>
      </c>
      <c r="AQ100" s="107">
        <f t="shared" si="121"/>
        <v>71</v>
      </c>
      <c r="AR100" s="107" t="str">
        <f t="shared" si="122"/>
        <v>B</v>
      </c>
      <c r="AS100" s="103" t="str">
        <f t="shared" si="119"/>
        <v>P</v>
      </c>
      <c r="AT100" s="103">
        <v>6.96</v>
      </c>
    </row>
    <row r="101" spans="1:46" x14ac:dyDescent="0.25">
      <c r="A101" s="104">
        <v>53272176</v>
      </c>
      <c r="B101" s="105" t="s">
        <v>175</v>
      </c>
      <c r="C101" s="103">
        <v>37</v>
      </c>
      <c r="D101" s="103" t="str">
        <f t="shared" si="102"/>
        <v>E</v>
      </c>
      <c r="E101" s="103">
        <v>8</v>
      </c>
      <c r="F101" s="103" t="str">
        <f t="shared" si="103"/>
        <v>P</v>
      </c>
      <c r="G101" s="103">
        <f t="shared" si="104"/>
        <v>45</v>
      </c>
      <c r="H101" s="103" t="str">
        <f t="shared" si="105"/>
        <v>E</v>
      </c>
      <c r="I101" s="103">
        <v>48</v>
      </c>
      <c r="J101" s="103" t="str">
        <f t="shared" si="106"/>
        <v>C</v>
      </c>
      <c r="K101" s="103">
        <v>13</v>
      </c>
      <c r="L101" s="103" t="str">
        <f t="shared" si="107"/>
        <v>C</v>
      </c>
      <c r="M101" s="103">
        <f t="shared" si="108"/>
        <v>61</v>
      </c>
      <c r="N101" s="103" t="str">
        <f t="shared" si="109"/>
        <v>C</v>
      </c>
      <c r="O101" s="103">
        <v>49</v>
      </c>
      <c r="P101" s="103" t="str">
        <f t="shared" si="110"/>
        <v>C</v>
      </c>
      <c r="Q101" s="103">
        <v>11</v>
      </c>
      <c r="R101" s="103" t="str">
        <f t="shared" si="111"/>
        <v>D</v>
      </c>
      <c r="S101" s="103">
        <f t="shared" si="112"/>
        <v>60</v>
      </c>
      <c r="T101" s="103" t="str">
        <f t="shared" si="113"/>
        <v>C</v>
      </c>
      <c r="U101" s="103">
        <v>55</v>
      </c>
      <c r="V101" s="103" t="str">
        <f t="shared" si="114"/>
        <v>C</v>
      </c>
      <c r="W101" s="103">
        <v>13</v>
      </c>
      <c r="X101" s="103" t="str">
        <f t="shared" si="115"/>
        <v>C</v>
      </c>
      <c r="Y101" s="103">
        <f t="shared" si="116"/>
        <v>68</v>
      </c>
      <c r="Z101" s="103" t="str">
        <f t="shared" si="117"/>
        <v>C</v>
      </c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>
        <v>50</v>
      </c>
      <c r="AN101" s="103" t="str">
        <f t="shared" si="118"/>
        <v>C</v>
      </c>
      <c r="AO101" s="103">
        <v>16</v>
      </c>
      <c r="AP101" s="107" t="str">
        <f t="shared" si="120"/>
        <v>O</v>
      </c>
      <c r="AQ101" s="107">
        <f t="shared" si="121"/>
        <v>66</v>
      </c>
      <c r="AR101" s="107" t="str">
        <f t="shared" si="122"/>
        <v>C</v>
      </c>
      <c r="AS101" s="103" t="str">
        <f t="shared" si="119"/>
        <v>P</v>
      </c>
      <c r="AT101" s="103">
        <v>7.15</v>
      </c>
    </row>
    <row r="102" spans="1:46" x14ac:dyDescent="0.25">
      <c r="A102" s="104">
        <v>53272177</v>
      </c>
      <c r="B102" s="105" t="s">
        <v>176</v>
      </c>
      <c r="C102" s="103">
        <v>43</v>
      </c>
      <c r="D102" s="103" t="str">
        <f t="shared" si="102"/>
        <v>D</v>
      </c>
      <c r="E102" s="103">
        <v>11</v>
      </c>
      <c r="F102" s="103" t="str">
        <f t="shared" si="103"/>
        <v>D</v>
      </c>
      <c r="G102" s="103">
        <f t="shared" si="104"/>
        <v>54</v>
      </c>
      <c r="H102" s="103" t="str">
        <f t="shared" si="105"/>
        <v>D</v>
      </c>
      <c r="I102" s="103">
        <v>38</v>
      </c>
      <c r="J102" s="103" t="str">
        <f t="shared" si="106"/>
        <v>E</v>
      </c>
      <c r="K102" s="103">
        <v>12</v>
      </c>
      <c r="L102" s="103" t="str">
        <f t="shared" si="107"/>
        <v>C</v>
      </c>
      <c r="M102" s="103">
        <f t="shared" si="108"/>
        <v>50</v>
      </c>
      <c r="N102" s="103" t="str">
        <f t="shared" si="109"/>
        <v>D</v>
      </c>
      <c r="O102" s="103">
        <v>32</v>
      </c>
      <c r="P102" s="103" t="str">
        <f t="shared" si="110"/>
        <v>P</v>
      </c>
      <c r="Q102" s="103">
        <v>11</v>
      </c>
      <c r="R102" s="103" t="str">
        <f t="shared" si="111"/>
        <v>D</v>
      </c>
      <c r="S102" s="103">
        <f t="shared" si="112"/>
        <v>43</v>
      </c>
      <c r="T102" s="103" t="str">
        <f t="shared" si="113"/>
        <v>P</v>
      </c>
      <c r="U102" s="103">
        <v>37</v>
      </c>
      <c r="V102" s="103" t="str">
        <f t="shared" si="114"/>
        <v>E</v>
      </c>
      <c r="W102" s="103">
        <v>11</v>
      </c>
      <c r="X102" s="103" t="str">
        <f t="shared" si="115"/>
        <v>D</v>
      </c>
      <c r="Y102" s="103">
        <f t="shared" si="116"/>
        <v>48</v>
      </c>
      <c r="Z102" s="103" t="str">
        <f t="shared" si="117"/>
        <v>E</v>
      </c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>
        <v>45</v>
      </c>
      <c r="AN102" s="103" t="str">
        <f t="shared" si="118"/>
        <v>D</v>
      </c>
      <c r="AO102" s="103">
        <v>15</v>
      </c>
      <c r="AP102" s="107" t="str">
        <f t="shared" si="120"/>
        <v>A</v>
      </c>
      <c r="AQ102" s="107">
        <f t="shared" si="121"/>
        <v>60</v>
      </c>
      <c r="AR102" s="107" t="str">
        <f t="shared" si="122"/>
        <v>C</v>
      </c>
      <c r="AS102" s="103" t="str">
        <f t="shared" si="119"/>
        <v>P</v>
      </c>
      <c r="AT102" s="103">
        <v>6.59</v>
      </c>
    </row>
    <row r="103" spans="1:46" ht="28.5" x14ac:dyDescent="0.25">
      <c r="A103" s="104">
        <v>53272178</v>
      </c>
      <c r="B103" s="105" t="s">
        <v>177</v>
      </c>
      <c r="C103" s="103">
        <v>47</v>
      </c>
      <c r="D103" s="103" t="str">
        <f t="shared" si="102"/>
        <v>D</v>
      </c>
      <c r="E103" s="103">
        <v>13</v>
      </c>
      <c r="F103" s="103" t="str">
        <f t="shared" si="103"/>
        <v>C</v>
      </c>
      <c r="G103" s="103">
        <f t="shared" si="104"/>
        <v>60</v>
      </c>
      <c r="H103" s="103" t="str">
        <f t="shared" si="105"/>
        <v>C</v>
      </c>
      <c r="I103" s="103">
        <v>55</v>
      </c>
      <c r="J103" s="103" t="str">
        <f t="shared" si="106"/>
        <v>C</v>
      </c>
      <c r="K103" s="103">
        <v>15</v>
      </c>
      <c r="L103" s="103" t="str">
        <f t="shared" si="107"/>
        <v>A</v>
      </c>
      <c r="M103" s="103">
        <f t="shared" si="108"/>
        <v>70</v>
      </c>
      <c r="N103" s="103" t="str">
        <f t="shared" si="109"/>
        <v>B</v>
      </c>
      <c r="O103" s="103">
        <v>54</v>
      </c>
      <c r="P103" s="103" t="str">
        <f t="shared" si="110"/>
        <v>C</v>
      </c>
      <c r="Q103" s="103">
        <v>13</v>
      </c>
      <c r="R103" s="103" t="str">
        <f t="shared" si="111"/>
        <v>C</v>
      </c>
      <c r="S103" s="103">
        <f t="shared" si="112"/>
        <v>67</v>
      </c>
      <c r="T103" s="103" t="str">
        <f t="shared" si="113"/>
        <v>C</v>
      </c>
      <c r="U103" s="103">
        <v>69</v>
      </c>
      <c r="V103" s="103" t="str">
        <f t="shared" si="114"/>
        <v>O</v>
      </c>
      <c r="W103" s="103">
        <v>13</v>
      </c>
      <c r="X103" s="103" t="str">
        <f t="shared" si="115"/>
        <v>C</v>
      </c>
      <c r="Y103" s="103">
        <f t="shared" si="116"/>
        <v>82</v>
      </c>
      <c r="Z103" s="103" t="str">
        <f t="shared" si="117"/>
        <v>O</v>
      </c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>
        <v>52</v>
      </c>
      <c r="AN103" s="103" t="str">
        <f t="shared" si="118"/>
        <v>C</v>
      </c>
      <c r="AO103" s="103">
        <v>15</v>
      </c>
      <c r="AP103" s="107" t="str">
        <f t="shared" si="120"/>
        <v>A</v>
      </c>
      <c r="AQ103" s="107">
        <f t="shared" si="121"/>
        <v>67</v>
      </c>
      <c r="AR103" s="107" t="str">
        <f t="shared" si="122"/>
        <v>C</v>
      </c>
      <c r="AS103" s="103" t="str">
        <f t="shared" si="119"/>
        <v>P</v>
      </c>
      <c r="AT103" s="103">
        <v>8.07</v>
      </c>
    </row>
    <row r="104" spans="1:46" ht="28.5" x14ac:dyDescent="0.25">
      <c r="A104" s="104">
        <v>53272179</v>
      </c>
      <c r="B104" s="105" t="s">
        <v>178</v>
      </c>
      <c r="C104" s="103">
        <v>26</v>
      </c>
      <c r="D104" s="103" t="str">
        <f t="shared" si="102"/>
        <v>F</v>
      </c>
      <c r="E104" s="103">
        <v>8</v>
      </c>
      <c r="F104" s="103" t="str">
        <f t="shared" si="103"/>
        <v>P</v>
      </c>
      <c r="G104" s="103">
        <f t="shared" si="104"/>
        <v>34</v>
      </c>
      <c r="H104" s="103" t="str">
        <f t="shared" si="105"/>
        <v>F</v>
      </c>
      <c r="I104" s="103">
        <v>47</v>
      </c>
      <c r="J104" s="103" t="str">
        <f t="shared" si="106"/>
        <v>D</v>
      </c>
      <c r="K104" s="103">
        <v>15</v>
      </c>
      <c r="L104" s="103" t="str">
        <f t="shared" si="107"/>
        <v>A</v>
      </c>
      <c r="M104" s="103">
        <f t="shared" si="108"/>
        <v>62</v>
      </c>
      <c r="N104" s="103" t="str">
        <f t="shared" si="109"/>
        <v>C</v>
      </c>
      <c r="O104" s="103">
        <v>37</v>
      </c>
      <c r="P104" s="103" t="str">
        <f t="shared" si="110"/>
        <v>E</v>
      </c>
      <c r="Q104" s="103">
        <v>9</v>
      </c>
      <c r="R104" s="103" t="str">
        <f t="shared" si="111"/>
        <v>E</v>
      </c>
      <c r="S104" s="103">
        <f t="shared" si="112"/>
        <v>46</v>
      </c>
      <c r="T104" s="103" t="str">
        <f t="shared" si="113"/>
        <v>E</v>
      </c>
      <c r="U104" s="103">
        <v>22</v>
      </c>
      <c r="V104" s="103" t="str">
        <f t="shared" si="114"/>
        <v>F</v>
      </c>
      <c r="W104" s="103">
        <v>12</v>
      </c>
      <c r="X104" s="103" t="str">
        <f t="shared" si="115"/>
        <v>C</v>
      </c>
      <c r="Y104" s="103">
        <f t="shared" si="116"/>
        <v>34</v>
      </c>
      <c r="Z104" s="103" t="str">
        <f t="shared" si="117"/>
        <v>F</v>
      </c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>
        <v>64</v>
      </c>
      <c r="AN104" s="103" t="str">
        <f t="shared" si="118"/>
        <v>O</v>
      </c>
      <c r="AO104" s="103">
        <v>14</v>
      </c>
      <c r="AP104" s="107" t="str">
        <f t="shared" si="120"/>
        <v>B</v>
      </c>
      <c r="AQ104" s="107">
        <f t="shared" si="121"/>
        <v>78</v>
      </c>
      <c r="AR104" s="107" t="str">
        <f t="shared" si="122"/>
        <v>A</v>
      </c>
      <c r="AS104" s="103" t="str">
        <f t="shared" si="119"/>
        <v>F</v>
      </c>
      <c r="AT104" s="103"/>
    </row>
    <row r="105" spans="1:46" x14ac:dyDescent="0.25">
      <c r="A105" s="104">
        <v>53272180</v>
      </c>
      <c r="B105" s="105" t="s">
        <v>179</v>
      </c>
      <c r="C105" s="103">
        <v>51</v>
      </c>
      <c r="D105" s="103" t="str">
        <f t="shared" si="102"/>
        <v>C</v>
      </c>
      <c r="E105" s="103">
        <v>14</v>
      </c>
      <c r="F105" s="103" t="str">
        <f t="shared" si="103"/>
        <v>B</v>
      </c>
      <c r="G105" s="103">
        <f t="shared" si="104"/>
        <v>65</v>
      </c>
      <c r="H105" s="103" t="str">
        <f t="shared" si="105"/>
        <v>C</v>
      </c>
      <c r="I105" s="103">
        <v>45</v>
      </c>
      <c r="J105" s="103" t="str">
        <f t="shared" si="106"/>
        <v>D</v>
      </c>
      <c r="K105" s="103">
        <v>18</v>
      </c>
      <c r="L105" s="103" t="str">
        <f t="shared" si="107"/>
        <v>O</v>
      </c>
      <c r="M105" s="103">
        <f t="shared" si="108"/>
        <v>63</v>
      </c>
      <c r="N105" s="103" t="str">
        <f t="shared" si="109"/>
        <v>C</v>
      </c>
      <c r="O105" s="103">
        <v>50</v>
      </c>
      <c r="P105" s="103" t="str">
        <f t="shared" si="110"/>
        <v>C</v>
      </c>
      <c r="Q105" s="103">
        <v>18</v>
      </c>
      <c r="R105" s="103" t="str">
        <f t="shared" si="111"/>
        <v>O</v>
      </c>
      <c r="S105" s="103">
        <f t="shared" si="112"/>
        <v>68</v>
      </c>
      <c r="T105" s="103" t="str">
        <f t="shared" si="113"/>
        <v>C</v>
      </c>
      <c r="U105" s="103">
        <v>45</v>
      </c>
      <c r="V105" s="103" t="str">
        <f t="shared" si="114"/>
        <v>D</v>
      </c>
      <c r="W105" s="103">
        <v>16</v>
      </c>
      <c r="X105" s="103" t="str">
        <f t="shared" si="115"/>
        <v>O</v>
      </c>
      <c r="Y105" s="103">
        <f t="shared" si="116"/>
        <v>61</v>
      </c>
      <c r="Z105" s="103" t="str">
        <f t="shared" si="117"/>
        <v>C</v>
      </c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>
        <v>42</v>
      </c>
      <c r="AN105" s="103" t="str">
        <f t="shared" si="118"/>
        <v>D</v>
      </c>
      <c r="AO105" s="103">
        <v>16</v>
      </c>
      <c r="AP105" s="107" t="str">
        <f t="shared" si="120"/>
        <v>O</v>
      </c>
      <c r="AQ105" s="107">
        <f t="shared" si="121"/>
        <v>58</v>
      </c>
      <c r="AR105" s="107" t="str">
        <f t="shared" si="122"/>
        <v>D</v>
      </c>
      <c r="AS105" s="103" t="str">
        <f t="shared" si="119"/>
        <v>P</v>
      </c>
      <c r="AT105" s="103">
        <v>7.67</v>
      </c>
    </row>
    <row r="106" spans="1:46" x14ac:dyDescent="0.25">
      <c r="A106" s="104">
        <v>53272181</v>
      </c>
      <c r="B106" s="105" t="s">
        <v>180</v>
      </c>
      <c r="C106" s="103">
        <v>43</v>
      </c>
      <c r="D106" s="103" t="str">
        <f t="shared" si="102"/>
        <v>D</v>
      </c>
      <c r="E106" s="103">
        <v>12</v>
      </c>
      <c r="F106" s="103" t="str">
        <f t="shared" si="103"/>
        <v>C</v>
      </c>
      <c r="G106" s="103">
        <f t="shared" si="104"/>
        <v>55</v>
      </c>
      <c r="H106" s="103" t="str">
        <f t="shared" si="105"/>
        <v>D</v>
      </c>
      <c r="I106" s="103">
        <v>33</v>
      </c>
      <c r="J106" s="103" t="str">
        <f t="shared" si="106"/>
        <v>P</v>
      </c>
      <c r="K106" s="103">
        <v>20</v>
      </c>
      <c r="L106" s="103" t="str">
        <f t="shared" si="107"/>
        <v>O</v>
      </c>
      <c r="M106" s="103">
        <f t="shared" si="108"/>
        <v>53</v>
      </c>
      <c r="N106" s="103" t="str">
        <f t="shared" si="109"/>
        <v>D</v>
      </c>
      <c r="O106" s="103">
        <v>41</v>
      </c>
      <c r="P106" s="103" t="str">
        <f t="shared" si="110"/>
        <v>D</v>
      </c>
      <c r="Q106" s="103">
        <v>20</v>
      </c>
      <c r="R106" s="103" t="str">
        <f t="shared" si="111"/>
        <v>O</v>
      </c>
      <c r="S106" s="103">
        <f t="shared" si="112"/>
        <v>61</v>
      </c>
      <c r="T106" s="103" t="str">
        <f t="shared" si="113"/>
        <v>C</v>
      </c>
      <c r="U106" s="103">
        <v>59</v>
      </c>
      <c r="V106" s="103" t="str">
        <f t="shared" si="114"/>
        <v>B</v>
      </c>
      <c r="W106" s="103">
        <v>17</v>
      </c>
      <c r="X106" s="103" t="str">
        <f t="shared" si="115"/>
        <v>O</v>
      </c>
      <c r="Y106" s="103">
        <f t="shared" si="116"/>
        <v>76</v>
      </c>
      <c r="Z106" s="103" t="str">
        <f t="shared" si="117"/>
        <v>A</v>
      </c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>
        <v>41</v>
      </c>
      <c r="AN106" s="103" t="str">
        <f t="shared" si="118"/>
        <v>D</v>
      </c>
      <c r="AO106" s="103">
        <v>16</v>
      </c>
      <c r="AP106" s="107" t="str">
        <f t="shared" si="120"/>
        <v>O</v>
      </c>
      <c r="AQ106" s="107">
        <f t="shared" si="121"/>
        <v>57</v>
      </c>
      <c r="AR106" s="107" t="str">
        <f t="shared" si="122"/>
        <v>D</v>
      </c>
      <c r="AS106" s="103" t="str">
        <f t="shared" si="119"/>
        <v>P</v>
      </c>
      <c r="AT106" s="103">
        <v>7.67</v>
      </c>
    </row>
    <row r="107" spans="1:46" ht="28.5" x14ac:dyDescent="0.25">
      <c r="A107" s="104">
        <v>53272182</v>
      </c>
      <c r="B107" s="105" t="s">
        <v>181</v>
      </c>
      <c r="C107" s="103">
        <v>36</v>
      </c>
      <c r="D107" s="103" t="str">
        <f t="shared" si="102"/>
        <v>E</v>
      </c>
      <c r="E107" s="103">
        <v>11</v>
      </c>
      <c r="F107" s="103" t="str">
        <f t="shared" si="103"/>
        <v>D</v>
      </c>
      <c r="G107" s="103">
        <f t="shared" si="104"/>
        <v>47</v>
      </c>
      <c r="H107" s="103" t="str">
        <f t="shared" si="105"/>
        <v>E</v>
      </c>
      <c r="I107" s="103">
        <v>37</v>
      </c>
      <c r="J107" s="103" t="str">
        <f t="shared" si="106"/>
        <v>E</v>
      </c>
      <c r="K107" s="103">
        <v>14</v>
      </c>
      <c r="L107" s="103" t="str">
        <f t="shared" si="107"/>
        <v>B</v>
      </c>
      <c r="M107" s="103">
        <f t="shared" si="108"/>
        <v>51</v>
      </c>
      <c r="N107" s="103" t="str">
        <f t="shared" si="109"/>
        <v>D</v>
      </c>
      <c r="O107" s="103">
        <v>36</v>
      </c>
      <c r="P107" s="103" t="str">
        <f t="shared" si="110"/>
        <v>E</v>
      </c>
      <c r="Q107" s="103">
        <v>9</v>
      </c>
      <c r="R107" s="103" t="str">
        <f t="shared" si="111"/>
        <v>E</v>
      </c>
      <c r="S107" s="103">
        <f t="shared" si="112"/>
        <v>45</v>
      </c>
      <c r="T107" s="103" t="str">
        <f t="shared" si="113"/>
        <v>E</v>
      </c>
      <c r="U107" s="103">
        <v>47</v>
      </c>
      <c r="V107" s="103" t="str">
        <f t="shared" si="114"/>
        <v>D</v>
      </c>
      <c r="W107" s="103">
        <v>14</v>
      </c>
      <c r="X107" s="103" t="str">
        <f t="shared" si="115"/>
        <v>B</v>
      </c>
      <c r="Y107" s="103">
        <f t="shared" si="116"/>
        <v>61</v>
      </c>
      <c r="Z107" s="103" t="str">
        <f t="shared" si="117"/>
        <v>C</v>
      </c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>
        <v>45</v>
      </c>
      <c r="AN107" s="103" t="str">
        <f t="shared" si="118"/>
        <v>D</v>
      </c>
      <c r="AO107" s="103">
        <v>14</v>
      </c>
      <c r="AP107" s="107" t="str">
        <f t="shared" si="120"/>
        <v>B</v>
      </c>
      <c r="AQ107" s="107">
        <f t="shared" si="121"/>
        <v>59</v>
      </c>
      <c r="AR107" s="107" t="str">
        <f t="shared" si="122"/>
        <v>D</v>
      </c>
      <c r="AS107" s="103" t="str">
        <f t="shared" si="119"/>
        <v>P</v>
      </c>
      <c r="AT107" s="103">
        <v>6.41</v>
      </c>
    </row>
    <row r="108" spans="1:46" x14ac:dyDescent="0.25">
      <c r="A108" s="104">
        <v>53272183</v>
      </c>
      <c r="B108" s="105" t="s">
        <v>182</v>
      </c>
      <c r="C108" s="103">
        <v>33</v>
      </c>
      <c r="D108" s="103" t="str">
        <f t="shared" si="102"/>
        <v>P</v>
      </c>
      <c r="E108" s="103">
        <v>8</v>
      </c>
      <c r="F108" s="103" t="str">
        <f t="shared" si="103"/>
        <v>P</v>
      </c>
      <c r="G108" s="103">
        <f t="shared" si="104"/>
        <v>41</v>
      </c>
      <c r="H108" s="103" t="str">
        <f t="shared" si="105"/>
        <v>P</v>
      </c>
      <c r="I108" s="103">
        <v>32</v>
      </c>
      <c r="J108" s="103" t="str">
        <f t="shared" si="106"/>
        <v>P</v>
      </c>
      <c r="K108" s="103">
        <v>14</v>
      </c>
      <c r="L108" s="103" t="str">
        <f t="shared" si="107"/>
        <v>B</v>
      </c>
      <c r="M108" s="103">
        <f t="shared" si="108"/>
        <v>46</v>
      </c>
      <c r="N108" s="103" t="str">
        <f t="shared" si="109"/>
        <v>E</v>
      </c>
      <c r="O108" s="103">
        <v>19</v>
      </c>
      <c r="P108" s="103" t="str">
        <f t="shared" si="110"/>
        <v>F</v>
      </c>
      <c r="Q108" s="103">
        <v>13</v>
      </c>
      <c r="R108" s="103" t="str">
        <f t="shared" si="111"/>
        <v>C</v>
      </c>
      <c r="S108" s="103">
        <f t="shared" si="112"/>
        <v>32</v>
      </c>
      <c r="T108" s="103" t="str">
        <f t="shared" si="113"/>
        <v>F</v>
      </c>
      <c r="U108" s="103">
        <v>35</v>
      </c>
      <c r="V108" s="103" t="str">
        <f t="shared" si="114"/>
        <v>P</v>
      </c>
      <c r="W108" s="103">
        <v>13</v>
      </c>
      <c r="X108" s="103" t="str">
        <f t="shared" si="115"/>
        <v>C</v>
      </c>
      <c r="Y108" s="103">
        <f t="shared" si="116"/>
        <v>48</v>
      </c>
      <c r="Z108" s="103" t="str">
        <f t="shared" si="117"/>
        <v>E</v>
      </c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>
        <v>43</v>
      </c>
      <c r="AN108" s="103" t="str">
        <f t="shared" si="118"/>
        <v>D</v>
      </c>
      <c r="AO108" s="103">
        <v>14</v>
      </c>
      <c r="AP108" s="107" t="str">
        <f t="shared" si="120"/>
        <v>B</v>
      </c>
      <c r="AQ108" s="107">
        <f t="shared" si="121"/>
        <v>57</v>
      </c>
      <c r="AR108" s="107" t="str">
        <f t="shared" si="122"/>
        <v>D</v>
      </c>
      <c r="AS108" s="103" t="str">
        <f t="shared" si="119"/>
        <v>F</v>
      </c>
      <c r="AT108" s="103"/>
    </row>
    <row r="109" spans="1:46" ht="28.5" x14ac:dyDescent="0.25">
      <c r="A109" s="104">
        <v>53272184</v>
      </c>
      <c r="B109" s="105" t="s">
        <v>183</v>
      </c>
      <c r="C109" s="103">
        <v>39</v>
      </c>
      <c r="D109" s="103" t="str">
        <f t="shared" si="102"/>
        <v>E</v>
      </c>
      <c r="E109" s="103">
        <v>10</v>
      </c>
      <c r="F109" s="103" t="str">
        <f t="shared" si="103"/>
        <v>D</v>
      </c>
      <c r="G109" s="103">
        <f t="shared" si="104"/>
        <v>49</v>
      </c>
      <c r="H109" s="103" t="str">
        <f t="shared" si="105"/>
        <v>E</v>
      </c>
      <c r="I109" s="103">
        <v>43</v>
      </c>
      <c r="J109" s="103" t="str">
        <f t="shared" si="106"/>
        <v>D</v>
      </c>
      <c r="K109" s="103">
        <v>15</v>
      </c>
      <c r="L109" s="103" t="str">
        <f t="shared" si="107"/>
        <v>A</v>
      </c>
      <c r="M109" s="103">
        <f t="shared" si="108"/>
        <v>58</v>
      </c>
      <c r="N109" s="103" t="str">
        <f t="shared" si="109"/>
        <v>D</v>
      </c>
      <c r="O109" s="103">
        <v>37</v>
      </c>
      <c r="P109" s="103" t="str">
        <f t="shared" si="110"/>
        <v>E</v>
      </c>
      <c r="Q109" s="103">
        <v>14</v>
      </c>
      <c r="R109" s="103" t="str">
        <f t="shared" si="111"/>
        <v>B</v>
      </c>
      <c r="S109" s="103">
        <f t="shared" si="112"/>
        <v>51</v>
      </c>
      <c r="T109" s="103" t="str">
        <f t="shared" si="113"/>
        <v>D</v>
      </c>
      <c r="U109" s="103">
        <v>40</v>
      </c>
      <c r="V109" s="103" t="str">
        <f t="shared" si="114"/>
        <v>D</v>
      </c>
      <c r="W109" s="103">
        <v>15</v>
      </c>
      <c r="X109" s="103" t="str">
        <f t="shared" si="115"/>
        <v>A</v>
      </c>
      <c r="Y109" s="103">
        <f t="shared" si="116"/>
        <v>55</v>
      </c>
      <c r="Z109" s="103" t="str">
        <f t="shared" si="117"/>
        <v>D</v>
      </c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>
        <v>52</v>
      </c>
      <c r="AN109" s="103" t="str">
        <f t="shared" si="118"/>
        <v>C</v>
      </c>
      <c r="AO109" s="103">
        <v>14</v>
      </c>
      <c r="AP109" s="107" t="str">
        <f t="shared" si="120"/>
        <v>B</v>
      </c>
      <c r="AQ109" s="107">
        <f t="shared" si="121"/>
        <v>66</v>
      </c>
      <c r="AR109" s="107" t="str">
        <f t="shared" si="122"/>
        <v>C</v>
      </c>
      <c r="AS109" s="103" t="str">
        <f t="shared" si="119"/>
        <v>P</v>
      </c>
      <c r="AT109" s="103">
        <v>6.81</v>
      </c>
    </row>
    <row r="110" spans="1:46" ht="28.5" x14ac:dyDescent="0.25">
      <c r="A110" s="104">
        <v>53272185</v>
      </c>
      <c r="B110" s="105" t="s">
        <v>184</v>
      </c>
      <c r="C110" s="103">
        <v>45</v>
      </c>
      <c r="D110" s="103" t="str">
        <f t="shared" si="102"/>
        <v>D</v>
      </c>
      <c r="E110" s="103">
        <v>13</v>
      </c>
      <c r="F110" s="103" t="str">
        <f t="shared" si="103"/>
        <v>C</v>
      </c>
      <c r="G110" s="103">
        <f t="shared" si="104"/>
        <v>58</v>
      </c>
      <c r="H110" s="103" t="str">
        <f t="shared" si="105"/>
        <v>D</v>
      </c>
      <c r="I110" s="103">
        <v>47</v>
      </c>
      <c r="J110" s="103" t="str">
        <f t="shared" si="106"/>
        <v>D</v>
      </c>
      <c r="K110" s="103">
        <v>14</v>
      </c>
      <c r="L110" s="103" t="str">
        <f t="shared" si="107"/>
        <v>B</v>
      </c>
      <c r="M110" s="103">
        <f t="shared" si="108"/>
        <v>61</v>
      </c>
      <c r="N110" s="103" t="str">
        <f t="shared" si="109"/>
        <v>C</v>
      </c>
      <c r="O110" s="103">
        <v>40</v>
      </c>
      <c r="P110" s="103" t="str">
        <f t="shared" si="110"/>
        <v>D</v>
      </c>
      <c r="Q110" s="103">
        <v>11</v>
      </c>
      <c r="R110" s="103" t="str">
        <f t="shared" si="111"/>
        <v>D</v>
      </c>
      <c r="S110" s="103">
        <f t="shared" si="112"/>
        <v>51</v>
      </c>
      <c r="T110" s="103" t="str">
        <f t="shared" si="113"/>
        <v>D</v>
      </c>
      <c r="U110" s="103">
        <v>49</v>
      </c>
      <c r="V110" s="103" t="str">
        <f t="shared" si="114"/>
        <v>C</v>
      </c>
      <c r="W110" s="103">
        <v>12</v>
      </c>
      <c r="X110" s="103" t="str">
        <f t="shared" si="115"/>
        <v>C</v>
      </c>
      <c r="Y110" s="103">
        <f t="shared" si="116"/>
        <v>61</v>
      </c>
      <c r="Z110" s="103" t="str">
        <f t="shared" si="117"/>
        <v>C</v>
      </c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>
        <v>55</v>
      </c>
      <c r="AN110" s="103" t="str">
        <f t="shared" si="118"/>
        <v>C</v>
      </c>
      <c r="AO110" s="103">
        <v>12</v>
      </c>
      <c r="AP110" s="107" t="str">
        <f t="shared" si="120"/>
        <v>C</v>
      </c>
      <c r="AQ110" s="107">
        <f t="shared" si="121"/>
        <v>67</v>
      </c>
      <c r="AR110" s="107" t="str">
        <f t="shared" si="122"/>
        <v>C</v>
      </c>
      <c r="AS110" s="103" t="str">
        <f t="shared" si="119"/>
        <v>P</v>
      </c>
      <c r="AT110" s="103">
        <v>7.48</v>
      </c>
    </row>
    <row r="111" spans="1:46" ht="28.5" x14ac:dyDescent="0.25">
      <c r="A111" s="104">
        <v>53272186</v>
      </c>
      <c r="B111" s="105" t="s">
        <v>185</v>
      </c>
      <c r="C111" s="103">
        <v>35</v>
      </c>
      <c r="D111" s="103" t="str">
        <f t="shared" si="102"/>
        <v>P</v>
      </c>
      <c r="E111" s="103">
        <v>5</v>
      </c>
      <c r="F111" s="103" t="str">
        <f t="shared" si="103"/>
        <v>F</v>
      </c>
      <c r="G111" s="103">
        <f t="shared" si="104"/>
        <v>40</v>
      </c>
      <c r="H111" s="103" t="str">
        <f t="shared" si="105"/>
        <v>P</v>
      </c>
      <c r="I111" s="103">
        <v>43</v>
      </c>
      <c r="J111" s="103" t="str">
        <f t="shared" si="106"/>
        <v>D</v>
      </c>
      <c r="K111" s="103">
        <v>13</v>
      </c>
      <c r="L111" s="103" t="str">
        <f t="shared" si="107"/>
        <v>C</v>
      </c>
      <c r="M111" s="103">
        <f t="shared" si="108"/>
        <v>56</v>
      </c>
      <c r="N111" s="103" t="str">
        <f t="shared" si="109"/>
        <v>D</v>
      </c>
      <c r="O111" s="103">
        <v>40</v>
      </c>
      <c r="P111" s="103" t="str">
        <f t="shared" si="110"/>
        <v>D</v>
      </c>
      <c r="Q111" s="103">
        <v>11</v>
      </c>
      <c r="R111" s="103" t="str">
        <f t="shared" si="111"/>
        <v>D</v>
      </c>
      <c r="S111" s="103">
        <f t="shared" si="112"/>
        <v>51</v>
      </c>
      <c r="T111" s="103" t="str">
        <f t="shared" si="113"/>
        <v>D</v>
      </c>
      <c r="U111" s="103">
        <v>39</v>
      </c>
      <c r="V111" s="103" t="str">
        <f t="shared" si="114"/>
        <v>E</v>
      </c>
      <c r="W111" s="103">
        <v>13</v>
      </c>
      <c r="X111" s="103" t="str">
        <f t="shared" si="115"/>
        <v>C</v>
      </c>
      <c r="Y111" s="103">
        <f t="shared" si="116"/>
        <v>52</v>
      </c>
      <c r="Z111" s="103" t="str">
        <f t="shared" si="117"/>
        <v>D</v>
      </c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>
        <v>50</v>
      </c>
      <c r="AN111" s="103" t="str">
        <f t="shared" si="118"/>
        <v>C</v>
      </c>
      <c r="AO111" s="103">
        <v>16</v>
      </c>
      <c r="AP111" s="107" t="str">
        <f t="shared" si="120"/>
        <v>O</v>
      </c>
      <c r="AQ111" s="107">
        <f t="shared" si="121"/>
        <v>66</v>
      </c>
      <c r="AR111" s="107" t="str">
        <f t="shared" si="122"/>
        <v>C</v>
      </c>
      <c r="AS111" s="103" t="str">
        <f t="shared" si="119"/>
        <v>F</v>
      </c>
      <c r="AT111" s="103"/>
    </row>
    <row r="112" spans="1:46" x14ac:dyDescent="0.25">
      <c r="A112" s="104">
        <v>53272187</v>
      </c>
      <c r="B112" s="105" t="s">
        <v>186</v>
      </c>
      <c r="C112" s="103">
        <v>39</v>
      </c>
      <c r="D112" s="103" t="str">
        <f t="shared" si="102"/>
        <v>E</v>
      </c>
      <c r="E112" s="103">
        <v>12</v>
      </c>
      <c r="F112" s="103" t="str">
        <f t="shared" si="103"/>
        <v>C</v>
      </c>
      <c r="G112" s="103">
        <f t="shared" si="104"/>
        <v>51</v>
      </c>
      <c r="H112" s="103" t="str">
        <f t="shared" si="105"/>
        <v>D</v>
      </c>
      <c r="I112" s="103">
        <v>38</v>
      </c>
      <c r="J112" s="103" t="str">
        <f t="shared" si="106"/>
        <v>E</v>
      </c>
      <c r="K112" s="103">
        <v>18</v>
      </c>
      <c r="L112" s="103" t="str">
        <f t="shared" si="107"/>
        <v>O</v>
      </c>
      <c r="M112" s="103">
        <f t="shared" si="108"/>
        <v>56</v>
      </c>
      <c r="N112" s="103" t="str">
        <f t="shared" si="109"/>
        <v>D</v>
      </c>
      <c r="O112" s="103">
        <v>35</v>
      </c>
      <c r="P112" s="103" t="str">
        <f t="shared" si="110"/>
        <v>P</v>
      </c>
      <c r="Q112" s="103">
        <v>12</v>
      </c>
      <c r="R112" s="103" t="str">
        <f t="shared" si="111"/>
        <v>C</v>
      </c>
      <c r="S112" s="103">
        <f t="shared" si="112"/>
        <v>47</v>
      </c>
      <c r="T112" s="103" t="str">
        <f t="shared" si="113"/>
        <v>E</v>
      </c>
      <c r="U112" s="103">
        <v>42</v>
      </c>
      <c r="V112" s="103" t="str">
        <f t="shared" si="114"/>
        <v>D</v>
      </c>
      <c r="W112" s="103">
        <v>11</v>
      </c>
      <c r="X112" s="103" t="str">
        <f t="shared" si="115"/>
        <v>D</v>
      </c>
      <c r="Y112" s="103">
        <f t="shared" si="116"/>
        <v>53</v>
      </c>
      <c r="Z112" s="103" t="str">
        <f t="shared" si="117"/>
        <v>D</v>
      </c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>
        <v>59</v>
      </c>
      <c r="AN112" s="103" t="str">
        <f t="shared" si="118"/>
        <v>B</v>
      </c>
      <c r="AO112" s="103">
        <v>11</v>
      </c>
      <c r="AP112" s="107" t="str">
        <f t="shared" si="120"/>
        <v>D</v>
      </c>
      <c r="AQ112" s="107">
        <f t="shared" si="121"/>
        <v>70</v>
      </c>
      <c r="AR112" s="107" t="str">
        <f t="shared" si="122"/>
        <v>B</v>
      </c>
      <c r="AS112" s="103" t="str">
        <f t="shared" si="119"/>
        <v>P</v>
      </c>
      <c r="AT112" s="103">
        <v>7</v>
      </c>
    </row>
    <row r="113" spans="1:46" ht="28.5" x14ac:dyDescent="0.25">
      <c r="A113" s="104">
        <v>53272188</v>
      </c>
      <c r="B113" s="105" t="s">
        <v>187</v>
      </c>
      <c r="C113" s="103">
        <v>32</v>
      </c>
      <c r="D113" s="103" t="str">
        <f t="shared" si="102"/>
        <v>P</v>
      </c>
      <c r="E113" s="103">
        <v>11</v>
      </c>
      <c r="F113" s="103" t="str">
        <f t="shared" si="103"/>
        <v>D</v>
      </c>
      <c r="G113" s="103">
        <f t="shared" si="104"/>
        <v>43</v>
      </c>
      <c r="H113" s="103" t="str">
        <f t="shared" si="105"/>
        <v>P</v>
      </c>
      <c r="I113" s="103">
        <v>35</v>
      </c>
      <c r="J113" s="103" t="str">
        <f t="shared" si="106"/>
        <v>P</v>
      </c>
      <c r="K113" s="103">
        <v>10</v>
      </c>
      <c r="L113" s="103" t="str">
        <f t="shared" si="107"/>
        <v>D</v>
      </c>
      <c r="M113" s="103">
        <f t="shared" si="108"/>
        <v>45</v>
      </c>
      <c r="N113" s="103" t="str">
        <f t="shared" si="109"/>
        <v>E</v>
      </c>
      <c r="O113" s="103">
        <v>43</v>
      </c>
      <c r="P113" s="103" t="str">
        <f t="shared" si="110"/>
        <v>D</v>
      </c>
      <c r="Q113" s="103">
        <v>12</v>
      </c>
      <c r="R113" s="103" t="str">
        <f t="shared" si="111"/>
        <v>C</v>
      </c>
      <c r="S113" s="103">
        <f t="shared" si="112"/>
        <v>55</v>
      </c>
      <c r="T113" s="103" t="str">
        <f t="shared" si="113"/>
        <v>D</v>
      </c>
      <c r="U113" s="103">
        <v>34</v>
      </c>
      <c r="V113" s="103" t="str">
        <f t="shared" si="114"/>
        <v>P</v>
      </c>
      <c r="W113" s="103">
        <v>10</v>
      </c>
      <c r="X113" s="103" t="str">
        <f t="shared" si="115"/>
        <v>D</v>
      </c>
      <c r="Y113" s="103">
        <f t="shared" si="116"/>
        <v>44</v>
      </c>
      <c r="Z113" s="103" t="str">
        <f t="shared" si="117"/>
        <v>P</v>
      </c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>
        <v>45</v>
      </c>
      <c r="AN113" s="103" t="str">
        <f t="shared" si="118"/>
        <v>D</v>
      </c>
      <c r="AO113" s="103">
        <v>15</v>
      </c>
      <c r="AP113" s="107" t="str">
        <f t="shared" si="120"/>
        <v>A</v>
      </c>
      <c r="AQ113" s="107">
        <f t="shared" si="121"/>
        <v>60</v>
      </c>
      <c r="AR113" s="107" t="str">
        <f t="shared" si="122"/>
        <v>C</v>
      </c>
      <c r="AS113" s="103" t="str">
        <f t="shared" si="119"/>
        <v>P</v>
      </c>
      <c r="AT113" s="103">
        <v>6</v>
      </c>
    </row>
    <row r="114" spans="1:46" x14ac:dyDescent="0.25">
      <c r="A114" s="104">
        <v>53272189</v>
      </c>
      <c r="B114" s="105" t="s">
        <v>188</v>
      </c>
      <c r="C114" s="103">
        <v>23</v>
      </c>
      <c r="D114" s="103" t="str">
        <f t="shared" si="102"/>
        <v>F</v>
      </c>
      <c r="E114" s="103">
        <v>9</v>
      </c>
      <c r="F114" s="103" t="str">
        <f t="shared" si="103"/>
        <v>E</v>
      </c>
      <c r="G114" s="103">
        <f t="shared" si="104"/>
        <v>32</v>
      </c>
      <c r="H114" s="103" t="str">
        <f t="shared" si="105"/>
        <v>F</v>
      </c>
      <c r="I114" s="103">
        <v>32</v>
      </c>
      <c r="J114" s="103" t="str">
        <f t="shared" si="106"/>
        <v>P</v>
      </c>
      <c r="K114" s="103">
        <v>13</v>
      </c>
      <c r="L114" s="103" t="str">
        <f t="shared" si="107"/>
        <v>C</v>
      </c>
      <c r="M114" s="103">
        <f t="shared" si="108"/>
        <v>45</v>
      </c>
      <c r="N114" s="103" t="str">
        <f t="shared" si="109"/>
        <v>E</v>
      </c>
      <c r="O114" s="103">
        <v>32</v>
      </c>
      <c r="P114" s="103" t="str">
        <f t="shared" si="110"/>
        <v>P</v>
      </c>
      <c r="Q114" s="103">
        <v>13</v>
      </c>
      <c r="R114" s="103" t="str">
        <f t="shared" si="111"/>
        <v>C</v>
      </c>
      <c r="S114" s="103">
        <f t="shared" si="112"/>
        <v>45</v>
      </c>
      <c r="T114" s="103" t="str">
        <f t="shared" si="113"/>
        <v>E</v>
      </c>
      <c r="U114" s="103">
        <v>38</v>
      </c>
      <c r="V114" s="103" t="str">
        <f t="shared" si="114"/>
        <v>E</v>
      </c>
      <c r="W114" s="103">
        <v>8</v>
      </c>
      <c r="X114" s="103" t="str">
        <f t="shared" si="115"/>
        <v>P</v>
      </c>
      <c r="Y114" s="103">
        <f t="shared" si="116"/>
        <v>46</v>
      </c>
      <c r="Z114" s="103" t="str">
        <f t="shared" si="117"/>
        <v>E</v>
      </c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>
        <v>32</v>
      </c>
      <c r="AN114" s="103" t="str">
        <f t="shared" si="118"/>
        <v>P</v>
      </c>
      <c r="AO114" s="103">
        <v>12</v>
      </c>
      <c r="AP114" s="107" t="str">
        <f t="shared" si="120"/>
        <v>C</v>
      </c>
      <c r="AQ114" s="107">
        <f t="shared" si="121"/>
        <v>44</v>
      </c>
      <c r="AR114" s="107" t="str">
        <f t="shared" si="122"/>
        <v>P</v>
      </c>
      <c r="AS114" s="103" t="str">
        <f t="shared" si="119"/>
        <v>F</v>
      </c>
      <c r="AT114" s="103"/>
    </row>
    <row r="115" spans="1:46" x14ac:dyDescent="0.25">
      <c r="A115" s="104">
        <v>53272190</v>
      </c>
      <c r="B115" s="105" t="s">
        <v>189</v>
      </c>
      <c r="C115" s="103">
        <v>45</v>
      </c>
      <c r="D115" s="103" t="str">
        <f t="shared" si="102"/>
        <v>D</v>
      </c>
      <c r="E115" s="103">
        <v>11</v>
      </c>
      <c r="F115" s="103" t="str">
        <f t="shared" si="103"/>
        <v>D</v>
      </c>
      <c r="G115" s="103">
        <f t="shared" si="104"/>
        <v>56</v>
      </c>
      <c r="H115" s="103" t="str">
        <f t="shared" si="105"/>
        <v>D</v>
      </c>
      <c r="I115" s="103">
        <v>43</v>
      </c>
      <c r="J115" s="103" t="str">
        <f t="shared" si="106"/>
        <v>D</v>
      </c>
      <c r="K115" s="103">
        <v>16</v>
      </c>
      <c r="L115" s="103" t="str">
        <f t="shared" si="107"/>
        <v>O</v>
      </c>
      <c r="M115" s="103">
        <f t="shared" si="108"/>
        <v>59</v>
      </c>
      <c r="N115" s="103" t="str">
        <f t="shared" si="109"/>
        <v>D</v>
      </c>
      <c r="O115" s="103">
        <v>51</v>
      </c>
      <c r="P115" s="103" t="str">
        <f t="shared" si="110"/>
        <v>C</v>
      </c>
      <c r="Q115" s="103">
        <v>17</v>
      </c>
      <c r="R115" s="103" t="str">
        <f t="shared" si="111"/>
        <v>O</v>
      </c>
      <c r="S115" s="103">
        <f t="shared" si="112"/>
        <v>68</v>
      </c>
      <c r="T115" s="103" t="str">
        <f t="shared" si="113"/>
        <v>C</v>
      </c>
      <c r="U115" s="103">
        <v>53</v>
      </c>
      <c r="V115" s="103" t="str">
        <f t="shared" si="114"/>
        <v>C</v>
      </c>
      <c r="W115" s="103">
        <v>11</v>
      </c>
      <c r="X115" s="103" t="str">
        <f t="shared" si="115"/>
        <v>D</v>
      </c>
      <c r="Y115" s="103">
        <f t="shared" si="116"/>
        <v>64</v>
      </c>
      <c r="Z115" s="103" t="str">
        <f t="shared" si="117"/>
        <v>C</v>
      </c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>
        <v>46</v>
      </c>
      <c r="AN115" s="103" t="str">
        <f t="shared" si="118"/>
        <v>D</v>
      </c>
      <c r="AO115" s="103">
        <v>14</v>
      </c>
      <c r="AP115" s="107" t="str">
        <f t="shared" si="120"/>
        <v>B</v>
      </c>
      <c r="AQ115" s="107">
        <f t="shared" si="121"/>
        <v>60</v>
      </c>
      <c r="AR115" s="107" t="str">
        <f t="shared" si="122"/>
        <v>C</v>
      </c>
      <c r="AS115" s="103" t="str">
        <f t="shared" si="119"/>
        <v>P</v>
      </c>
      <c r="AT115" s="103">
        <v>7.3</v>
      </c>
    </row>
    <row r="116" spans="1:46" x14ac:dyDescent="0.25">
      <c r="A116" s="104">
        <v>53272191</v>
      </c>
      <c r="B116" s="105" t="s">
        <v>190</v>
      </c>
      <c r="C116" s="103">
        <v>42</v>
      </c>
      <c r="D116" s="103" t="str">
        <f t="shared" si="102"/>
        <v>D</v>
      </c>
      <c r="E116" s="103">
        <v>10</v>
      </c>
      <c r="F116" s="103" t="str">
        <f t="shared" si="103"/>
        <v>D</v>
      </c>
      <c r="G116" s="103">
        <f t="shared" si="104"/>
        <v>52</v>
      </c>
      <c r="H116" s="103" t="str">
        <f t="shared" si="105"/>
        <v>D</v>
      </c>
      <c r="I116" s="103">
        <v>33</v>
      </c>
      <c r="J116" s="103" t="str">
        <f t="shared" si="106"/>
        <v>P</v>
      </c>
      <c r="K116" s="103">
        <v>16</v>
      </c>
      <c r="L116" s="103" t="str">
        <f t="shared" si="107"/>
        <v>O</v>
      </c>
      <c r="M116" s="103">
        <f t="shared" si="108"/>
        <v>49</v>
      </c>
      <c r="N116" s="103" t="str">
        <f t="shared" si="109"/>
        <v>E</v>
      </c>
      <c r="O116" s="103">
        <v>34</v>
      </c>
      <c r="P116" s="103" t="str">
        <f t="shared" si="110"/>
        <v>P</v>
      </c>
      <c r="Q116" s="103">
        <v>16</v>
      </c>
      <c r="R116" s="103" t="str">
        <f t="shared" si="111"/>
        <v>O</v>
      </c>
      <c r="S116" s="103">
        <f t="shared" si="112"/>
        <v>50</v>
      </c>
      <c r="T116" s="103" t="str">
        <f t="shared" si="113"/>
        <v>D</v>
      </c>
      <c r="U116" s="103">
        <v>54</v>
      </c>
      <c r="V116" s="103" t="str">
        <f t="shared" si="114"/>
        <v>C</v>
      </c>
      <c r="W116" s="103">
        <v>16</v>
      </c>
      <c r="X116" s="103" t="str">
        <f t="shared" si="115"/>
        <v>O</v>
      </c>
      <c r="Y116" s="103">
        <f t="shared" si="116"/>
        <v>70</v>
      </c>
      <c r="Z116" s="103" t="str">
        <f t="shared" si="117"/>
        <v>B</v>
      </c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>
        <v>57</v>
      </c>
      <c r="AN116" s="103" t="str">
        <f t="shared" si="118"/>
        <v>B</v>
      </c>
      <c r="AO116" s="103">
        <v>15</v>
      </c>
      <c r="AP116" s="107" t="str">
        <f t="shared" si="120"/>
        <v>A</v>
      </c>
      <c r="AQ116" s="107">
        <f t="shared" si="121"/>
        <v>72</v>
      </c>
      <c r="AR116" s="107" t="str">
        <f t="shared" si="122"/>
        <v>B</v>
      </c>
      <c r="AS116" s="103" t="str">
        <f t="shared" si="119"/>
        <v>P</v>
      </c>
      <c r="AT116" s="103">
        <v>6.85</v>
      </c>
    </row>
    <row r="117" spans="1:46" x14ac:dyDescent="0.25">
      <c r="A117" s="104">
        <v>53272192</v>
      </c>
      <c r="B117" s="105" t="s">
        <v>191</v>
      </c>
      <c r="C117" s="103">
        <v>32</v>
      </c>
      <c r="D117" s="103" t="str">
        <f t="shared" si="102"/>
        <v>P</v>
      </c>
      <c r="E117" s="103">
        <v>10</v>
      </c>
      <c r="F117" s="103" t="str">
        <f t="shared" si="103"/>
        <v>D</v>
      </c>
      <c r="G117" s="103">
        <f t="shared" si="104"/>
        <v>42</v>
      </c>
      <c r="H117" s="103" t="str">
        <f t="shared" si="105"/>
        <v>P</v>
      </c>
      <c r="I117" s="103">
        <v>40</v>
      </c>
      <c r="J117" s="103" t="str">
        <f t="shared" si="106"/>
        <v>D</v>
      </c>
      <c r="K117" s="103">
        <v>17</v>
      </c>
      <c r="L117" s="103" t="str">
        <f t="shared" si="107"/>
        <v>O</v>
      </c>
      <c r="M117" s="103">
        <f t="shared" si="108"/>
        <v>57</v>
      </c>
      <c r="N117" s="103" t="str">
        <f t="shared" si="109"/>
        <v>D</v>
      </c>
      <c r="O117" s="103">
        <v>54</v>
      </c>
      <c r="P117" s="103" t="str">
        <f t="shared" si="110"/>
        <v>C</v>
      </c>
      <c r="Q117" s="103">
        <v>18</v>
      </c>
      <c r="R117" s="103" t="str">
        <f t="shared" si="111"/>
        <v>O</v>
      </c>
      <c r="S117" s="103">
        <f t="shared" si="112"/>
        <v>72</v>
      </c>
      <c r="T117" s="103" t="str">
        <f t="shared" si="113"/>
        <v>B</v>
      </c>
      <c r="U117" s="103">
        <v>40</v>
      </c>
      <c r="V117" s="103" t="str">
        <f t="shared" si="114"/>
        <v>D</v>
      </c>
      <c r="W117" s="103">
        <v>10</v>
      </c>
      <c r="X117" s="103" t="str">
        <f t="shared" si="115"/>
        <v>D</v>
      </c>
      <c r="Y117" s="103">
        <f t="shared" si="116"/>
        <v>50</v>
      </c>
      <c r="Z117" s="103" t="str">
        <f t="shared" si="117"/>
        <v>D</v>
      </c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>
        <v>46</v>
      </c>
      <c r="AN117" s="103" t="str">
        <f t="shared" si="118"/>
        <v>D</v>
      </c>
      <c r="AO117" s="103">
        <v>13</v>
      </c>
      <c r="AP117" s="107" t="str">
        <f t="shared" si="120"/>
        <v>C</v>
      </c>
      <c r="AQ117" s="107">
        <f t="shared" si="121"/>
        <v>59</v>
      </c>
      <c r="AR117" s="107" t="str">
        <f t="shared" si="122"/>
        <v>D</v>
      </c>
      <c r="AS117" s="103" t="str">
        <f t="shared" si="119"/>
        <v>P</v>
      </c>
      <c r="AT117" s="103">
        <v>6.74</v>
      </c>
    </row>
    <row r="118" spans="1:46" x14ac:dyDescent="0.25">
      <c r="A118" s="104">
        <v>53272193</v>
      </c>
      <c r="B118" s="105" t="s">
        <v>192</v>
      </c>
      <c r="C118" s="103">
        <v>32</v>
      </c>
      <c r="D118" s="103" t="str">
        <f t="shared" si="102"/>
        <v>P</v>
      </c>
      <c r="E118" s="103">
        <v>8</v>
      </c>
      <c r="F118" s="103" t="str">
        <f t="shared" si="103"/>
        <v>P</v>
      </c>
      <c r="G118" s="103">
        <f t="shared" si="104"/>
        <v>40</v>
      </c>
      <c r="H118" s="103" t="str">
        <f t="shared" si="105"/>
        <v>P</v>
      </c>
      <c r="I118" s="103">
        <v>33</v>
      </c>
      <c r="J118" s="103" t="str">
        <f t="shared" si="106"/>
        <v>P</v>
      </c>
      <c r="K118" s="103">
        <v>10</v>
      </c>
      <c r="L118" s="103" t="str">
        <f t="shared" si="107"/>
        <v>D</v>
      </c>
      <c r="M118" s="103">
        <f t="shared" si="108"/>
        <v>43</v>
      </c>
      <c r="N118" s="103" t="str">
        <f t="shared" si="109"/>
        <v>P</v>
      </c>
      <c r="O118" s="103">
        <v>22</v>
      </c>
      <c r="P118" s="103" t="str">
        <f t="shared" si="110"/>
        <v>F</v>
      </c>
      <c r="Q118" s="103">
        <v>13</v>
      </c>
      <c r="R118" s="103" t="str">
        <f t="shared" si="111"/>
        <v>C</v>
      </c>
      <c r="S118" s="103">
        <f t="shared" si="112"/>
        <v>35</v>
      </c>
      <c r="T118" s="103" t="str">
        <f t="shared" si="113"/>
        <v>F</v>
      </c>
      <c r="U118" s="103">
        <v>38</v>
      </c>
      <c r="V118" s="103" t="str">
        <f t="shared" si="114"/>
        <v>E</v>
      </c>
      <c r="W118" s="103">
        <v>11</v>
      </c>
      <c r="X118" s="103" t="str">
        <f t="shared" si="115"/>
        <v>D</v>
      </c>
      <c r="Y118" s="103">
        <f t="shared" si="116"/>
        <v>49</v>
      </c>
      <c r="Z118" s="103" t="str">
        <f t="shared" si="117"/>
        <v>E</v>
      </c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>
        <v>54</v>
      </c>
      <c r="AN118" s="103" t="str">
        <f t="shared" si="118"/>
        <v>C</v>
      </c>
      <c r="AO118" s="103">
        <v>11</v>
      </c>
      <c r="AP118" s="107" t="str">
        <f t="shared" si="120"/>
        <v>D</v>
      </c>
      <c r="AQ118" s="107">
        <f t="shared" si="121"/>
        <v>65</v>
      </c>
      <c r="AR118" s="107" t="str">
        <f t="shared" si="122"/>
        <v>C</v>
      </c>
      <c r="AS118" s="103" t="str">
        <f t="shared" si="119"/>
        <v>F</v>
      </c>
      <c r="AT118" s="103"/>
    </row>
    <row r="119" spans="1:46" x14ac:dyDescent="0.25">
      <c r="A119" s="104">
        <v>53272194</v>
      </c>
      <c r="B119" s="105" t="s">
        <v>193</v>
      </c>
      <c r="C119" s="103">
        <v>51</v>
      </c>
      <c r="D119" s="103" t="str">
        <f t="shared" si="102"/>
        <v>C</v>
      </c>
      <c r="E119" s="103">
        <v>8</v>
      </c>
      <c r="F119" s="103" t="str">
        <f t="shared" si="103"/>
        <v>P</v>
      </c>
      <c r="G119" s="103">
        <f t="shared" si="104"/>
        <v>59</v>
      </c>
      <c r="H119" s="103" t="str">
        <f t="shared" si="105"/>
        <v>D</v>
      </c>
      <c r="I119" s="103">
        <v>53</v>
      </c>
      <c r="J119" s="103" t="str">
        <f t="shared" si="106"/>
        <v>C</v>
      </c>
      <c r="K119" s="103">
        <v>11</v>
      </c>
      <c r="L119" s="103" t="str">
        <f t="shared" si="107"/>
        <v>D</v>
      </c>
      <c r="M119" s="103">
        <f t="shared" si="108"/>
        <v>64</v>
      </c>
      <c r="N119" s="103" t="str">
        <f t="shared" si="109"/>
        <v>C</v>
      </c>
      <c r="O119" s="103">
        <v>32</v>
      </c>
      <c r="P119" s="103" t="str">
        <f t="shared" si="110"/>
        <v>P</v>
      </c>
      <c r="Q119" s="103">
        <v>12</v>
      </c>
      <c r="R119" s="103" t="str">
        <f t="shared" si="111"/>
        <v>C</v>
      </c>
      <c r="S119" s="103">
        <f t="shared" si="112"/>
        <v>44</v>
      </c>
      <c r="T119" s="103" t="str">
        <f t="shared" si="113"/>
        <v>P</v>
      </c>
      <c r="U119" s="103">
        <v>54</v>
      </c>
      <c r="V119" s="103" t="str">
        <f t="shared" si="114"/>
        <v>C</v>
      </c>
      <c r="W119" s="103">
        <v>13</v>
      </c>
      <c r="X119" s="103" t="str">
        <f t="shared" si="115"/>
        <v>C</v>
      </c>
      <c r="Y119" s="103">
        <f t="shared" si="116"/>
        <v>67</v>
      </c>
      <c r="Z119" s="103" t="str">
        <f t="shared" si="117"/>
        <v>C</v>
      </c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>
        <v>41</v>
      </c>
      <c r="AN119" s="103" t="str">
        <f t="shared" si="118"/>
        <v>D</v>
      </c>
      <c r="AO119" s="103">
        <v>12</v>
      </c>
      <c r="AP119" s="107" t="str">
        <f t="shared" si="120"/>
        <v>C</v>
      </c>
      <c r="AQ119" s="107">
        <f t="shared" si="121"/>
        <v>53</v>
      </c>
      <c r="AR119" s="107" t="str">
        <f t="shared" si="122"/>
        <v>D</v>
      </c>
      <c r="AS119" s="103" t="str">
        <f t="shared" si="119"/>
        <v>P</v>
      </c>
      <c r="AT119" s="103">
        <v>6.63</v>
      </c>
    </row>
    <row r="120" spans="1:46" ht="28.5" x14ac:dyDescent="0.25">
      <c r="A120" s="104">
        <v>53272195</v>
      </c>
      <c r="B120" s="105" t="s">
        <v>194</v>
      </c>
      <c r="C120" s="103">
        <v>43</v>
      </c>
      <c r="D120" s="103" t="str">
        <f t="shared" si="102"/>
        <v>D</v>
      </c>
      <c r="E120" s="103">
        <v>13</v>
      </c>
      <c r="F120" s="103" t="str">
        <f t="shared" si="103"/>
        <v>C</v>
      </c>
      <c r="G120" s="103">
        <f t="shared" si="104"/>
        <v>56</v>
      </c>
      <c r="H120" s="103" t="str">
        <f t="shared" si="105"/>
        <v>D</v>
      </c>
      <c r="I120" s="103">
        <v>40</v>
      </c>
      <c r="J120" s="103" t="str">
        <f t="shared" si="106"/>
        <v>D</v>
      </c>
      <c r="K120" s="103">
        <v>13</v>
      </c>
      <c r="L120" s="103" t="str">
        <f t="shared" si="107"/>
        <v>C</v>
      </c>
      <c r="M120" s="103">
        <f t="shared" si="108"/>
        <v>53</v>
      </c>
      <c r="N120" s="103" t="str">
        <f t="shared" si="109"/>
        <v>D</v>
      </c>
      <c r="O120" s="103">
        <v>44</v>
      </c>
      <c r="P120" s="103" t="str">
        <f t="shared" si="110"/>
        <v>D</v>
      </c>
      <c r="Q120" s="103">
        <v>8</v>
      </c>
      <c r="R120" s="103" t="str">
        <f t="shared" si="111"/>
        <v>P</v>
      </c>
      <c r="S120" s="103">
        <f t="shared" si="112"/>
        <v>52</v>
      </c>
      <c r="T120" s="103" t="str">
        <f t="shared" si="113"/>
        <v>D</v>
      </c>
      <c r="U120" s="103">
        <v>41</v>
      </c>
      <c r="V120" s="103" t="str">
        <f t="shared" si="114"/>
        <v>D</v>
      </c>
      <c r="W120" s="103">
        <v>14</v>
      </c>
      <c r="X120" s="103" t="str">
        <f t="shared" si="115"/>
        <v>B</v>
      </c>
      <c r="Y120" s="103">
        <f t="shared" si="116"/>
        <v>55</v>
      </c>
      <c r="Z120" s="103" t="str">
        <f t="shared" si="117"/>
        <v>D</v>
      </c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>
        <v>49</v>
      </c>
      <c r="AN120" s="103" t="str">
        <f t="shared" si="118"/>
        <v>C</v>
      </c>
      <c r="AO120" s="103">
        <v>16</v>
      </c>
      <c r="AP120" s="107" t="str">
        <f t="shared" si="120"/>
        <v>O</v>
      </c>
      <c r="AQ120" s="107">
        <f t="shared" si="121"/>
        <v>65</v>
      </c>
      <c r="AR120" s="107" t="str">
        <f t="shared" si="122"/>
        <v>C</v>
      </c>
      <c r="AS120" s="103" t="str">
        <f t="shared" si="119"/>
        <v>P</v>
      </c>
      <c r="AT120" s="103">
        <v>7.04</v>
      </c>
    </row>
    <row r="121" spans="1:46" x14ac:dyDescent="0.25">
      <c r="A121" s="104">
        <v>53272196</v>
      </c>
      <c r="B121" s="105" t="s">
        <v>195</v>
      </c>
      <c r="C121" s="103">
        <v>35</v>
      </c>
      <c r="D121" s="103" t="str">
        <f t="shared" si="102"/>
        <v>P</v>
      </c>
      <c r="E121" s="103">
        <v>8</v>
      </c>
      <c r="F121" s="103" t="str">
        <f t="shared" si="103"/>
        <v>P</v>
      </c>
      <c r="G121" s="103">
        <f t="shared" si="104"/>
        <v>43</v>
      </c>
      <c r="H121" s="103" t="str">
        <f t="shared" si="105"/>
        <v>P</v>
      </c>
      <c r="I121" s="103">
        <v>34</v>
      </c>
      <c r="J121" s="103" t="str">
        <f t="shared" si="106"/>
        <v>P</v>
      </c>
      <c r="K121" s="103">
        <v>12</v>
      </c>
      <c r="L121" s="103" t="str">
        <f t="shared" si="107"/>
        <v>C</v>
      </c>
      <c r="M121" s="103">
        <f t="shared" si="108"/>
        <v>46</v>
      </c>
      <c r="N121" s="103" t="str">
        <f t="shared" si="109"/>
        <v>E</v>
      </c>
      <c r="O121" s="103">
        <v>44</v>
      </c>
      <c r="P121" s="103" t="str">
        <f t="shared" si="110"/>
        <v>D</v>
      </c>
      <c r="Q121" s="103">
        <v>9</v>
      </c>
      <c r="R121" s="103" t="str">
        <f t="shared" si="111"/>
        <v>E</v>
      </c>
      <c r="S121" s="103">
        <f t="shared" si="112"/>
        <v>53</v>
      </c>
      <c r="T121" s="103" t="str">
        <f t="shared" si="113"/>
        <v>D</v>
      </c>
      <c r="U121" s="103">
        <v>50</v>
      </c>
      <c r="V121" s="103" t="str">
        <f t="shared" si="114"/>
        <v>C</v>
      </c>
      <c r="W121" s="103">
        <v>11</v>
      </c>
      <c r="X121" s="103" t="str">
        <f t="shared" si="115"/>
        <v>D</v>
      </c>
      <c r="Y121" s="103">
        <f t="shared" si="116"/>
        <v>61</v>
      </c>
      <c r="Z121" s="103" t="str">
        <f t="shared" si="117"/>
        <v>C</v>
      </c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>
        <v>48</v>
      </c>
      <c r="AN121" s="103" t="str">
        <f t="shared" si="118"/>
        <v>C</v>
      </c>
      <c r="AO121" s="103">
        <v>13</v>
      </c>
      <c r="AP121" s="107" t="str">
        <f t="shared" si="120"/>
        <v>C</v>
      </c>
      <c r="AQ121" s="107">
        <f t="shared" si="121"/>
        <v>61</v>
      </c>
      <c r="AR121" s="107" t="str">
        <f t="shared" si="122"/>
        <v>C</v>
      </c>
      <c r="AS121" s="103" t="str">
        <f t="shared" si="119"/>
        <v>P</v>
      </c>
      <c r="AT121" s="103">
        <v>6.26</v>
      </c>
    </row>
    <row r="122" spans="1:46" x14ac:dyDescent="0.25">
      <c r="A122" s="104">
        <v>53272197</v>
      </c>
      <c r="B122" s="105" t="s">
        <v>196</v>
      </c>
      <c r="C122" s="103">
        <v>21</v>
      </c>
      <c r="D122" s="103" t="str">
        <f t="shared" si="102"/>
        <v>F</v>
      </c>
      <c r="E122" s="103">
        <v>3</v>
      </c>
      <c r="F122" s="103" t="str">
        <f t="shared" si="103"/>
        <v>F</v>
      </c>
      <c r="G122" s="103">
        <f t="shared" si="104"/>
        <v>24</v>
      </c>
      <c r="H122" s="103" t="str">
        <f t="shared" si="105"/>
        <v>F</v>
      </c>
      <c r="I122" s="103">
        <v>32</v>
      </c>
      <c r="J122" s="103" t="str">
        <f t="shared" si="106"/>
        <v>P</v>
      </c>
      <c r="K122" s="103">
        <v>10</v>
      </c>
      <c r="L122" s="103" t="str">
        <f t="shared" si="107"/>
        <v>D</v>
      </c>
      <c r="M122" s="103">
        <f t="shared" si="108"/>
        <v>42</v>
      </c>
      <c r="N122" s="103" t="str">
        <f t="shared" si="109"/>
        <v>P</v>
      </c>
      <c r="O122" s="103">
        <v>21</v>
      </c>
      <c r="P122" s="103" t="str">
        <f t="shared" si="110"/>
        <v>F</v>
      </c>
      <c r="Q122" s="103">
        <v>9</v>
      </c>
      <c r="R122" s="103" t="str">
        <f t="shared" si="111"/>
        <v>E</v>
      </c>
      <c r="S122" s="103">
        <f t="shared" si="112"/>
        <v>30</v>
      </c>
      <c r="T122" s="103" t="str">
        <f t="shared" si="113"/>
        <v>F</v>
      </c>
      <c r="U122" s="103">
        <v>34</v>
      </c>
      <c r="V122" s="103" t="str">
        <f t="shared" si="114"/>
        <v>P</v>
      </c>
      <c r="W122" s="103">
        <v>8</v>
      </c>
      <c r="X122" s="103" t="str">
        <f t="shared" si="115"/>
        <v>P</v>
      </c>
      <c r="Y122" s="103">
        <f t="shared" si="116"/>
        <v>42</v>
      </c>
      <c r="Z122" s="103" t="str">
        <f t="shared" si="117"/>
        <v>P</v>
      </c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>
        <v>25</v>
      </c>
      <c r="AN122" s="103" t="str">
        <f t="shared" si="118"/>
        <v>F</v>
      </c>
      <c r="AO122" s="103">
        <v>9</v>
      </c>
      <c r="AP122" s="107" t="str">
        <f t="shared" si="120"/>
        <v>E</v>
      </c>
      <c r="AQ122" s="107">
        <f t="shared" si="121"/>
        <v>34</v>
      </c>
      <c r="AR122" s="107" t="str">
        <f t="shared" si="122"/>
        <v>F</v>
      </c>
      <c r="AS122" s="103" t="str">
        <f t="shared" si="119"/>
        <v>F</v>
      </c>
      <c r="AT122" s="103"/>
    </row>
    <row r="123" spans="1:46" ht="28.5" x14ac:dyDescent="0.25">
      <c r="A123" s="104">
        <v>53272198</v>
      </c>
      <c r="B123" s="105" t="s">
        <v>197</v>
      </c>
      <c r="C123" s="103">
        <v>57</v>
      </c>
      <c r="D123" s="103" t="str">
        <f t="shared" si="102"/>
        <v>B</v>
      </c>
      <c r="E123" s="103">
        <v>12</v>
      </c>
      <c r="F123" s="103" t="str">
        <f t="shared" si="103"/>
        <v>C</v>
      </c>
      <c r="G123" s="103">
        <f t="shared" si="104"/>
        <v>69</v>
      </c>
      <c r="H123" s="103" t="str">
        <f t="shared" si="105"/>
        <v>C</v>
      </c>
      <c r="I123" s="103">
        <v>49</v>
      </c>
      <c r="J123" s="103" t="str">
        <f t="shared" si="106"/>
        <v>C</v>
      </c>
      <c r="K123" s="103">
        <v>14</v>
      </c>
      <c r="L123" s="103" t="str">
        <f t="shared" si="107"/>
        <v>B</v>
      </c>
      <c r="M123" s="103">
        <f t="shared" si="108"/>
        <v>63</v>
      </c>
      <c r="N123" s="103" t="str">
        <f t="shared" si="109"/>
        <v>C</v>
      </c>
      <c r="O123" s="103">
        <v>53</v>
      </c>
      <c r="P123" s="103" t="str">
        <f t="shared" si="110"/>
        <v>C</v>
      </c>
      <c r="Q123" s="103">
        <v>13</v>
      </c>
      <c r="R123" s="103" t="str">
        <f t="shared" si="111"/>
        <v>C</v>
      </c>
      <c r="S123" s="103">
        <f t="shared" si="112"/>
        <v>66</v>
      </c>
      <c r="T123" s="103" t="str">
        <f t="shared" si="113"/>
        <v>C</v>
      </c>
      <c r="U123" s="103">
        <v>47</v>
      </c>
      <c r="V123" s="103" t="str">
        <f t="shared" si="114"/>
        <v>D</v>
      </c>
      <c r="W123" s="103">
        <v>17</v>
      </c>
      <c r="X123" s="103" t="str">
        <f t="shared" si="115"/>
        <v>O</v>
      </c>
      <c r="Y123" s="103">
        <f t="shared" si="116"/>
        <v>64</v>
      </c>
      <c r="Z123" s="103" t="str">
        <f t="shared" si="117"/>
        <v>C</v>
      </c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>
        <v>49</v>
      </c>
      <c r="AN123" s="103" t="str">
        <f t="shared" si="118"/>
        <v>C</v>
      </c>
      <c r="AO123" s="103">
        <v>13</v>
      </c>
      <c r="AP123" s="107" t="str">
        <f t="shared" ref="AP123:AP129" si="123">IF(AO123="A","F",IF(AO123&lt;8,"F", IF(AO123&lt;9,"P", IF(AO123&lt;10,"E", IF(AO123&lt;12,"D", IF(AO123&lt;14,"C", IF(AO123&lt;15,"B", IF(AO123&lt;16,"A", "O"))))))))</f>
        <v>C</v>
      </c>
      <c r="AQ123" s="107">
        <f t="shared" ref="AQ123:AQ129" si="124">IF(OR(AM123="A",AO123="A"),0,AM123+AO123)</f>
        <v>62</v>
      </c>
      <c r="AR123" s="107" t="str">
        <f t="shared" ref="AR123:AR129" si="125">IF(AQ123&lt;40,"F", IF(AQ123&lt;45,"P", IF(AQ123&lt;50,"E", IF(AQ123&lt;60,"D", IF(AQ123&lt;70,"C", IF(AQ123&lt;75,"B", IF(AQ123&lt;80,"A", "O")))))))</f>
        <v>C</v>
      </c>
      <c r="AS123" s="103" t="str">
        <f t="shared" si="119"/>
        <v>P</v>
      </c>
      <c r="AT123" s="103">
        <v>7.37</v>
      </c>
    </row>
    <row r="124" spans="1:46" x14ac:dyDescent="0.25">
      <c r="A124" s="104">
        <v>53272199</v>
      </c>
      <c r="B124" s="105" t="s">
        <v>198</v>
      </c>
      <c r="C124" s="103">
        <v>42</v>
      </c>
      <c r="D124" s="103" t="str">
        <f t="shared" si="102"/>
        <v>D</v>
      </c>
      <c r="E124" s="103">
        <v>5</v>
      </c>
      <c r="F124" s="103" t="str">
        <f t="shared" si="103"/>
        <v>F</v>
      </c>
      <c r="G124" s="103">
        <f t="shared" si="104"/>
        <v>47</v>
      </c>
      <c r="H124" s="103" t="str">
        <f t="shared" si="105"/>
        <v>E</v>
      </c>
      <c r="I124" s="103">
        <v>51</v>
      </c>
      <c r="J124" s="103" t="str">
        <f t="shared" si="106"/>
        <v>C</v>
      </c>
      <c r="K124" s="103">
        <v>13</v>
      </c>
      <c r="L124" s="103" t="str">
        <f t="shared" si="107"/>
        <v>C</v>
      </c>
      <c r="M124" s="103">
        <f t="shared" si="108"/>
        <v>64</v>
      </c>
      <c r="N124" s="103" t="str">
        <f t="shared" si="109"/>
        <v>C</v>
      </c>
      <c r="O124" s="103">
        <v>46</v>
      </c>
      <c r="P124" s="103" t="str">
        <f t="shared" si="110"/>
        <v>D</v>
      </c>
      <c r="Q124" s="103">
        <v>15</v>
      </c>
      <c r="R124" s="103" t="str">
        <f t="shared" si="111"/>
        <v>A</v>
      </c>
      <c r="S124" s="103">
        <f t="shared" si="112"/>
        <v>61</v>
      </c>
      <c r="T124" s="103" t="str">
        <f t="shared" si="113"/>
        <v>C</v>
      </c>
      <c r="U124" s="103">
        <v>62</v>
      </c>
      <c r="V124" s="103" t="str">
        <f t="shared" si="114"/>
        <v>A</v>
      </c>
      <c r="W124" s="103">
        <v>16</v>
      </c>
      <c r="X124" s="103" t="str">
        <f t="shared" si="115"/>
        <v>O</v>
      </c>
      <c r="Y124" s="103">
        <f t="shared" si="116"/>
        <v>78</v>
      </c>
      <c r="Z124" s="103" t="str">
        <f t="shared" si="117"/>
        <v>A</v>
      </c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>
        <v>56</v>
      </c>
      <c r="AN124" s="103" t="str">
        <f t="shared" si="118"/>
        <v>B</v>
      </c>
      <c r="AO124" s="103">
        <v>16</v>
      </c>
      <c r="AP124" s="107" t="str">
        <f t="shared" si="123"/>
        <v>O</v>
      </c>
      <c r="AQ124" s="107">
        <f t="shared" si="124"/>
        <v>72</v>
      </c>
      <c r="AR124" s="107" t="str">
        <f t="shared" si="125"/>
        <v>B</v>
      </c>
      <c r="AS124" s="103" t="str">
        <f t="shared" si="119"/>
        <v>F</v>
      </c>
      <c r="AT124" s="103"/>
    </row>
    <row r="125" spans="1:46" x14ac:dyDescent="0.25">
      <c r="A125" s="104">
        <v>53272200</v>
      </c>
      <c r="B125" s="105" t="s">
        <v>199</v>
      </c>
      <c r="C125" s="103">
        <v>42</v>
      </c>
      <c r="D125" s="103" t="str">
        <f t="shared" si="102"/>
        <v>D</v>
      </c>
      <c r="E125" s="103">
        <v>8</v>
      </c>
      <c r="F125" s="103" t="str">
        <f t="shared" si="103"/>
        <v>P</v>
      </c>
      <c r="G125" s="103">
        <f t="shared" si="104"/>
        <v>50</v>
      </c>
      <c r="H125" s="103" t="str">
        <f t="shared" si="105"/>
        <v>D</v>
      </c>
      <c r="I125" s="103">
        <v>42</v>
      </c>
      <c r="J125" s="103" t="str">
        <f t="shared" si="106"/>
        <v>D</v>
      </c>
      <c r="K125" s="103">
        <v>14</v>
      </c>
      <c r="L125" s="103" t="str">
        <f t="shared" si="107"/>
        <v>B</v>
      </c>
      <c r="M125" s="103">
        <f t="shared" si="108"/>
        <v>56</v>
      </c>
      <c r="N125" s="103" t="str">
        <f t="shared" si="109"/>
        <v>D</v>
      </c>
      <c r="O125" s="103">
        <v>41</v>
      </c>
      <c r="P125" s="103" t="str">
        <f t="shared" si="110"/>
        <v>D</v>
      </c>
      <c r="Q125" s="103">
        <v>13</v>
      </c>
      <c r="R125" s="103" t="str">
        <f t="shared" si="111"/>
        <v>C</v>
      </c>
      <c r="S125" s="103">
        <f t="shared" si="112"/>
        <v>54</v>
      </c>
      <c r="T125" s="103" t="str">
        <f t="shared" si="113"/>
        <v>D</v>
      </c>
      <c r="U125" s="103">
        <v>42</v>
      </c>
      <c r="V125" s="103" t="str">
        <f t="shared" si="114"/>
        <v>D</v>
      </c>
      <c r="W125" s="103">
        <v>14</v>
      </c>
      <c r="X125" s="103" t="str">
        <f t="shared" si="115"/>
        <v>B</v>
      </c>
      <c r="Y125" s="103">
        <f t="shared" si="116"/>
        <v>56</v>
      </c>
      <c r="Z125" s="103" t="str">
        <f t="shared" si="117"/>
        <v>D</v>
      </c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>
        <v>53</v>
      </c>
      <c r="AN125" s="103" t="str">
        <f t="shared" si="118"/>
        <v>C</v>
      </c>
      <c r="AO125" s="103">
        <v>11</v>
      </c>
      <c r="AP125" s="107" t="str">
        <f t="shared" si="123"/>
        <v>D</v>
      </c>
      <c r="AQ125" s="107">
        <f t="shared" si="124"/>
        <v>64</v>
      </c>
      <c r="AR125" s="107" t="str">
        <f t="shared" si="125"/>
        <v>C</v>
      </c>
      <c r="AS125" s="103" t="str">
        <f t="shared" si="119"/>
        <v>P</v>
      </c>
      <c r="AT125" s="103">
        <v>6.93</v>
      </c>
    </row>
    <row r="126" spans="1:46" x14ac:dyDescent="0.25">
      <c r="A126" s="104">
        <v>53272201</v>
      </c>
      <c r="B126" s="105" t="s">
        <v>200</v>
      </c>
      <c r="C126" s="103">
        <v>41</v>
      </c>
      <c r="D126" s="103" t="str">
        <f t="shared" si="102"/>
        <v>D</v>
      </c>
      <c r="E126" s="103">
        <v>8</v>
      </c>
      <c r="F126" s="103" t="str">
        <f t="shared" si="103"/>
        <v>P</v>
      </c>
      <c r="G126" s="103">
        <f t="shared" si="104"/>
        <v>49</v>
      </c>
      <c r="H126" s="103" t="str">
        <f t="shared" si="105"/>
        <v>E</v>
      </c>
      <c r="I126" s="103">
        <v>33</v>
      </c>
      <c r="J126" s="103" t="str">
        <f t="shared" si="106"/>
        <v>P</v>
      </c>
      <c r="K126" s="103">
        <v>13</v>
      </c>
      <c r="L126" s="103" t="str">
        <f t="shared" si="107"/>
        <v>C</v>
      </c>
      <c r="M126" s="103">
        <f t="shared" si="108"/>
        <v>46</v>
      </c>
      <c r="N126" s="103" t="str">
        <f t="shared" si="109"/>
        <v>E</v>
      </c>
      <c r="O126" s="103">
        <v>15</v>
      </c>
      <c r="P126" s="103" t="str">
        <f t="shared" si="110"/>
        <v>F</v>
      </c>
      <c r="Q126" s="103">
        <v>15</v>
      </c>
      <c r="R126" s="103" t="str">
        <f t="shared" si="111"/>
        <v>A</v>
      </c>
      <c r="S126" s="103">
        <f t="shared" si="112"/>
        <v>30</v>
      </c>
      <c r="T126" s="103" t="str">
        <f t="shared" si="113"/>
        <v>F</v>
      </c>
      <c r="U126" s="103">
        <v>33</v>
      </c>
      <c r="V126" s="103" t="str">
        <f t="shared" si="114"/>
        <v>P</v>
      </c>
      <c r="W126" s="103">
        <v>9</v>
      </c>
      <c r="X126" s="103" t="str">
        <f t="shared" si="115"/>
        <v>E</v>
      </c>
      <c r="Y126" s="103">
        <f t="shared" si="116"/>
        <v>42</v>
      </c>
      <c r="Z126" s="103" t="str">
        <f t="shared" si="117"/>
        <v>P</v>
      </c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>
        <v>35</v>
      </c>
      <c r="AN126" s="103" t="str">
        <f t="shared" si="118"/>
        <v>P</v>
      </c>
      <c r="AO126" s="103">
        <v>11</v>
      </c>
      <c r="AP126" s="107" t="str">
        <f t="shared" si="123"/>
        <v>D</v>
      </c>
      <c r="AQ126" s="107">
        <f t="shared" si="124"/>
        <v>46</v>
      </c>
      <c r="AR126" s="107" t="str">
        <f t="shared" si="125"/>
        <v>E</v>
      </c>
      <c r="AS126" s="103" t="str">
        <f t="shared" si="119"/>
        <v>F</v>
      </c>
      <c r="AT126" s="103"/>
    </row>
    <row r="127" spans="1:46" x14ac:dyDescent="0.25">
      <c r="A127" s="104">
        <v>53272202</v>
      </c>
      <c r="B127" s="105" t="s">
        <v>201</v>
      </c>
      <c r="C127" s="103">
        <v>35</v>
      </c>
      <c r="D127" s="103" t="str">
        <f t="shared" si="102"/>
        <v>P</v>
      </c>
      <c r="E127" s="103">
        <v>1</v>
      </c>
      <c r="F127" s="103" t="str">
        <f t="shared" si="103"/>
        <v>F</v>
      </c>
      <c r="G127" s="103">
        <f t="shared" si="104"/>
        <v>36</v>
      </c>
      <c r="H127" s="103" t="str">
        <f t="shared" si="105"/>
        <v>F</v>
      </c>
      <c r="I127" s="103">
        <v>44</v>
      </c>
      <c r="J127" s="103" t="str">
        <f t="shared" si="106"/>
        <v>D</v>
      </c>
      <c r="K127" s="103">
        <v>9</v>
      </c>
      <c r="L127" s="103" t="str">
        <f t="shared" si="107"/>
        <v>E</v>
      </c>
      <c r="M127" s="103">
        <f t="shared" si="108"/>
        <v>53</v>
      </c>
      <c r="N127" s="103" t="str">
        <f t="shared" si="109"/>
        <v>D</v>
      </c>
      <c r="O127" s="103">
        <v>32</v>
      </c>
      <c r="P127" s="103" t="str">
        <f t="shared" si="110"/>
        <v>P</v>
      </c>
      <c r="Q127" s="103">
        <v>9</v>
      </c>
      <c r="R127" s="103" t="str">
        <f t="shared" si="111"/>
        <v>E</v>
      </c>
      <c r="S127" s="103">
        <f t="shared" si="112"/>
        <v>41</v>
      </c>
      <c r="T127" s="103" t="str">
        <f t="shared" si="113"/>
        <v>P</v>
      </c>
      <c r="U127" s="103">
        <v>53</v>
      </c>
      <c r="V127" s="103" t="str">
        <f t="shared" si="114"/>
        <v>C</v>
      </c>
      <c r="W127" s="103">
        <v>9</v>
      </c>
      <c r="X127" s="103" t="str">
        <f t="shared" si="115"/>
        <v>E</v>
      </c>
      <c r="Y127" s="103">
        <f t="shared" si="116"/>
        <v>62</v>
      </c>
      <c r="Z127" s="103" t="str">
        <f t="shared" si="117"/>
        <v>C</v>
      </c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>
        <v>37</v>
      </c>
      <c r="AN127" s="103" t="str">
        <f t="shared" si="118"/>
        <v>E</v>
      </c>
      <c r="AO127" s="103">
        <v>11</v>
      </c>
      <c r="AP127" s="107" t="str">
        <f t="shared" si="123"/>
        <v>D</v>
      </c>
      <c r="AQ127" s="107">
        <f t="shared" si="124"/>
        <v>48</v>
      </c>
      <c r="AR127" s="107" t="str">
        <f t="shared" si="125"/>
        <v>E</v>
      </c>
      <c r="AS127" s="103" t="str">
        <f t="shared" si="119"/>
        <v>F</v>
      </c>
      <c r="AT127" s="103"/>
    </row>
    <row r="128" spans="1:46" x14ac:dyDescent="0.25">
      <c r="A128" s="104">
        <v>53272203</v>
      </c>
      <c r="B128" s="105" t="s">
        <v>202</v>
      </c>
      <c r="C128" s="103">
        <v>23</v>
      </c>
      <c r="D128" s="103" t="str">
        <f t="shared" si="102"/>
        <v>F</v>
      </c>
      <c r="E128" s="103">
        <v>7</v>
      </c>
      <c r="F128" s="103" t="str">
        <f t="shared" si="103"/>
        <v>F</v>
      </c>
      <c r="G128" s="103">
        <f t="shared" si="104"/>
        <v>30</v>
      </c>
      <c r="H128" s="103" t="str">
        <f t="shared" si="105"/>
        <v>F</v>
      </c>
      <c r="I128" s="103">
        <v>52</v>
      </c>
      <c r="J128" s="103" t="str">
        <f t="shared" si="106"/>
        <v>C</v>
      </c>
      <c r="K128" s="103">
        <v>8</v>
      </c>
      <c r="L128" s="103" t="str">
        <f t="shared" si="107"/>
        <v>P</v>
      </c>
      <c r="M128" s="103">
        <f t="shared" si="108"/>
        <v>60</v>
      </c>
      <c r="N128" s="103" t="str">
        <f t="shared" si="109"/>
        <v>C</v>
      </c>
      <c r="O128" s="103">
        <v>51</v>
      </c>
      <c r="P128" s="103" t="str">
        <f t="shared" si="110"/>
        <v>C</v>
      </c>
      <c r="Q128" s="103">
        <v>14</v>
      </c>
      <c r="R128" s="103" t="str">
        <f t="shared" si="111"/>
        <v>B</v>
      </c>
      <c r="S128" s="103">
        <f t="shared" si="112"/>
        <v>65</v>
      </c>
      <c r="T128" s="103" t="str">
        <f t="shared" si="113"/>
        <v>C</v>
      </c>
      <c r="U128" s="103">
        <v>35</v>
      </c>
      <c r="V128" s="103" t="str">
        <f t="shared" si="114"/>
        <v>P</v>
      </c>
      <c r="W128" s="103">
        <v>9</v>
      </c>
      <c r="X128" s="103" t="str">
        <f t="shared" si="115"/>
        <v>E</v>
      </c>
      <c r="Y128" s="103">
        <f t="shared" si="116"/>
        <v>44</v>
      </c>
      <c r="Z128" s="103" t="str">
        <f t="shared" si="117"/>
        <v>P</v>
      </c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>
        <v>58</v>
      </c>
      <c r="AN128" s="103" t="str">
        <f t="shared" si="118"/>
        <v>B</v>
      </c>
      <c r="AO128" s="103">
        <v>11</v>
      </c>
      <c r="AP128" s="107" t="str">
        <f t="shared" si="123"/>
        <v>D</v>
      </c>
      <c r="AQ128" s="107">
        <f t="shared" si="124"/>
        <v>69</v>
      </c>
      <c r="AR128" s="107" t="str">
        <f t="shared" si="125"/>
        <v>C</v>
      </c>
      <c r="AS128" s="103" t="str">
        <f t="shared" si="119"/>
        <v>F</v>
      </c>
      <c r="AT128" s="103"/>
    </row>
    <row r="129" spans="1:46" x14ac:dyDescent="0.25">
      <c r="A129" s="104">
        <v>53272204</v>
      </c>
      <c r="B129" s="105" t="s">
        <v>203</v>
      </c>
      <c r="C129" s="103">
        <v>25</v>
      </c>
      <c r="D129" s="103" t="str">
        <f t="shared" si="102"/>
        <v>F</v>
      </c>
      <c r="E129" s="103">
        <v>0</v>
      </c>
      <c r="F129" s="103" t="str">
        <f t="shared" si="103"/>
        <v>F</v>
      </c>
      <c r="G129" s="103">
        <f t="shared" si="104"/>
        <v>25</v>
      </c>
      <c r="H129" s="103" t="str">
        <f t="shared" si="105"/>
        <v>F</v>
      </c>
      <c r="I129" s="103">
        <v>22</v>
      </c>
      <c r="J129" s="103" t="str">
        <f t="shared" si="106"/>
        <v>F</v>
      </c>
      <c r="K129" s="103">
        <v>14</v>
      </c>
      <c r="L129" s="103" t="str">
        <f t="shared" si="107"/>
        <v>B</v>
      </c>
      <c r="M129" s="103">
        <f t="shared" si="108"/>
        <v>36</v>
      </c>
      <c r="N129" s="103" t="str">
        <f t="shared" si="109"/>
        <v>F</v>
      </c>
      <c r="O129" s="103">
        <v>22</v>
      </c>
      <c r="P129" s="103" t="str">
        <f t="shared" si="110"/>
        <v>F</v>
      </c>
      <c r="Q129" s="103">
        <v>8</v>
      </c>
      <c r="R129" s="103" t="str">
        <f t="shared" si="111"/>
        <v>P</v>
      </c>
      <c r="S129" s="103">
        <f t="shared" si="112"/>
        <v>30</v>
      </c>
      <c r="T129" s="103" t="str">
        <f t="shared" si="113"/>
        <v>F</v>
      </c>
      <c r="U129" s="103">
        <v>32</v>
      </c>
      <c r="V129" s="103" t="str">
        <f t="shared" si="114"/>
        <v>P</v>
      </c>
      <c r="W129" s="103">
        <v>8</v>
      </c>
      <c r="X129" s="103" t="str">
        <f t="shared" si="115"/>
        <v>P</v>
      </c>
      <c r="Y129" s="103">
        <f t="shared" si="116"/>
        <v>40</v>
      </c>
      <c r="Z129" s="103" t="str">
        <f t="shared" si="117"/>
        <v>P</v>
      </c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>
        <v>33</v>
      </c>
      <c r="AN129" s="103" t="str">
        <f t="shared" si="118"/>
        <v>P</v>
      </c>
      <c r="AO129" s="103">
        <v>11</v>
      </c>
      <c r="AP129" s="107" t="str">
        <f t="shared" si="123"/>
        <v>D</v>
      </c>
      <c r="AQ129" s="107">
        <f t="shared" si="124"/>
        <v>44</v>
      </c>
      <c r="AR129" s="107" t="str">
        <f t="shared" si="125"/>
        <v>P</v>
      </c>
      <c r="AS129" s="103" t="str">
        <f t="shared" si="119"/>
        <v>F</v>
      </c>
      <c r="AT129" s="103"/>
    </row>
    <row r="130" spans="1:46" x14ac:dyDescent="0.25">
      <c r="A130" s="104">
        <v>53272205</v>
      </c>
      <c r="B130" s="105" t="s">
        <v>204</v>
      </c>
      <c r="C130" s="103">
        <v>42</v>
      </c>
      <c r="D130" s="103" t="str">
        <f t="shared" si="102"/>
        <v>D</v>
      </c>
      <c r="E130" s="103">
        <v>14</v>
      </c>
      <c r="F130" s="103" t="str">
        <f t="shared" si="103"/>
        <v>B</v>
      </c>
      <c r="G130" s="103">
        <f t="shared" si="104"/>
        <v>56</v>
      </c>
      <c r="H130" s="103" t="str">
        <f t="shared" si="105"/>
        <v>D</v>
      </c>
      <c r="I130" s="103">
        <v>57</v>
      </c>
      <c r="J130" s="103" t="str">
        <f t="shared" si="106"/>
        <v>B</v>
      </c>
      <c r="K130" s="103">
        <v>16</v>
      </c>
      <c r="L130" s="103" t="str">
        <f t="shared" si="107"/>
        <v>O</v>
      </c>
      <c r="M130" s="103">
        <f t="shared" si="108"/>
        <v>73</v>
      </c>
      <c r="N130" s="103" t="str">
        <f t="shared" si="109"/>
        <v>B</v>
      </c>
      <c r="O130" s="103">
        <v>52</v>
      </c>
      <c r="P130" s="103" t="str">
        <f t="shared" si="110"/>
        <v>C</v>
      </c>
      <c r="Q130" s="103">
        <v>18</v>
      </c>
      <c r="R130" s="103" t="str">
        <f t="shared" si="111"/>
        <v>O</v>
      </c>
      <c r="S130" s="103">
        <f t="shared" si="112"/>
        <v>70</v>
      </c>
      <c r="T130" s="103" t="str">
        <f t="shared" si="113"/>
        <v>B</v>
      </c>
      <c r="U130" s="103">
        <v>42</v>
      </c>
      <c r="V130" s="103" t="str">
        <f t="shared" si="114"/>
        <v>D</v>
      </c>
      <c r="W130" s="103">
        <v>15</v>
      </c>
      <c r="X130" s="103" t="str">
        <f t="shared" si="115"/>
        <v>A</v>
      </c>
      <c r="Y130" s="103">
        <f t="shared" si="116"/>
        <v>57</v>
      </c>
      <c r="Z130" s="103" t="str">
        <f t="shared" si="117"/>
        <v>D</v>
      </c>
      <c r="AA130" s="103"/>
      <c r="AB130" s="103"/>
      <c r="AC130" s="103"/>
      <c r="AD130" s="103"/>
      <c r="AE130" s="103"/>
      <c r="AF130" s="103"/>
      <c r="AG130" s="103">
        <v>48</v>
      </c>
      <c r="AH130" s="107" t="str">
        <f t="shared" ref="AH130:AH156" si="126">IF(AG130="A","F",IF(AG130&lt;32,"F", IF(AG130&lt;36,"P", IF(AG130&lt;40,"E", IF(AG130&lt;48,"D", IF(AG130&lt;56,"C", IF(AG130&lt;60,"B", IF(AG130&lt;64,"A", "O"))))))))</f>
        <v>C</v>
      </c>
      <c r="AI130" s="103">
        <v>16</v>
      </c>
      <c r="AJ130" s="107" t="str">
        <f t="shared" ref="AJ130:AJ156" si="127">IF(AI130="A","F",IF(AI130&lt;8,"F", IF(AI130&lt;9,"P", IF(AI130&lt;10,"E", IF(AI130&lt;12,"D", IF(AI130&lt;14,"C", IF(AI130&lt;15,"B", IF(AI130&lt;16,"A", "O"))))))))</f>
        <v>O</v>
      </c>
      <c r="AK130" s="107">
        <f t="shared" ref="AK130:AK156" si="128">IF(OR(AG130="A",AI130="A"),0,AG130+AI130)</f>
        <v>64</v>
      </c>
      <c r="AL130" s="107" t="str">
        <f t="shared" ref="AL130:AL156" si="129">IF(AK130&lt;40,"F", IF(AK130&lt;45,"P", IF(AK130&lt;50,"E", IF(AK130&lt;60,"D", IF(AK130&lt;70,"C", IF(AK130&lt;75,"B", IF(AK130&lt;80,"A", "O")))))))</f>
        <v>C</v>
      </c>
      <c r="AM130" s="103"/>
      <c r="AN130" s="103"/>
      <c r="AO130" s="103"/>
      <c r="AP130" s="103"/>
      <c r="AQ130" s="103"/>
      <c r="AR130" s="103"/>
      <c r="AS130" s="107" t="str">
        <f>IF(OR(D130="F",F130="F",H130="F",J130="F",L130="F",N130="F",P130="F",R130="F",T130="F",V130="F",X130="F",Z130="F",AH130="F",AJ130="F",AL130="F"),"F","P")</f>
        <v>P</v>
      </c>
      <c r="AT130" s="103">
        <v>7.7</v>
      </c>
    </row>
    <row r="131" spans="1:46" ht="28.5" x14ac:dyDescent="0.25">
      <c r="A131" s="104">
        <v>53272206</v>
      </c>
      <c r="B131" s="105" t="s">
        <v>205</v>
      </c>
      <c r="C131" s="103">
        <v>64</v>
      </c>
      <c r="D131" s="103" t="str">
        <f t="shared" si="102"/>
        <v>O</v>
      </c>
      <c r="E131" s="103">
        <v>16</v>
      </c>
      <c r="F131" s="103" t="str">
        <f t="shared" si="103"/>
        <v>O</v>
      </c>
      <c r="G131" s="103">
        <f t="shared" si="104"/>
        <v>80</v>
      </c>
      <c r="H131" s="103" t="str">
        <f t="shared" si="105"/>
        <v>O</v>
      </c>
      <c r="I131" s="103">
        <v>65</v>
      </c>
      <c r="J131" s="103" t="str">
        <f t="shared" si="106"/>
        <v>O</v>
      </c>
      <c r="K131" s="103">
        <v>18</v>
      </c>
      <c r="L131" s="103" t="str">
        <f t="shared" si="107"/>
        <v>O</v>
      </c>
      <c r="M131" s="103">
        <f t="shared" si="108"/>
        <v>83</v>
      </c>
      <c r="N131" s="103" t="str">
        <f t="shared" si="109"/>
        <v>O</v>
      </c>
      <c r="O131" s="103">
        <v>66</v>
      </c>
      <c r="P131" s="103" t="str">
        <f t="shared" si="110"/>
        <v>O</v>
      </c>
      <c r="Q131" s="103">
        <v>14</v>
      </c>
      <c r="R131" s="103" t="str">
        <f t="shared" si="111"/>
        <v>B</v>
      </c>
      <c r="S131" s="103">
        <f t="shared" si="112"/>
        <v>80</v>
      </c>
      <c r="T131" s="103" t="str">
        <f t="shared" si="113"/>
        <v>O</v>
      </c>
      <c r="U131" s="103">
        <v>47</v>
      </c>
      <c r="V131" s="103" t="str">
        <f t="shared" si="114"/>
        <v>D</v>
      </c>
      <c r="W131" s="103">
        <v>14</v>
      </c>
      <c r="X131" s="103" t="str">
        <f t="shared" si="115"/>
        <v>B</v>
      </c>
      <c r="Y131" s="103">
        <f t="shared" si="116"/>
        <v>61</v>
      </c>
      <c r="Z131" s="103" t="str">
        <f t="shared" si="117"/>
        <v>C</v>
      </c>
      <c r="AA131" s="103"/>
      <c r="AB131" s="103"/>
      <c r="AC131" s="103"/>
      <c r="AD131" s="103"/>
      <c r="AE131" s="103"/>
      <c r="AF131" s="103"/>
      <c r="AG131" s="103">
        <v>64</v>
      </c>
      <c r="AH131" s="107" t="str">
        <f t="shared" si="126"/>
        <v>O</v>
      </c>
      <c r="AI131" s="103">
        <v>14</v>
      </c>
      <c r="AJ131" s="107" t="str">
        <f t="shared" si="127"/>
        <v>B</v>
      </c>
      <c r="AK131" s="107">
        <f t="shared" si="128"/>
        <v>78</v>
      </c>
      <c r="AL131" s="107" t="str">
        <f t="shared" si="129"/>
        <v>A</v>
      </c>
      <c r="AM131" s="103"/>
      <c r="AN131" s="103"/>
      <c r="AO131" s="103"/>
      <c r="AP131" s="103"/>
      <c r="AQ131" s="103"/>
      <c r="AR131" s="103"/>
      <c r="AS131" s="107" t="str">
        <f>IF(OR(D131="F",F131="F",H131="F",J131="F",L131="F",N131="F",P131="F",R131="F",T131="F",V131="F",X131="F",Z131="F",AH131="F",AJ131="F",AL131="F"),"F","P")</f>
        <v>P</v>
      </c>
      <c r="AT131" s="103">
        <v>9.41</v>
      </c>
    </row>
    <row r="132" spans="1:46" ht="28.5" x14ac:dyDescent="0.25">
      <c r="A132" s="104">
        <v>53272207</v>
      </c>
      <c r="B132" s="105" t="s">
        <v>206</v>
      </c>
      <c r="C132" s="103">
        <v>39</v>
      </c>
      <c r="D132" s="103" t="str">
        <f t="shared" si="102"/>
        <v>E</v>
      </c>
      <c r="E132" s="103">
        <v>16</v>
      </c>
      <c r="F132" s="103" t="str">
        <f t="shared" si="103"/>
        <v>O</v>
      </c>
      <c r="G132" s="103">
        <f t="shared" si="104"/>
        <v>55</v>
      </c>
      <c r="H132" s="103" t="str">
        <f t="shared" si="105"/>
        <v>D</v>
      </c>
      <c r="I132" s="103">
        <v>53</v>
      </c>
      <c r="J132" s="103" t="str">
        <f t="shared" si="106"/>
        <v>C</v>
      </c>
      <c r="K132" s="103">
        <v>17</v>
      </c>
      <c r="L132" s="103" t="str">
        <f t="shared" si="107"/>
        <v>O</v>
      </c>
      <c r="M132" s="103">
        <f t="shared" si="108"/>
        <v>70</v>
      </c>
      <c r="N132" s="103" t="str">
        <f t="shared" si="109"/>
        <v>B</v>
      </c>
      <c r="O132" s="103">
        <v>50</v>
      </c>
      <c r="P132" s="103" t="str">
        <f t="shared" si="110"/>
        <v>C</v>
      </c>
      <c r="Q132" s="103">
        <v>11</v>
      </c>
      <c r="R132" s="103" t="str">
        <f t="shared" si="111"/>
        <v>D</v>
      </c>
      <c r="S132" s="103">
        <f t="shared" si="112"/>
        <v>61</v>
      </c>
      <c r="T132" s="103" t="str">
        <f t="shared" si="113"/>
        <v>C</v>
      </c>
      <c r="U132" s="103">
        <v>35</v>
      </c>
      <c r="V132" s="103" t="str">
        <f t="shared" si="114"/>
        <v>P</v>
      </c>
      <c r="W132" s="103">
        <v>15</v>
      </c>
      <c r="X132" s="103" t="str">
        <f t="shared" si="115"/>
        <v>A</v>
      </c>
      <c r="Y132" s="103">
        <f t="shared" si="116"/>
        <v>50</v>
      </c>
      <c r="Z132" s="103" t="str">
        <f t="shared" si="117"/>
        <v>D</v>
      </c>
      <c r="AA132" s="103"/>
      <c r="AB132" s="103"/>
      <c r="AC132" s="103"/>
      <c r="AD132" s="103"/>
      <c r="AE132" s="103"/>
      <c r="AF132" s="103"/>
      <c r="AG132" s="103">
        <v>49</v>
      </c>
      <c r="AH132" s="107" t="str">
        <f t="shared" si="126"/>
        <v>C</v>
      </c>
      <c r="AI132" s="103">
        <v>15</v>
      </c>
      <c r="AJ132" s="107" t="str">
        <f t="shared" si="127"/>
        <v>A</v>
      </c>
      <c r="AK132" s="107">
        <f t="shared" si="128"/>
        <v>64</v>
      </c>
      <c r="AL132" s="107" t="str">
        <f t="shared" si="129"/>
        <v>C</v>
      </c>
      <c r="AM132" s="103"/>
      <c r="AN132" s="103"/>
      <c r="AO132" s="103"/>
      <c r="AP132" s="103"/>
      <c r="AQ132" s="103"/>
      <c r="AR132" s="103"/>
      <c r="AS132" s="107" t="str">
        <f t="shared" ref="AS132:AS156" si="130">IF(OR(D132="F",F132="F",H132="F",J132="F",L132="F",N132="F",P132="F",R132="F",T132="F",V132="F",X132="F",Z132="F",AH132="F",AJ132="F",AL132="F"),"F","P")</f>
        <v>P</v>
      </c>
      <c r="AT132" s="103">
        <v>7.48</v>
      </c>
    </row>
    <row r="133" spans="1:46" ht="28.5" x14ac:dyDescent="0.25">
      <c r="A133" s="104">
        <v>53272208</v>
      </c>
      <c r="B133" s="105" t="s">
        <v>207</v>
      </c>
      <c r="C133" s="103">
        <v>49</v>
      </c>
      <c r="D133" s="103" t="str">
        <f t="shared" si="102"/>
        <v>C</v>
      </c>
      <c r="E133" s="103">
        <v>17</v>
      </c>
      <c r="F133" s="103" t="str">
        <f t="shared" si="103"/>
        <v>O</v>
      </c>
      <c r="G133" s="103">
        <f t="shared" si="104"/>
        <v>66</v>
      </c>
      <c r="H133" s="103" t="str">
        <f t="shared" si="105"/>
        <v>C</v>
      </c>
      <c r="I133" s="103">
        <v>48</v>
      </c>
      <c r="J133" s="103" t="str">
        <f t="shared" si="106"/>
        <v>C</v>
      </c>
      <c r="K133" s="103">
        <v>16</v>
      </c>
      <c r="L133" s="103" t="str">
        <f t="shared" si="107"/>
        <v>O</v>
      </c>
      <c r="M133" s="103">
        <f t="shared" si="108"/>
        <v>64</v>
      </c>
      <c r="N133" s="103" t="str">
        <f t="shared" si="109"/>
        <v>C</v>
      </c>
      <c r="O133" s="103">
        <v>62</v>
      </c>
      <c r="P133" s="103" t="str">
        <f t="shared" si="110"/>
        <v>A</v>
      </c>
      <c r="Q133" s="103">
        <v>13</v>
      </c>
      <c r="R133" s="103" t="str">
        <f t="shared" si="111"/>
        <v>C</v>
      </c>
      <c r="S133" s="103">
        <f t="shared" si="112"/>
        <v>75</v>
      </c>
      <c r="T133" s="103" t="str">
        <f t="shared" si="113"/>
        <v>A</v>
      </c>
      <c r="U133" s="103">
        <v>49</v>
      </c>
      <c r="V133" s="103" t="str">
        <f t="shared" si="114"/>
        <v>C</v>
      </c>
      <c r="W133" s="103">
        <v>16</v>
      </c>
      <c r="X133" s="103" t="str">
        <f t="shared" si="115"/>
        <v>O</v>
      </c>
      <c r="Y133" s="103">
        <f t="shared" si="116"/>
        <v>65</v>
      </c>
      <c r="Z133" s="103" t="str">
        <f t="shared" si="117"/>
        <v>C</v>
      </c>
      <c r="AA133" s="103"/>
      <c r="AB133" s="103"/>
      <c r="AC133" s="103"/>
      <c r="AD133" s="103"/>
      <c r="AE133" s="103"/>
      <c r="AF133" s="103"/>
      <c r="AG133" s="103">
        <v>46</v>
      </c>
      <c r="AH133" s="107" t="str">
        <f t="shared" si="126"/>
        <v>D</v>
      </c>
      <c r="AI133" s="103">
        <v>18</v>
      </c>
      <c r="AJ133" s="107" t="str">
        <f t="shared" si="127"/>
        <v>O</v>
      </c>
      <c r="AK133" s="107">
        <f t="shared" si="128"/>
        <v>64</v>
      </c>
      <c r="AL133" s="107" t="str">
        <f t="shared" si="129"/>
        <v>C</v>
      </c>
      <c r="AM133" s="103"/>
      <c r="AN133" s="103"/>
      <c r="AO133" s="103"/>
      <c r="AP133" s="103"/>
      <c r="AQ133" s="103"/>
      <c r="AR133" s="103"/>
      <c r="AS133" s="107" t="str">
        <f t="shared" si="130"/>
        <v>P</v>
      </c>
      <c r="AT133" s="103">
        <v>8</v>
      </c>
    </row>
    <row r="134" spans="1:46" x14ac:dyDescent="0.25">
      <c r="A134" s="104">
        <v>53272209</v>
      </c>
      <c r="B134" s="105" t="s">
        <v>208</v>
      </c>
      <c r="C134" s="103">
        <v>54</v>
      </c>
      <c r="D134" s="103" t="str">
        <f t="shared" si="102"/>
        <v>C</v>
      </c>
      <c r="E134" s="103">
        <v>19</v>
      </c>
      <c r="F134" s="103" t="str">
        <f t="shared" si="103"/>
        <v>O</v>
      </c>
      <c r="G134" s="103">
        <f t="shared" si="104"/>
        <v>73</v>
      </c>
      <c r="H134" s="103" t="str">
        <f t="shared" si="105"/>
        <v>B</v>
      </c>
      <c r="I134" s="103">
        <v>50</v>
      </c>
      <c r="J134" s="103" t="str">
        <f t="shared" si="106"/>
        <v>C</v>
      </c>
      <c r="K134" s="103">
        <v>16</v>
      </c>
      <c r="L134" s="103" t="str">
        <f t="shared" si="107"/>
        <v>O</v>
      </c>
      <c r="M134" s="103">
        <f t="shared" si="108"/>
        <v>66</v>
      </c>
      <c r="N134" s="103" t="str">
        <f t="shared" si="109"/>
        <v>C</v>
      </c>
      <c r="O134" s="103">
        <v>48</v>
      </c>
      <c r="P134" s="103" t="str">
        <f t="shared" si="110"/>
        <v>C</v>
      </c>
      <c r="Q134" s="103">
        <v>19</v>
      </c>
      <c r="R134" s="103" t="str">
        <f t="shared" si="111"/>
        <v>O</v>
      </c>
      <c r="S134" s="103">
        <f t="shared" si="112"/>
        <v>67</v>
      </c>
      <c r="T134" s="103" t="str">
        <f t="shared" si="113"/>
        <v>C</v>
      </c>
      <c r="U134" s="103">
        <v>53</v>
      </c>
      <c r="V134" s="103" t="str">
        <f t="shared" si="114"/>
        <v>C</v>
      </c>
      <c r="W134" s="103">
        <v>16</v>
      </c>
      <c r="X134" s="103" t="str">
        <f t="shared" si="115"/>
        <v>O</v>
      </c>
      <c r="Y134" s="103">
        <f t="shared" si="116"/>
        <v>69</v>
      </c>
      <c r="Z134" s="103" t="str">
        <f t="shared" si="117"/>
        <v>C</v>
      </c>
      <c r="AA134" s="103"/>
      <c r="AB134" s="103"/>
      <c r="AC134" s="103"/>
      <c r="AD134" s="103"/>
      <c r="AE134" s="103"/>
      <c r="AF134" s="103"/>
      <c r="AG134" s="103">
        <v>62</v>
      </c>
      <c r="AH134" s="107" t="str">
        <f t="shared" si="126"/>
        <v>A</v>
      </c>
      <c r="AI134" s="103">
        <v>18</v>
      </c>
      <c r="AJ134" s="107" t="str">
        <f t="shared" si="127"/>
        <v>O</v>
      </c>
      <c r="AK134" s="107">
        <f t="shared" si="128"/>
        <v>80</v>
      </c>
      <c r="AL134" s="107" t="str">
        <f t="shared" si="129"/>
        <v>O</v>
      </c>
      <c r="AM134" s="103"/>
      <c r="AN134" s="103"/>
      <c r="AO134" s="103"/>
      <c r="AP134" s="103"/>
      <c r="AQ134" s="103"/>
      <c r="AR134" s="103"/>
      <c r="AS134" s="107" t="str">
        <f t="shared" si="130"/>
        <v>P</v>
      </c>
      <c r="AT134" s="103">
        <v>8.3699999999999992</v>
      </c>
    </row>
    <row r="135" spans="1:46" x14ac:dyDescent="0.25">
      <c r="A135" s="104">
        <v>53272210</v>
      </c>
      <c r="B135" s="105" t="s">
        <v>209</v>
      </c>
      <c r="C135" s="103">
        <v>40</v>
      </c>
      <c r="D135" s="103" t="str">
        <f t="shared" si="102"/>
        <v>D</v>
      </c>
      <c r="E135" s="103">
        <v>14</v>
      </c>
      <c r="F135" s="103" t="str">
        <f t="shared" si="103"/>
        <v>B</v>
      </c>
      <c r="G135" s="103">
        <f t="shared" si="104"/>
        <v>54</v>
      </c>
      <c r="H135" s="103" t="str">
        <f t="shared" si="105"/>
        <v>D</v>
      </c>
      <c r="I135" s="103">
        <v>41</v>
      </c>
      <c r="J135" s="103" t="str">
        <f t="shared" si="106"/>
        <v>D</v>
      </c>
      <c r="K135" s="103">
        <v>13</v>
      </c>
      <c r="L135" s="103" t="str">
        <f t="shared" si="107"/>
        <v>C</v>
      </c>
      <c r="M135" s="103">
        <f t="shared" si="108"/>
        <v>54</v>
      </c>
      <c r="N135" s="103" t="str">
        <f t="shared" si="109"/>
        <v>D</v>
      </c>
      <c r="O135" s="103">
        <v>32</v>
      </c>
      <c r="P135" s="103" t="str">
        <f t="shared" si="110"/>
        <v>P</v>
      </c>
      <c r="Q135" s="103">
        <v>15</v>
      </c>
      <c r="R135" s="103" t="str">
        <f t="shared" si="111"/>
        <v>A</v>
      </c>
      <c r="S135" s="103">
        <f t="shared" si="112"/>
        <v>47</v>
      </c>
      <c r="T135" s="103" t="str">
        <f t="shared" si="113"/>
        <v>E</v>
      </c>
      <c r="U135" s="103">
        <v>62</v>
      </c>
      <c r="V135" s="103" t="str">
        <f t="shared" si="114"/>
        <v>A</v>
      </c>
      <c r="W135" s="103">
        <v>18</v>
      </c>
      <c r="X135" s="103" t="str">
        <f t="shared" si="115"/>
        <v>O</v>
      </c>
      <c r="Y135" s="103">
        <f t="shared" si="116"/>
        <v>80</v>
      </c>
      <c r="Z135" s="103" t="str">
        <f t="shared" si="117"/>
        <v>O</v>
      </c>
      <c r="AA135" s="103"/>
      <c r="AB135" s="103"/>
      <c r="AC135" s="103"/>
      <c r="AD135" s="103"/>
      <c r="AE135" s="103"/>
      <c r="AF135" s="103"/>
      <c r="AG135" s="103">
        <v>45</v>
      </c>
      <c r="AH135" s="107" t="str">
        <f t="shared" si="126"/>
        <v>D</v>
      </c>
      <c r="AI135" s="103">
        <v>15</v>
      </c>
      <c r="AJ135" s="107" t="str">
        <f t="shared" si="127"/>
        <v>A</v>
      </c>
      <c r="AK135" s="107">
        <f t="shared" si="128"/>
        <v>60</v>
      </c>
      <c r="AL135" s="107" t="str">
        <f t="shared" si="129"/>
        <v>C</v>
      </c>
      <c r="AM135" s="103"/>
      <c r="AN135" s="103"/>
      <c r="AO135" s="103"/>
      <c r="AP135" s="103"/>
      <c r="AQ135" s="103"/>
      <c r="AR135" s="103"/>
      <c r="AS135" s="107" t="str">
        <f t="shared" si="130"/>
        <v>P</v>
      </c>
      <c r="AT135" s="103">
        <v>7.22</v>
      </c>
    </row>
    <row r="136" spans="1:46" ht="28.5" x14ac:dyDescent="0.25">
      <c r="A136" s="104">
        <v>53272211</v>
      </c>
      <c r="B136" s="105" t="s">
        <v>210</v>
      </c>
      <c r="C136" s="103">
        <v>41</v>
      </c>
      <c r="D136" s="103" t="str">
        <f t="shared" si="102"/>
        <v>D</v>
      </c>
      <c r="E136" s="103">
        <v>12</v>
      </c>
      <c r="F136" s="103" t="str">
        <f t="shared" si="103"/>
        <v>C</v>
      </c>
      <c r="G136" s="103">
        <f t="shared" si="104"/>
        <v>53</v>
      </c>
      <c r="H136" s="103" t="str">
        <f t="shared" si="105"/>
        <v>D</v>
      </c>
      <c r="I136" s="103">
        <v>35</v>
      </c>
      <c r="J136" s="103" t="str">
        <f t="shared" si="106"/>
        <v>P</v>
      </c>
      <c r="K136" s="103">
        <v>10</v>
      </c>
      <c r="L136" s="103" t="str">
        <f t="shared" si="107"/>
        <v>D</v>
      </c>
      <c r="M136" s="103">
        <f t="shared" si="108"/>
        <v>45</v>
      </c>
      <c r="N136" s="103" t="str">
        <f t="shared" si="109"/>
        <v>E</v>
      </c>
      <c r="O136" s="103">
        <v>40</v>
      </c>
      <c r="P136" s="103" t="str">
        <f t="shared" si="110"/>
        <v>D</v>
      </c>
      <c r="Q136" s="103">
        <v>13</v>
      </c>
      <c r="R136" s="103" t="str">
        <f t="shared" si="111"/>
        <v>C</v>
      </c>
      <c r="S136" s="103">
        <f t="shared" si="112"/>
        <v>53</v>
      </c>
      <c r="T136" s="103" t="str">
        <f t="shared" si="113"/>
        <v>D</v>
      </c>
      <c r="U136" s="103">
        <v>42</v>
      </c>
      <c r="V136" s="103" t="str">
        <f t="shared" si="114"/>
        <v>D</v>
      </c>
      <c r="W136" s="103">
        <v>11</v>
      </c>
      <c r="X136" s="103" t="str">
        <f t="shared" si="115"/>
        <v>D</v>
      </c>
      <c r="Y136" s="103">
        <f t="shared" si="116"/>
        <v>53</v>
      </c>
      <c r="Z136" s="103" t="str">
        <f t="shared" si="117"/>
        <v>D</v>
      </c>
      <c r="AA136" s="103"/>
      <c r="AB136" s="103"/>
      <c r="AC136" s="103"/>
      <c r="AD136" s="103"/>
      <c r="AE136" s="103"/>
      <c r="AF136" s="103"/>
      <c r="AG136" s="103">
        <v>35</v>
      </c>
      <c r="AH136" s="107" t="str">
        <f t="shared" si="126"/>
        <v>P</v>
      </c>
      <c r="AI136" s="103">
        <v>14</v>
      </c>
      <c r="AJ136" s="107" t="str">
        <f t="shared" si="127"/>
        <v>B</v>
      </c>
      <c r="AK136" s="107">
        <f t="shared" si="128"/>
        <v>49</v>
      </c>
      <c r="AL136" s="107" t="str">
        <f t="shared" si="129"/>
        <v>E</v>
      </c>
      <c r="AM136" s="103"/>
      <c r="AN136" s="103"/>
      <c r="AO136" s="103"/>
      <c r="AP136" s="103"/>
      <c r="AQ136" s="103"/>
      <c r="AR136" s="103"/>
      <c r="AS136" s="107" t="str">
        <f t="shared" si="130"/>
        <v>P</v>
      </c>
      <c r="AT136" s="103">
        <v>6.7</v>
      </c>
    </row>
    <row r="137" spans="1:46" x14ac:dyDescent="0.25">
      <c r="A137" s="104">
        <v>53272212</v>
      </c>
      <c r="B137" s="105" t="s">
        <v>211</v>
      </c>
      <c r="C137" s="103">
        <v>38</v>
      </c>
      <c r="D137" s="103" t="str">
        <f t="shared" si="102"/>
        <v>E</v>
      </c>
      <c r="E137" s="103">
        <v>16</v>
      </c>
      <c r="F137" s="103" t="str">
        <f t="shared" si="103"/>
        <v>O</v>
      </c>
      <c r="G137" s="103">
        <f t="shared" si="104"/>
        <v>54</v>
      </c>
      <c r="H137" s="103" t="str">
        <f t="shared" si="105"/>
        <v>D</v>
      </c>
      <c r="I137" s="103">
        <v>54</v>
      </c>
      <c r="J137" s="103" t="str">
        <f t="shared" si="106"/>
        <v>C</v>
      </c>
      <c r="K137" s="103">
        <v>12</v>
      </c>
      <c r="L137" s="103" t="str">
        <f t="shared" si="107"/>
        <v>C</v>
      </c>
      <c r="M137" s="103">
        <f t="shared" si="108"/>
        <v>66</v>
      </c>
      <c r="N137" s="103" t="str">
        <f t="shared" si="109"/>
        <v>C</v>
      </c>
      <c r="O137" s="103">
        <v>39</v>
      </c>
      <c r="P137" s="103" t="str">
        <f t="shared" si="110"/>
        <v>E</v>
      </c>
      <c r="Q137" s="103">
        <v>17</v>
      </c>
      <c r="R137" s="103" t="str">
        <f t="shared" si="111"/>
        <v>O</v>
      </c>
      <c r="S137" s="103">
        <f t="shared" si="112"/>
        <v>56</v>
      </c>
      <c r="T137" s="103" t="str">
        <f t="shared" si="113"/>
        <v>D</v>
      </c>
      <c r="U137" s="103">
        <v>50</v>
      </c>
      <c r="V137" s="103" t="str">
        <f t="shared" si="114"/>
        <v>C</v>
      </c>
      <c r="W137" s="103">
        <v>14</v>
      </c>
      <c r="X137" s="103" t="str">
        <f t="shared" si="115"/>
        <v>B</v>
      </c>
      <c r="Y137" s="103">
        <f t="shared" si="116"/>
        <v>64</v>
      </c>
      <c r="Z137" s="103" t="str">
        <f t="shared" si="117"/>
        <v>C</v>
      </c>
      <c r="AA137" s="103"/>
      <c r="AB137" s="103"/>
      <c r="AC137" s="103"/>
      <c r="AD137" s="103"/>
      <c r="AE137" s="103"/>
      <c r="AF137" s="103"/>
      <c r="AG137" s="103">
        <v>68</v>
      </c>
      <c r="AH137" s="107" t="str">
        <f t="shared" si="126"/>
        <v>O</v>
      </c>
      <c r="AI137" s="103">
        <v>13</v>
      </c>
      <c r="AJ137" s="107" t="str">
        <f t="shared" si="127"/>
        <v>C</v>
      </c>
      <c r="AK137" s="107">
        <f t="shared" si="128"/>
        <v>81</v>
      </c>
      <c r="AL137" s="107" t="str">
        <f t="shared" si="129"/>
        <v>O</v>
      </c>
      <c r="AM137" s="103"/>
      <c r="AN137" s="103"/>
      <c r="AO137" s="103"/>
      <c r="AP137" s="103"/>
      <c r="AQ137" s="103"/>
      <c r="AR137" s="103"/>
      <c r="AS137" s="107" t="str">
        <f t="shared" si="130"/>
        <v>P</v>
      </c>
      <c r="AT137" s="103">
        <v>6.89</v>
      </c>
    </row>
    <row r="138" spans="1:46" x14ac:dyDescent="0.25">
      <c r="A138" s="104">
        <v>53272213</v>
      </c>
      <c r="B138" s="105" t="s">
        <v>212</v>
      </c>
      <c r="C138" s="103">
        <v>51</v>
      </c>
      <c r="D138" s="103" t="str">
        <f t="shared" si="102"/>
        <v>C</v>
      </c>
      <c r="E138" s="103">
        <v>17</v>
      </c>
      <c r="F138" s="103" t="str">
        <f t="shared" si="103"/>
        <v>O</v>
      </c>
      <c r="G138" s="103">
        <f t="shared" si="104"/>
        <v>68</v>
      </c>
      <c r="H138" s="103" t="str">
        <f t="shared" si="105"/>
        <v>C</v>
      </c>
      <c r="I138" s="103">
        <v>42</v>
      </c>
      <c r="J138" s="103" t="str">
        <f t="shared" si="106"/>
        <v>D</v>
      </c>
      <c r="K138" s="103">
        <v>15</v>
      </c>
      <c r="L138" s="103" t="str">
        <f t="shared" si="107"/>
        <v>A</v>
      </c>
      <c r="M138" s="103">
        <f t="shared" si="108"/>
        <v>57</v>
      </c>
      <c r="N138" s="103" t="str">
        <f t="shared" si="109"/>
        <v>D</v>
      </c>
      <c r="O138" s="103">
        <v>45</v>
      </c>
      <c r="P138" s="103" t="str">
        <f t="shared" si="110"/>
        <v>D</v>
      </c>
      <c r="Q138" s="103">
        <v>14</v>
      </c>
      <c r="R138" s="103" t="str">
        <f t="shared" si="111"/>
        <v>B</v>
      </c>
      <c r="S138" s="103">
        <f t="shared" si="112"/>
        <v>59</v>
      </c>
      <c r="T138" s="103" t="str">
        <f t="shared" si="113"/>
        <v>D</v>
      </c>
      <c r="U138" s="103">
        <v>53</v>
      </c>
      <c r="V138" s="103" t="str">
        <f t="shared" si="114"/>
        <v>C</v>
      </c>
      <c r="W138" s="103">
        <v>16</v>
      </c>
      <c r="X138" s="103" t="str">
        <f t="shared" si="115"/>
        <v>O</v>
      </c>
      <c r="Y138" s="103">
        <f t="shared" si="116"/>
        <v>69</v>
      </c>
      <c r="Z138" s="103" t="str">
        <f t="shared" si="117"/>
        <v>C</v>
      </c>
      <c r="AA138" s="103"/>
      <c r="AB138" s="103"/>
      <c r="AC138" s="103"/>
      <c r="AD138" s="103"/>
      <c r="AE138" s="103"/>
      <c r="AF138" s="103"/>
      <c r="AG138" s="103">
        <v>64</v>
      </c>
      <c r="AH138" s="107" t="str">
        <f t="shared" si="126"/>
        <v>O</v>
      </c>
      <c r="AI138" s="103">
        <v>14</v>
      </c>
      <c r="AJ138" s="107" t="str">
        <f t="shared" si="127"/>
        <v>B</v>
      </c>
      <c r="AK138" s="107">
        <f t="shared" si="128"/>
        <v>78</v>
      </c>
      <c r="AL138" s="107" t="str">
        <f t="shared" si="129"/>
        <v>A</v>
      </c>
      <c r="AM138" s="103"/>
      <c r="AN138" s="103"/>
      <c r="AO138" s="103"/>
      <c r="AP138" s="103"/>
      <c r="AQ138" s="103"/>
      <c r="AR138" s="103"/>
      <c r="AS138" s="107" t="str">
        <f t="shared" si="130"/>
        <v>P</v>
      </c>
      <c r="AT138" s="103">
        <v>7.3</v>
      </c>
    </row>
    <row r="139" spans="1:46" x14ac:dyDescent="0.25">
      <c r="A139" s="104">
        <v>53272214</v>
      </c>
      <c r="B139" s="105" t="s">
        <v>213</v>
      </c>
      <c r="C139" s="103">
        <v>54</v>
      </c>
      <c r="D139" s="103" t="str">
        <f t="shared" si="102"/>
        <v>C</v>
      </c>
      <c r="E139" s="103">
        <v>19</v>
      </c>
      <c r="F139" s="103" t="str">
        <f t="shared" si="103"/>
        <v>O</v>
      </c>
      <c r="G139" s="103">
        <f t="shared" si="104"/>
        <v>73</v>
      </c>
      <c r="H139" s="103" t="str">
        <f t="shared" si="105"/>
        <v>B</v>
      </c>
      <c r="I139" s="103">
        <v>48</v>
      </c>
      <c r="J139" s="103" t="str">
        <f t="shared" si="106"/>
        <v>C</v>
      </c>
      <c r="K139" s="103">
        <v>17</v>
      </c>
      <c r="L139" s="103" t="str">
        <f t="shared" si="107"/>
        <v>O</v>
      </c>
      <c r="M139" s="103">
        <f t="shared" si="108"/>
        <v>65</v>
      </c>
      <c r="N139" s="103" t="str">
        <f t="shared" si="109"/>
        <v>C</v>
      </c>
      <c r="O139" s="103">
        <v>63</v>
      </c>
      <c r="P139" s="103" t="str">
        <f t="shared" si="110"/>
        <v>A</v>
      </c>
      <c r="Q139" s="103">
        <v>19</v>
      </c>
      <c r="R139" s="103" t="str">
        <f t="shared" si="111"/>
        <v>O</v>
      </c>
      <c r="S139" s="103">
        <f t="shared" si="112"/>
        <v>82</v>
      </c>
      <c r="T139" s="103" t="str">
        <f t="shared" si="113"/>
        <v>O</v>
      </c>
      <c r="U139" s="103">
        <v>53</v>
      </c>
      <c r="V139" s="103" t="str">
        <f t="shared" si="114"/>
        <v>C</v>
      </c>
      <c r="W139" s="103">
        <v>16</v>
      </c>
      <c r="X139" s="103" t="str">
        <f t="shared" si="115"/>
        <v>O</v>
      </c>
      <c r="Y139" s="103">
        <f t="shared" si="116"/>
        <v>69</v>
      </c>
      <c r="Z139" s="103" t="str">
        <f t="shared" si="117"/>
        <v>C</v>
      </c>
      <c r="AA139" s="103"/>
      <c r="AB139" s="103"/>
      <c r="AC139" s="103"/>
      <c r="AD139" s="103"/>
      <c r="AE139" s="103"/>
      <c r="AF139" s="103"/>
      <c r="AG139" s="103">
        <v>68</v>
      </c>
      <c r="AH139" s="107" t="str">
        <f t="shared" si="126"/>
        <v>O</v>
      </c>
      <c r="AI139" s="103">
        <v>19</v>
      </c>
      <c r="AJ139" s="107" t="str">
        <f t="shared" si="127"/>
        <v>O</v>
      </c>
      <c r="AK139" s="107">
        <f t="shared" si="128"/>
        <v>87</v>
      </c>
      <c r="AL139" s="107" t="str">
        <f t="shared" si="129"/>
        <v>O</v>
      </c>
      <c r="AM139" s="103"/>
      <c r="AN139" s="103"/>
      <c r="AO139" s="103"/>
      <c r="AP139" s="103"/>
      <c r="AQ139" s="103"/>
      <c r="AR139" s="103"/>
      <c r="AS139" s="107" t="str">
        <f t="shared" si="130"/>
        <v>P</v>
      </c>
      <c r="AT139" s="103">
        <v>8.48</v>
      </c>
    </row>
    <row r="140" spans="1:46" x14ac:dyDescent="0.25">
      <c r="A140" s="104">
        <v>53272215</v>
      </c>
      <c r="B140" s="105" t="s">
        <v>214</v>
      </c>
      <c r="C140" s="103">
        <v>40</v>
      </c>
      <c r="D140" s="103" t="str">
        <f t="shared" si="102"/>
        <v>D</v>
      </c>
      <c r="E140" s="103">
        <v>14</v>
      </c>
      <c r="F140" s="103" t="str">
        <f t="shared" si="103"/>
        <v>B</v>
      </c>
      <c r="G140" s="103">
        <f t="shared" si="104"/>
        <v>54</v>
      </c>
      <c r="H140" s="103" t="str">
        <f t="shared" si="105"/>
        <v>D</v>
      </c>
      <c r="I140" s="103">
        <v>51</v>
      </c>
      <c r="J140" s="103" t="str">
        <f t="shared" si="106"/>
        <v>C</v>
      </c>
      <c r="K140" s="103">
        <v>11</v>
      </c>
      <c r="L140" s="103" t="str">
        <f t="shared" si="107"/>
        <v>D</v>
      </c>
      <c r="M140" s="103">
        <f t="shared" si="108"/>
        <v>62</v>
      </c>
      <c r="N140" s="103" t="str">
        <f t="shared" si="109"/>
        <v>C</v>
      </c>
      <c r="O140" s="103">
        <v>40</v>
      </c>
      <c r="P140" s="103" t="str">
        <f t="shared" si="110"/>
        <v>D</v>
      </c>
      <c r="Q140" s="103">
        <v>13</v>
      </c>
      <c r="R140" s="103" t="str">
        <f t="shared" si="111"/>
        <v>C</v>
      </c>
      <c r="S140" s="103">
        <f t="shared" si="112"/>
        <v>53</v>
      </c>
      <c r="T140" s="103" t="str">
        <f t="shared" si="113"/>
        <v>D</v>
      </c>
      <c r="U140" s="103">
        <v>45</v>
      </c>
      <c r="V140" s="103" t="str">
        <f t="shared" si="114"/>
        <v>D</v>
      </c>
      <c r="W140" s="103">
        <v>14</v>
      </c>
      <c r="X140" s="103" t="str">
        <f t="shared" si="115"/>
        <v>B</v>
      </c>
      <c r="Y140" s="103">
        <f t="shared" si="116"/>
        <v>59</v>
      </c>
      <c r="Z140" s="103" t="str">
        <f t="shared" si="117"/>
        <v>D</v>
      </c>
      <c r="AA140" s="103"/>
      <c r="AB140" s="103"/>
      <c r="AC140" s="103"/>
      <c r="AD140" s="103"/>
      <c r="AE140" s="103"/>
      <c r="AF140" s="103"/>
      <c r="AG140" s="103">
        <v>35</v>
      </c>
      <c r="AH140" s="107" t="str">
        <f t="shared" si="126"/>
        <v>P</v>
      </c>
      <c r="AI140" s="103">
        <v>13</v>
      </c>
      <c r="AJ140" s="107" t="str">
        <f t="shared" si="127"/>
        <v>C</v>
      </c>
      <c r="AK140" s="107">
        <f t="shared" si="128"/>
        <v>48</v>
      </c>
      <c r="AL140" s="107" t="str">
        <f t="shared" si="129"/>
        <v>E</v>
      </c>
      <c r="AM140" s="103"/>
      <c r="AN140" s="103"/>
      <c r="AO140" s="103"/>
      <c r="AP140" s="103"/>
      <c r="AQ140" s="103"/>
      <c r="AR140" s="103"/>
      <c r="AS140" s="107" t="str">
        <f t="shared" si="130"/>
        <v>P</v>
      </c>
      <c r="AT140" s="103">
        <v>6.33</v>
      </c>
    </row>
    <row r="141" spans="1:46" ht="28.5" x14ac:dyDescent="0.25">
      <c r="A141" s="104">
        <v>53272216</v>
      </c>
      <c r="B141" s="105" t="s">
        <v>215</v>
      </c>
      <c r="C141" s="103">
        <v>46</v>
      </c>
      <c r="D141" s="103" t="str">
        <f t="shared" si="102"/>
        <v>D</v>
      </c>
      <c r="E141" s="103">
        <v>16</v>
      </c>
      <c r="F141" s="103" t="str">
        <f t="shared" si="103"/>
        <v>O</v>
      </c>
      <c r="G141" s="103">
        <f t="shared" si="104"/>
        <v>62</v>
      </c>
      <c r="H141" s="103" t="str">
        <f t="shared" si="105"/>
        <v>C</v>
      </c>
      <c r="I141" s="103">
        <v>39</v>
      </c>
      <c r="J141" s="103" t="str">
        <f t="shared" si="106"/>
        <v>E</v>
      </c>
      <c r="K141" s="103">
        <v>12</v>
      </c>
      <c r="L141" s="103" t="str">
        <f t="shared" si="107"/>
        <v>C</v>
      </c>
      <c r="M141" s="103">
        <f t="shared" si="108"/>
        <v>51</v>
      </c>
      <c r="N141" s="103" t="str">
        <f t="shared" si="109"/>
        <v>D</v>
      </c>
      <c r="O141" s="103">
        <v>47</v>
      </c>
      <c r="P141" s="103" t="str">
        <f t="shared" si="110"/>
        <v>D</v>
      </c>
      <c r="Q141" s="103">
        <v>14</v>
      </c>
      <c r="R141" s="103" t="str">
        <f t="shared" si="111"/>
        <v>B</v>
      </c>
      <c r="S141" s="103">
        <f t="shared" si="112"/>
        <v>61</v>
      </c>
      <c r="T141" s="103" t="str">
        <f t="shared" si="113"/>
        <v>C</v>
      </c>
      <c r="U141" s="103">
        <v>58</v>
      </c>
      <c r="V141" s="103" t="str">
        <f t="shared" si="114"/>
        <v>B</v>
      </c>
      <c r="W141" s="103">
        <v>13</v>
      </c>
      <c r="X141" s="103" t="str">
        <f t="shared" si="115"/>
        <v>C</v>
      </c>
      <c r="Y141" s="103">
        <f t="shared" si="116"/>
        <v>71</v>
      </c>
      <c r="Z141" s="103" t="str">
        <f t="shared" si="117"/>
        <v>B</v>
      </c>
      <c r="AA141" s="103"/>
      <c r="AB141" s="103"/>
      <c r="AC141" s="103"/>
      <c r="AD141" s="103"/>
      <c r="AE141" s="103"/>
      <c r="AF141" s="103"/>
      <c r="AG141" s="103">
        <v>64</v>
      </c>
      <c r="AH141" s="107" t="str">
        <f t="shared" si="126"/>
        <v>O</v>
      </c>
      <c r="AI141" s="103">
        <v>16</v>
      </c>
      <c r="AJ141" s="107" t="str">
        <f t="shared" si="127"/>
        <v>O</v>
      </c>
      <c r="AK141" s="107">
        <f t="shared" si="128"/>
        <v>80</v>
      </c>
      <c r="AL141" s="107" t="str">
        <f t="shared" si="129"/>
        <v>O</v>
      </c>
      <c r="AM141" s="103"/>
      <c r="AN141" s="103"/>
      <c r="AO141" s="103"/>
      <c r="AP141" s="103"/>
      <c r="AQ141" s="103"/>
      <c r="AR141" s="103"/>
      <c r="AS141" s="107" t="str">
        <f t="shared" si="130"/>
        <v>P</v>
      </c>
      <c r="AT141" s="103">
        <v>8.11</v>
      </c>
    </row>
    <row r="142" spans="1:46" ht="28.5" x14ac:dyDescent="0.25">
      <c r="A142" s="104">
        <v>53272217</v>
      </c>
      <c r="B142" s="105" t="s">
        <v>216</v>
      </c>
      <c r="C142" s="103">
        <v>59</v>
      </c>
      <c r="D142" s="103" t="str">
        <f t="shared" si="102"/>
        <v>B</v>
      </c>
      <c r="E142" s="103">
        <v>17</v>
      </c>
      <c r="F142" s="103" t="str">
        <f t="shared" si="103"/>
        <v>O</v>
      </c>
      <c r="G142" s="103">
        <f t="shared" si="104"/>
        <v>76</v>
      </c>
      <c r="H142" s="103" t="str">
        <f t="shared" si="105"/>
        <v>A</v>
      </c>
      <c r="I142" s="103">
        <v>57</v>
      </c>
      <c r="J142" s="103" t="str">
        <f t="shared" si="106"/>
        <v>B</v>
      </c>
      <c r="K142" s="103">
        <v>16</v>
      </c>
      <c r="L142" s="103" t="str">
        <f t="shared" si="107"/>
        <v>O</v>
      </c>
      <c r="M142" s="103">
        <f t="shared" si="108"/>
        <v>73</v>
      </c>
      <c r="N142" s="103" t="str">
        <f t="shared" si="109"/>
        <v>B</v>
      </c>
      <c r="O142" s="103">
        <v>53</v>
      </c>
      <c r="P142" s="103" t="str">
        <f t="shared" si="110"/>
        <v>C</v>
      </c>
      <c r="Q142" s="103">
        <v>18</v>
      </c>
      <c r="R142" s="103" t="str">
        <f t="shared" si="111"/>
        <v>O</v>
      </c>
      <c r="S142" s="103">
        <f t="shared" si="112"/>
        <v>71</v>
      </c>
      <c r="T142" s="103" t="str">
        <f t="shared" si="113"/>
        <v>B</v>
      </c>
      <c r="U142" s="103">
        <v>60</v>
      </c>
      <c r="V142" s="103" t="str">
        <f t="shared" si="114"/>
        <v>A</v>
      </c>
      <c r="W142" s="103">
        <v>14</v>
      </c>
      <c r="X142" s="103" t="str">
        <f t="shared" si="115"/>
        <v>B</v>
      </c>
      <c r="Y142" s="103">
        <f t="shared" si="116"/>
        <v>74</v>
      </c>
      <c r="Z142" s="103" t="str">
        <f t="shared" si="117"/>
        <v>B</v>
      </c>
      <c r="AA142" s="103"/>
      <c r="AB142" s="103"/>
      <c r="AC142" s="103"/>
      <c r="AD142" s="103"/>
      <c r="AE142" s="103"/>
      <c r="AF142" s="103"/>
      <c r="AG142" s="103">
        <v>55</v>
      </c>
      <c r="AH142" s="107" t="str">
        <f t="shared" si="126"/>
        <v>C</v>
      </c>
      <c r="AI142" s="103">
        <v>16</v>
      </c>
      <c r="AJ142" s="107" t="str">
        <f t="shared" si="127"/>
        <v>O</v>
      </c>
      <c r="AK142" s="107">
        <f t="shared" si="128"/>
        <v>71</v>
      </c>
      <c r="AL142" s="107" t="str">
        <f t="shared" si="129"/>
        <v>B</v>
      </c>
      <c r="AM142" s="103"/>
      <c r="AN142" s="103"/>
      <c r="AO142" s="103"/>
      <c r="AP142" s="103"/>
      <c r="AQ142" s="103"/>
      <c r="AR142" s="103"/>
      <c r="AS142" s="107" t="str">
        <f t="shared" si="130"/>
        <v>P</v>
      </c>
      <c r="AT142" s="103">
        <v>8.67</v>
      </c>
    </row>
    <row r="143" spans="1:46" x14ac:dyDescent="0.25">
      <c r="A143" s="104">
        <v>53272218</v>
      </c>
      <c r="B143" s="105" t="s">
        <v>217</v>
      </c>
      <c r="C143" s="103">
        <v>5</v>
      </c>
      <c r="D143" s="103" t="str">
        <f t="shared" si="102"/>
        <v>F</v>
      </c>
      <c r="E143" s="103">
        <v>8</v>
      </c>
      <c r="F143" s="103" t="str">
        <f t="shared" si="103"/>
        <v>P</v>
      </c>
      <c r="G143" s="103">
        <f t="shared" si="104"/>
        <v>13</v>
      </c>
      <c r="H143" s="103" t="str">
        <f t="shared" si="105"/>
        <v>F</v>
      </c>
      <c r="I143" s="103">
        <v>25</v>
      </c>
      <c r="J143" s="103" t="str">
        <f t="shared" si="106"/>
        <v>F</v>
      </c>
      <c r="K143" s="103">
        <v>8</v>
      </c>
      <c r="L143" s="103" t="str">
        <f t="shared" si="107"/>
        <v>P</v>
      </c>
      <c r="M143" s="103">
        <f t="shared" si="108"/>
        <v>33</v>
      </c>
      <c r="N143" s="103" t="str">
        <f t="shared" si="109"/>
        <v>F</v>
      </c>
      <c r="O143" s="103">
        <v>21</v>
      </c>
      <c r="P143" s="103" t="str">
        <f t="shared" si="110"/>
        <v>F</v>
      </c>
      <c r="Q143" s="103">
        <v>13</v>
      </c>
      <c r="R143" s="103" t="str">
        <f t="shared" si="111"/>
        <v>C</v>
      </c>
      <c r="S143" s="103">
        <f t="shared" si="112"/>
        <v>34</v>
      </c>
      <c r="T143" s="103" t="str">
        <f t="shared" si="113"/>
        <v>F</v>
      </c>
      <c r="U143" s="103">
        <v>38</v>
      </c>
      <c r="V143" s="103" t="str">
        <f t="shared" si="114"/>
        <v>E</v>
      </c>
      <c r="W143" s="103">
        <v>6</v>
      </c>
      <c r="X143" s="103" t="str">
        <f t="shared" si="115"/>
        <v>F</v>
      </c>
      <c r="Y143" s="103">
        <f t="shared" si="116"/>
        <v>44</v>
      </c>
      <c r="Z143" s="103" t="str">
        <f t="shared" si="117"/>
        <v>P</v>
      </c>
      <c r="AA143" s="103"/>
      <c r="AB143" s="103"/>
      <c r="AC143" s="103"/>
      <c r="AD143" s="103"/>
      <c r="AE143" s="103"/>
      <c r="AF143" s="103"/>
      <c r="AG143" s="103">
        <v>28</v>
      </c>
      <c r="AH143" s="107" t="str">
        <f t="shared" si="126"/>
        <v>F</v>
      </c>
      <c r="AI143" s="103">
        <v>10</v>
      </c>
      <c r="AJ143" s="107" t="str">
        <f t="shared" si="127"/>
        <v>D</v>
      </c>
      <c r="AK143" s="107">
        <f t="shared" si="128"/>
        <v>38</v>
      </c>
      <c r="AL143" s="107" t="str">
        <f t="shared" si="129"/>
        <v>F</v>
      </c>
      <c r="AM143" s="103"/>
      <c r="AN143" s="103"/>
      <c r="AO143" s="103"/>
      <c r="AP143" s="103"/>
      <c r="AQ143" s="103"/>
      <c r="AR143" s="103"/>
      <c r="AS143" s="107" t="str">
        <f t="shared" si="130"/>
        <v>F</v>
      </c>
      <c r="AT143" s="103"/>
    </row>
    <row r="144" spans="1:46" x14ac:dyDescent="0.25">
      <c r="A144" s="104">
        <v>53272219</v>
      </c>
      <c r="B144" s="105" t="s">
        <v>218</v>
      </c>
      <c r="C144" s="103">
        <v>44</v>
      </c>
      <c r="D144" s="103" t="str">
        <f t="shared" si="102"/>
        <v>D</v>
      </c>
      <c r="E144" s="103">
        <v>16</v>
      </c>
      <c r="F144" s="103" t="str">
        <f t="shared" si="103"/>
        <v>O</v>
      </c>
      <c r="G144" s="103">
        <f t="shared" si="104"/>
        <v>60</v>
      </c>
      <c r="H144" s="103" t="str">
        <f t="shared" si="105"/>
        <v>C</v>
      </c>
      <c r="I144" s="103">
        <v>42</v>
      </c>
      <c r="J144" s="103" t="str">
        <f t="shared" si="106"/>
        <v>D</v>
      </c>
      <c r="K144" s="103">
        <v>12</v>
      </c>
      <c r="L144" s="103" t="str">
        <f t="shared" si="107"/>
        <v>C</v>
      </c>
      <c r="M144" s="103">
        <f t="shared" si="108"/>
        <v>54</v>
      </c>
      <c r="N144" s="103" t="str">
        <f t="shared" si="109"/>
        <v>D</v>
      </c>
      <c r="O144" s="103">
        <v>39</v>
      </c>
      <c r="P144" s="103" t="str">
        <f t="shared" si="110"/>
        <v>E</v>
      </c>
      <c r="Q144" s="103">
        <v>12</v>
      </c>
      <c r="R144" s="103" t="str">
        <f t="shared" si="111"/>
        <v>C</v>
      </c>
      <c r="S144" s="103">
        <f t="shared" si="112"/>
        <v>51</v>
      </c>
      <c r="T144" s="103" t="str">
        <f t="shared" si="113"/>
        <v>D</v>
      </c>
      <c r="U144" s="103">
        <v>40</v>
      </c>
      <c r="V144" s="103" t="str">
        <f t="shared" si="114"/>
        <v>D</v>
      </c>
      <c r="W144" s="103">
        <v>12</v>
      </c>
      <c r="X144" s="103" t="str">
        <f t="shared" si="115"/>
        <v>C</v>
      </c>
      <c r="Y144" s="103">
        <f t="shared" si="116"/>
        <v>52</v>
      </c>
      <c r="Z144" s="103" t="str">
        <f t="shared" si="117"/>
        <v>D</v>
      </c>
      <c r="AA144" s="103"/>
      <c r="AB144" s="103"/>
      <c r="AC144" s="103"/>
      <c r="AD144" s="103"/>
      <c r="AE144" s="103"/>
      <c r="AF144" s="103"/>
      <c r="AG144" s="103">
        <v>47</v>
      </c>
      <c r="AH144" s="107" t="str">
        <f t="shared" si="126"/>
        <v>D</v>
      </c>
      <c r="AI144" s="103">
        <v>18</v>
      </c>
      <c r="AJ144" s="107" t="str">
        <f t="shared" si="127"/>
        <v>O</v>
      </c>
      <c r="AK144" s="107">
        <f t="shared" si="128"/>
        <v>65</v>
      </c>
      <c r="AL144" s="107" t="str">
        <f t="shared" si="129"/>
        <v>C</v>
      </c>
      <c r="AM144" s="103"/>
      <c r="AN144" s="103"/>
      <c r="AO144" s="103"/>
      <c r="AP144" s="103"/>
      <c r="AQ144" s="103"/>
      <c r="AR144" s="103"/>
      <c r="AS144" s="107" t="str">
        <f t="shared" si="130"/>
        <v>P</v>
      </c>
      <c r="AT144" s="103">
        <v>7.26</v>
      </c>
    </row>
    <row r="145" spans="1:46" ht="28.5" x14ac:dyDescent="0.25">
      <c r="A145" s="104">
        <v>53272220</v>
      </c>
      <c r="B145" s="105" t="s">
        <v>219</v>
      </c>
      <c r="C145" s="103">
        <v>54</v>
      </c>
      <c r="D145" s="103" t="str">
        <f t="shared" si="102"/>
        <v>C</v>
      </c>
      <c r="E145" s="103">
        <v>19</v>
      </c>
      <c r="F145" s="103" t="str">
        <f t="shared" si="103"/>
        <v>O</v>
      </c>
      <c r="G145" s="103">
        <f t="shared" si="104"/>
        <v>73</v>
      </c>
      <c r="H145" s="103" t="str">
        <f t="shared" si="105"/>
        <v>B</v>
      </c>
      <c r="I145" s="103">
        <v>42</v>
      </c>
      <c r="J145" s="103" t="str">
        <f t="shared" si="106"/>
        <v>D</v>
      </c>
      <c r="K145" s="103">
        <v>12</v>
      </c>
      <c r="L145" s="103" t="str">
        <f t="shared" si="107"/>
        <v>C</v>
      </c>
      <c r="M145" s="103">
        <f t="shared" si="108"/>
        <v>54</v>
      </c>
      <c r="N145" s="103" t="str">
        <f t="shared" si="109"/>
        <v>D</v>
      </c>
      <c r="O145" s="103">
        <v>42</v>
      </c>
      <c r="P145" s="103" t="str">
        <f t="shared" si="110"/>
        <v>D</v>
      </c>
      <c r="Q145" s="103">
        <v>12</v>
      </c>
      <c r="R145" s="103" t="str">
        <f t="shared" si="111"/>
        <v>C</v>
      </c>
      <c r="S145" s="103">
        <f t="shared" si="112"/>
        <v>54</v>
      </c>
      <c r="T145" s="103" t="str">
        <f t="shared" si="113"/>
        <v>D</v>
      </c>
      <c r="U145" s="103">
        <v>48</v>
      </c>
      <c r="V145" s="103" t="str">
        <f t="shared" si="114"/>
        <v>C</v>
      </c>
      <c r="W145" s="103">
        <v>10</v>
      </c>
      <c r="X145" s="103" t="str">
        <f t="shared" si="115"/>
        <v>D</v>
      </c>
      <c r="Y145" s="103">
        <f t="shared" si="116"/>
        <v>58</v>
      </c>
      <c r="Z145" s="103" t="str">
        <f t="shared" si="117"/>
        <v>D</v>
      </c>
      <c r="AA145" s="103"/>
      <c r="AB145" s="103"/>
      <c r="AC145" s="103"/>
      <c r="AD145" s="103"/>
      <c r="AE145" s="103"/>
      <c r="AF145" s="103"/>
      <c r="AG145" s="103">
        <v>57</v>
      </c>
      <c r="AH145" s="107" t="str">
        <f t="shared" si="126"/>
        <v>B</v>
      </c>
      <c r="AI145" s="103">
        <v>18</v>
      </c>
      <c r="AJ145" s="107" t="str">
        <f t="shared" si="127"/>
        <v>O</v>
      </c>
      <c r="AK145" s="107">
        <f t="shared" si="128"/>
        <v>75</v>
      </c>
      <c r="AL145" s="107" t="str">
        <f t="shared" si="129"/>
        <v>A</v>
      </c>
      <c r="AM145" s="103"/>
      <c r="AN145" s="103"/>
      <c r="AO145" s="103"/>
      <c r="AP145" s="103"/>
      <c r="AQ145" s="103"/>
      <c r="AR145" s="103"/>
      <c r="AS145" s="107" t="str">
        <f t="shared" si="130"/>
        <v>P</v>
      </c>
      <c r="AT145" s="103">
        <v>7.7</v>
      </c>
    </row>
    <row r="146" spans="1:46" ht="28.5" x14ac:dyDescent="0.25">
      <c r="A146" s="104">
        <v>53272221</v>
      </c>
      <c r="B146" s="105" t="s">
        <v>220</v>
      </c>
      <c r="C146" s="103">
        <v>44</v>
      </c>
      <c r="D146" s="103" t="str">
        <f t="shared" si="102"/>
        <v>D</v>
      </c>
      <c r="E146" s="103">
        <v>13</v>
      </c>
      <c r="F146" s="103" t="str">
        <f t="shared" si="103"/>
        <v>C</v>
      </c>
      <c r="G146" s="103">
        <f t="shared" si="104"/>
        <v>57</v>
      </c>
      <c r="H146" s="103" t="str">
        <f t="shared" si="105"/>
        <v>D</v>
      </c>
      <c r="I146" s="103">
        <v>61</v>
      </c>
      <c r="J146" s="103" t="str">
        <f t="shared" si="106"/>
        <v>A</v>
      </c>
      <c r="K146" s="103">
        <v>12</v>
      </c>
      <c r="L146" s="103" t="str">
        <f t="shared" si="107"/>
        <v>C</v>
      </c>
      <c r="M146" s="103">
        <f t="shared" si="108"/>
        <v>73</v>
      </c>
      <c r="N146" s="103" t="str">
        <f t="shared" si="109"/>
        <v>B</v>
      </c>
      <c r="O146" s="103">
        <v>50</v>
      </c>
      <c r="P146" s="103" t="str">
        <f t="shared" si="110"/>
        <v>C</v>
      </c>
      <c r="Q146" s="103">
        <v>16</v>
      </c>
      <c r="R146" s="103" t="str">
        <f t="shared" si="111"/>
        <v>O</v>
      </c>
      <c r="S146" s="103">
        <f t="shared" si="112"/>
        <v>66</v>
      </c>
      <c r="T146" s="103" t="str">
        <f t="shared" si="113"/>
        <v>C</v>
      </c>
      <c r="U146" s="103">
        <v>41</v>
      </c>
      <c r="V146" s="103" t="str">
        <f t="shared" si="114"/>
        <v>D</v>
      </c>
      <c r="W146" s="103">
        <v>13</v>
      </c>
      <c r="X146" s="103" t="str">
        <f t="shared" si="115"/>
        <v>C</v>
      </c>
      <c r="Y146" s="103">
        <f t="shared" si="116"/>
        <v>54</v>
      </c>
      <c r="Z146" s="103" t="str">
        <f t="shared" si="117"/>
        <v>D</v>
      </c>
      <c r="AA146" s="103"/>
      <c r="AB146" s="103"/>
      <c r="AC146" s="103"/>
      <c r="AD146" s="103"/>
      <c r="AE146" s="103"/>
      <c r="AF146" s="103"/>
      <c r="AG146" s="103">
        <v>43</v>
      </c>
      <c r="AH146" s="107" t="str">
        <f t="shared" si="126"/>
        <v>D</v>
      </c>
      <c r="AI146" s="103">
        <v>15</v>
      </c>
      <c r="AJ146" s="107" t="str">
        <f t="shared" si="127"/>
        <v>A</v>
      </c>
      <c r="AK146" s="107">
        <f t="shared" si="128"/>
        <v>58</v>
      </c>
      <c r="AL146" s="107" t="str">
        <f t="shared" si="129"/>
        <v>D</v>
      </c>
      <c r="AM146" s="103"/>
      <c r="AN146" s="103"/>
      <c r="AO146" s="103"/>
      <c r="AP146" s="103"/>
      <c r="AQ146" s="103"/>
      <c r="AR146" s="103"/>
      <c r="AS146" s="107" t="str">
        <f t="shared" si="130"/>
        <v>P</v>
      </c>
      <c r="AT146" s="103">
        <v>7.22</v>
      </c>
    </row>
    <row r="147" spans="1:46" x14ac:dyDescent="0.25">
      <c r="A147" s="104">
        <v>53272222</v>
      </c>
      <c r="B147" s="105" t="s">
        <v>221</v>
      </c>
      <c r="C147" s="103">
        <v>33</v>
      </c>
      <c r="D147" s="103" t="str">
        <f t="shared" si="102"/>
        <v>P</v>
      </c>
      <c r="E147" s="103">
        <v>13</v>
      </c>
      <c r="F147" s="103" t="str">
        <f t="shared" si="103"/>
        <v>C</v>
      </c>
      <c r="G147" s="103">
        <f t="shared" si="104"/>
        <v>46</v>
      </c>
      <c r="H147" s="103" t="str">
        <f t="shared" si="105"/>
        <v>E</v>
      </c>
      <c r="I147" s="103">
        <v>47</v>
      </c>
      <c r="J147" s="103" t="str">
        <f t="shared" si="106"/>
        <v>D</v>
      </c>
      <c r="K147" s="103">
        <v>13</v>
      </c>
      <c r="L147" s="103" t="str">
        <f t="shared" si="107"/>
        <v>C</v>
      </c>
      <c r="M147" s="103">
        <f t="shared" si="108"/>
        <v>60</v>
      </c>
      <c r="N147" s="103" t="str">
        <f t="shared" si="109"/>
        <v>C</v>
      </c>
      <c r="O147" s="103">
        <v>48</v>
      </c>
      <c r="P147" s="103" t="str">
        <f t="shared" si="110"/>
        <v>C</v>
      </c>
      <c r="Q147" s="103">
        <v>16</v>
      </c>
      <c r="R147" s="103" t="str">
        <f t="shared" si="111"/>
        <v>O</v>
      </c>
      <c r="S147" s="103">
        <f t="shared" si="112"/>
        <v>64</v>
      </c>
      <c r="T147" s="103" t="str">
        <f t="shared" si="113"/>
        <v>C</v>
      </c>
      <c r="U147" s="103">
        <v>47</v>
      </c>
      <c r="V147" s="103" t="str">
        <f t="shared" si="114"/>
        <v>D</v>
      </c>
      <c r="W147" s="103">
        <v>14</v>
      </c>
      <c r="X147" s="103" t="str">
        <f t="shared" si="115"/>
        <v>B</v>
      </c>
      <c r="Y147" s="103">
        <f t="shared" si="116"/>
        <v>61</v>
      </c>
      <c r="Z147" s="103" t="str">
        <f t="shared" si="117"/>
        <v>C</v>
      </c>
      <c r="AA147" s="103"/>
      <c r="AB147" s="103"/>
      <c r="AC147" s="103"/>
      <c r="AD147" s="103"/>
      <c r="AE147" s="103"/>
      <c r="AF147" s="103"/>
      <c r="AG147" s="103">
        <v>60</v>
      </c>
      <c r="AH147" s="107" t="str">
        <f t="shared" si="126"/>
        <v>A</v>
      </c>
      <c r="AI147" s="103">
        <v>16</v>
      </c>
      <c r="AJ147" s="107" t="str">
        <f t="shared" si="127"/>
        <v>O</v>
      </c>
      <c r="AK147" s="107">
        <f t="shared" si="128"/>
        <v>76</v>
      </c>
      <c r="AL147" s="107" t="str">
        <f t="shared" si="129"/>
        <v>A</v>
      </c>
      <c r="AM147" s="103"/>
      <c r="AN147" s="103"/>
      <c r="AO147" s="103"/>
      <c r="AP147" s="103"/>
      <c r="AQ147" s="103"/>
      <c r="AR147" s="103"/>
      <c r="AS147" s="107" t="str">
        <f t="shared" si="130"/>
        <v>P</v>
      </c>
      <c r="AT147" s="103">
        <v>7.48</v>
      </c>
    </row>
    <row r="148" spans="1:46" x14ac:dyDescent="0.25">
      <c r="A148" s="104">
        <v>53272223</v>
      </c>
      <c r="B148" s="105" t="s">
        <v>222</v>
      </c>
      <c r="C148" s="103">
        <v>38</v>
      </c>
      <c r="D148" s="103" t="str">
        <f t="shared" si="102"/>
        <v>E</v>
      </c>
      <c r="E148" s="103">
        <v>10</v>
      </c>
      <c r="F148" s="103" t="str">
        <f t="shared" si="103"/>
        <v>D</v>
      </c>
      <c r="G148" s="103">
        <f t="shared" si="104"/>
        <v>48</v>
      </c>
      <c r="H148" s="103" t="str">
        <f t="shared" si="105"/>
        <v>E</v>
      </c>
      <c r="I148" s="103">
        <v>33</v>
      </c>
      <c r="J148" s="103" t="str">
        <f t="shared" si="106"/>
        <v>P</v>
      </c>
      <c r="K148" s="103">
        <v>9</v>
      </c>
      <c r="L148" s="103" t="str">
        <f t="shared" si="107"/>
        <v>E</v>
      </c>
      <c r="M148" s="103">
        <f t="shared" si="108"/>
        <v>42</v>
      </c>
      <c r="N148" s="103" t="str">
        <f t="shared" si="109"/>
        <v>P</v>
      </c>
      <c r="O148" s="103">
        <v>53</v>
      </c>
      <c r="P148" s="103" t="str">
        <f t="shared" si="110"/>
        <v>C</v>
      </c>
      <c r="Q148" s="103">
        <v>15</v>
      </c>
      <c r="R148" s="103" t="str">
        <f t="shared" si="111"/>
        <v>A</v>
      </c>
      <c r="S148" s="103">
        <f t="shared" si="112"/>
        <v>68</v>
      </c>
      <c r="T148" s="103" t="str">
        <f t="shared" si="113"/>
        <v>C</v>
      </c>
      <c r="U148" s="103">
        <v>53</v>
      </c>
      <c r="V148" s="103" t="str">
        <f t="shared" si="114"/>
        <v>C</v>
      </c>
      <c r="W148" s="103">
        <v>15</v>
      </c>
      <c r="X148" s="103" t="str">
        <f t="shared" si="115"/>
        <v>A</v>
      </c>
      <c r="Y148" s="103">
        <f t="shared" si="116"/>
        <v>68</v>
      </c>
      <c r="Z148" s="103" t="str">
        <f t="shared" si="117"/>
        <v>C</v>
      </c>
      <c r="AA148" s="103"/>
      <c r="AB148" s="103"/>
      <c r="AC148" s="103"/>
      <c r="AD148" s="103"/>
      <c r="AE148" s="103"/>
      <c r="AF148" s="103"/>
      <c r="AG148" s="103">
        <v>34</v>
      </c>
      <c r="AH148" s="107" t="str">
        <f t="shared" si="126"/>
        <v>P</v>
      </c>
      <c r="AI148" s="103">
        <v>17</v>
      </c>
      <c r="AJ148" s="107" t="str">
        <f t="shared" si="127"/>
        <v>O</v>
      </c>
      <c r="AK148" s="107">
        <f t="shared" si="128"/>
        <v>51</v>
      </c>
      <c r="AL148" s="107" t="str">
        <f t="shared" si="129"/>
        <v>D</v>
      </c>
      <c r="AM148" s="103"/>
      <c r="AN148" s="103"/>
      <c r="AO148" s="103"/>
      <c r="AP148" s="103"/>
      <c r="AQ148" s="103"/>
      <c r="AR148" s="103"/>
      <c r="AS148" s="107" t="str">
        <f t="shared" si="130"/>
        <v>P</v>
      </c>
      <c r="AT148" s="103">
        <v>6.44</v>
      </c>
    </row>
    <row r="149" spans="1:46" ht="28.5" x14ac:dyDescent="0.25">
      <c r="A149" s="104">
        <v>53272224</v>
      </c>
      <c r="B149" s="105" t="s">
        <v>223</v>
      </c>
      <c r="C149" s="103">
        <v>46</v>
      </c>
      <c r="D149" s="103" t="str">
        <f t="shared" si="102"/>
        <v>D</v>
      </c>
      <c r="E149" s="103">
        <v>17</v>
      </c>
      <c r="F149" s="103" t="str">
        <f t="shared" si="103"/>
        <v>O</v>
      </c>
      <c r="G149" s="103">
        <f t="shared" si="104"/>
        <v>63</v>
      </c>
      <c r="H149" s="103" t="str">
        <f t="shared" si="105"/>
        <v>C</v>
      </c>
      <c r="I149" s="103">
        <v>47</v>
      </c>
      <c r="J149" s="103" t="str">
        <f t="shared" si="106"/>
        <v>D</v>
      </c>
      <c r="K149" s="103">
        <v>16</v>
      </c>
      <c r="L149" s="103" t="str">
        <f t="shared" si="107"/>
        <v>O</v>
      </c>
      <c r="M149" s="103">
        <f t="shared" si="108"/>
        <v>63</v>
      </c>
      <c r="N149" s="103" t="str">
        <f t="shared" si="109"/>
        <v>C</v>
      </c>
      <c r="O149" s="103">
        <v>61</v>
      </c>
      <c r="P149" s="103" t="str">
        <f t="shared" si="110"/>
        <v>A</v>
      </c>
      <c r="Q149" s="103">
        <v>17</v>
      </c>
      <c r="R149" s="103" t="str">
        <f t="shared" si="111"/>
        <v>O</v>
      </c>
      <c r="S149" s="103">
        <f t="shared" si="112"/>
        <v>78</v>
      </c>
      <c r="T149" s="103" t="str">
        <f t="shared" si="113"/>
        <v>A</v>
      </c>
      <c r="U149" s="103">
        <v>54</v>
      </c>
      <c r="V149" s="103" t="str">
        <f t="shared" si="114"/>
        <v>C</v>
      </c>
      <c r="W149" s="103">
        <v>15</v>
      </c>
      <c r="X149" s="103" t="str">
        <f t="shared" si="115"/>
        <v>A</v>
      </c>
      <c r="Y149" s="103">
        <f t="shared" si="116"/>
        <v>69</v>
      </c>
      <c r="Z149" s="103" t="str">
        <f t="shared" si="117"/>
        <v>C</v>
      </c>
      <c r="AA149" s="103"/>
      <c r="AB149" s="103"/>
      <c r="AC149" s="103"/>
      <c r="AD149" s="103"/>
      <c r="AE149" s="103"/>
      <c r="AF149" s="103"/>
      <c r="AG149" s="103">
        <v>60</v>
      </c>
      <c r="AH149" s="107" t="str">
        <f t="shared" si="126"/>
        <v>A</v>
      </c>
      <c r="AI149" s="103">
        <v>17</v>
      </c>
      <c r="AJ149" s="107" t="str">
        <f t="shared" si="127"/>
        <v>O</v>
      </c>
      <c r="AK149" s="107">
        <f t="shared" si="128"/>
        <v>77</v>
      </c>
      <c r="AL149" s="107" t="str">
        <f t="shared" si="129"/>
        <v>A</v>
      </c>
      <c r="AM149" s="103"/>
      <c r="AN149" s="103"/>
      <c r="AO149" s="103"/>
      <c r="AP149" s="103"/>
      <c r="AQ149" s="103"/>
      <c r="AR149" s="103"/>
      <c r="AS149" s="107" t="str">
        <f t="shared" si="130"/>
        <v>P</v>
      </c>
      <c r="AT149" s="103">
        <v>8.33</v>
      </c>
    </row>
    <row r="150" spans="1:46" x14ac:dyDescent="0.25">
      <c r="A150" s="104">
        <v>53272225</v>
      </c>
      <c r="B150" s="105" t="s">
        <v>224</v>
      </c>
      <c r="C150" s="103">
        <v>67</v>
      </c>
      <c r="D150" s="103" t="str">
        <f t="shared" si="102"/>
        <v>O</v>
      </c>
      <c r="E150" s="103">
        <v>18</v>
      </c>
      <c r="F150" s="103" t="str">
        <f t="shared" si="103"/>
        <v>O</v>
      </c>
      <c r="G150" s="103">
        <f t="shared" si="104"/>
        <v>85</v>
      </c>
      <c r="H150" s="103" t="str">
        <f t="shared" si="105"/>
        <v>O</v>
      </c>
      <c r="I150" s="103">
        <v>49</v>
      </c>
      <c r="J150" s="103" t="str">
        <f t="shared" si="106"/>
        <v>C</v>
      </c>
      <c r="K150" s="103">
        <v>15</v>
      </c>
      <c r="L150" s="103" t="str">
        <f t="shared" si="107"/>
        <v>A</v>
      </c>
      <c r="M150" s="103">
        <f t="shared" si="108"/>
        <v>64</v>
      </c>
      <c r="N150" s="103" t="str">
        <f t="shared" si="109"/>
        <v>C</v>
      </c>
      <c r="O150" s="103">
        <v>63</v>
      </c>
      <c r="P150" s="103" t="str">
        <f t="shared" si="110"/>
        <v>A</v>
      </c>
      <c r="Q150" s="103">
        <v>16</v>
      </c>
      <c r="R150" s="103" t="str">
        <f t="shared" si="111"/>
        <v>O</v>
      </c>
      <c r="S150" s="103">
        <f t="shared" si="112"/>
        <v>79</v>
      </c>
      <c r="T150" s="103" t="str">
        <f t="shared" si="113"/>
        <v>A</v>
      </c>
      <c r="U150" s="103">
        <v>56</v>
      </c>
      <c r="V150" s="103" t="str">
        <f t="shared" si="114"/>
        <v>B</v>
      </c>
      <c r="W150" s="103">
        <v>16</v>
      </c>
      <c r="X150" s="103" t="str">
        <f t="shared" si="115"/>
        <v>O</v>
      </c>
      <c r="Y150" s="103">
        <f t="shared" si="116"/>
        <v>72</v>
      </c>
      <c r="Z150" s="103" t="str">
        <f t="shared" si="117"/>
        <v>B</v>
      </c>
      <c r="AA150" s="103"/>
      <c r="AB150" s="103"/>
      <c r="AC150" s="103"/>
      <c r="AD150" s="103"/>
      <c r="AE150" s="103"/>
      <c r="AF150" s="103"/>
      <c r="AG150" s="103">
        <v>74</v>
      </c>
      <c r="AH150" s="107" t="str">
        <f t="shared" si="126"/>
        <v>O</v>
      </c>
      <c r="AI150" s="103">
        <v>17</v>
      </c>
      <c r="AJ150" s="107" t="str">
        <f t="shared" si="127"/>
        <v>O</v>
      </c>
      <c r="AK150" s="107">
        <f t="shared" si="128"/>
        <v>91</v>
      </c>
      <c r="AL150" s="107" t="str">
        <f t="shared" si="129"/>
        <v>O</v>
      </c>
      <c r="AM150" s="103"/>
      <c r="AN150" s="103"/>
      <c r="AO150" s="103"/>
      <c r="AP150" s="103"/>
      <c r="AQ150" s="103"/>
      <c r="AR150" s="103"/>
      <c r="AS150" s="107" t="str">
        <f t="shared" si="130"/>
        <v>P</v>
      </c>
      <c r="AT150" s="103">
        <v>9.11</v>
      </c>
    </row>
    <row r="151" spans="1:46" ht="28.5" x14ac:dyDescent="0.25">
      <c r="A151" s="104">
        <v>53272226</v>
      </c>
      <c r="B151" s="105" t="s">
        <v>225</v>
      </c>
      <c r="C151" s="103">
        <v>36</v>
      </c>
      <c r="D151" s="103" t="str">
        <f t="shared" si="102"/>
        <v>E</v>
      </c>
      <c r="E151" s="103">
        <v>18</v>
      </c>
      <c r="F151" s="103" t="str">
        <f t="shared" si="103"/>
        <v>O</v>
      </c>
      <c r="G151" s="103">
        <f t="shared" si="104"/>
        <v>54</v>
      </c>
      <c r="H151" s="103" t="str">
        <f t="shared" si="105"/>
        <v>D</v>
      </c>
      <c r="I151" s="103">
        <v>51</v>
      </c>
      <c r="J151" s="103" t="str">
        <f t="shared" si="106"/>
        <v>C</v>
      </c>
      <c r="K151" s="103">
        <v>15</v>
      </c>
      <c r="L151" s="103" t="str">
        <f t="shared" si="107"/>
        <v>A</v>
      </c>
      <c r="M151" s="103">
        <f t="shared" si="108"/>
        <v>66</v>
      </c>
      <c r="N151" s="103" t="str">
        <f t="shared" si="109"/>
        <v>C</v>
      </c>
      <c r="O151" s="103">
        <v>43</v>
      </c>
      <c r="P151" s="103" t="str">
        <f t="shared" si="110"/>
        <v>D</v>
      </c>
      <c r="Q151" s="103">
        <v>17</v>
      </c>
      <c r="R151" s="103" t="str">
        <f t="shared" si="111"/>
        <v>O</v>
      </c>
      <c r="S151" s="103">
        <f t="shared" si="112"/>
        <v>60</v>
      </c>
      <c r="T151" s="103" t="str">
        <f t="shared" si="113"/>
        <v>C</v>
      </c>
      <c r="U151" s="103">
        <v>52</v>
      </c>
      <c r="V151" s="103" t="str">
        <f t="shared" si="114"/>
        <v>C</v>
      </c>
      <c r="W151" s="103">
        <v>13</v>
      </c>
      <c r="X151" s="103" t="str">
        <f t="shared" si="115"/>
        <v>C</v>
      </c>
      <c r="Y151" s="103">
        <f t="shared" si="116"/>
        <v>65</v>
      </c>
      <c r="Z151" s="103" t="str">
        <f t="shared" si="117"/>
        <v>C</v>
      </c>
      <c r="AA151" s="103"/>
      <c r="AB151" s="103"/>
      <c r="AC151" s="103"/>
      <c r="AD151" s="103"/>
      <c r="AE151" s="103"/>
      <c r="AF151" s="103"/>
      <c r="AG151" s="103">
        <v>32</v>
      </c>
      <c r="AH151" s="107" t="str">
        <f t="shared" si="126"/>
        <v>P</v>
      </c>
      <c r="AI151" s="103">
        <v>16</v>
      </c>
      <c r="AJ151" s="107" t="str">
        <f t="shared" si="127"/>
        <v>O</v>
      </c>
      <c r="AK151" s="107">
        <f t="shared" si="128"/>
        <v>48</v>
      </c>
      <c r="AL151" s="107" t="str">
        <f t="shared" si="129"/>
        <v>E</v>
      </c>
      <c r="AM151" s="103"/>
      <c r="AN151" s="103"/>
      <c r="AO151" s="103"/>
      <c r="AP151" s="103"/>
      <c r="AQ151" s="103"/>
      <c r="AR151" s="103"/>
      <c r="AS151" s="107" t="str">
        <f t="shared" si="130"/>
        <v>P</v>
      </c>
      <c r="AT151" s="103">
        <v>7.44</v>
      </c>
    </row>
    <row r="152" spans="1:46" x14ac:dyDescent="0.25">
      <c r="A152" s="104">
        <v>53272227</v>
      </c>
      <c r="B152" s="105" t="s">
        <v>226</v>
      </c>
      <c r="C152" s="103">
        <v>49</v>
      </c>
      <c r="D152" s="103" t="str">
        <f t="shared" si="102"/>
        <v>C</v>
      </c>
      <c r="E152" s="103">
        <v>16</v>
      </c>
      <c r="F152" s="103" t="str">
        <f t="shared" si="103"/>
        <v>O</v>
      </c>
      <c r="G152" s="103">
        <f t="shared" si="104"/>
        <v>65</v>
      </c>
      <c r="H152" s="103" t="str">
        <f t="shared" si="105"/>
        <v>C</v>
      </c>
      <c r="I152" s="103">
        <v>65</v>
      </c>
      <c r="J152" s="103" t="str">
        <f t="shared" si="106"/>
        <v>O</v>
      </c>
      <c r="K152" s="103">
        <v>12</v>
      </c>
      <c r="L152" s="103" t="str">
        <f t="shared" si="107"/>
        <v>C</v>
      </c>
      <c r="M152" s="103">
        <f t="shared" si="108"/>
        <v>77</v>
      </c>
      <c r="N152" s="103" t="str">
        <f t="shared" si="109"/>
        <v>A</v>
      </c>
      <c r="O152" s="103">
        <v>48</v>
      </c>
      <c r="P152" s="103" t="str">
        <f t="shared" si="110"/>
        <v>C</v>
      </c>
      <c r="Q152" s="103">
        <v>14</v>
      </c>
      <c r="R152" s="103" t="str">
        <f t="shared" si="111"/>
        <v>B</v>
      </c>
      <c r="S152" s="103">
        <f t="shared" si="112"/>
        <v>62</v>
      </c>
      <c r="T152" s="103" t="str">
        <f t="shared" si="113"/>
        <v>C</v>
      </c>
      <c r="U152" s="103">
        <v>51</v>
      </c>
      <c r="V152" s="103" t="str">
        <f t="shared" si="114"/>
        <v>C</v>
      </c>
      <c r="W152" s="103">
        <v>13</v>
      </c>
      <c r="X152" s="103" t="str">
        <f t="shared" si="115"/>
        <v>C</v>
      </c>
      <c r="Y152" s="103">
        <f t="shared" si="116"/>
        <v>64</v>
      </c>
      <c r="Z152" s="103" t="str">
        <f t="shared" si="117"/>
        <v>C</v>
      </c>
      <c r="AA152" s="103"/>
      <c r="AB152" s="103"/>
      <c r="AC152" s="103"/>
      <c r="AD152" s="103"/>
      <c r="AE152" s="103"/>
      <c r="AF152" s="103"/>
      <c r="AG152" s="103">
        <v>60</v>
      </c>
      <c r="AH152" s="107" t="str">
        <f t="shared" si="126"/>
        <v>A</v>
      </c>
      <c r="AI152" s="103">
        <v>16</v>
      </c>
      <c r="AJ152" s="107" t="str">
        <f t="shared" si="127"/>
        <v>O</v>
      </c>
      <c r="AK152" s="107">
        <f t="shared" si="128"/>
        <v>76</v>
      </c>
      <c r="AL152" s="107" t="str">
        <f t="shared" si="129"/>
        <v>A</v>
      </c>
      <c r="AM152" s="103"/>
      <c r="AN152" s="103"/>
      <c r="AO152" s="103"/>
      <c r="AP152" s="103"/>
      <c r="AQ152" s="103"/>
      <c r="AR152" s="103"/>
      <c r="AS152" s="107" t="str">
        <f t="shared" si="130"/>
        <v>P</v>
      </c>
      <c r="AT152" s="103">
        <v>8.26</v>
      </c>
    </row>
    <row r="153" spans="1:46" x14ac:dyDescent="0.25">
      <c r="A153" s="104">
        <v>53272228</v>
      </c>
      <c r="B153" s="105" t="s">
        <v>227</v>
      </c>
      <c r="C153" s="1">
        <v>59</v>
      </c>
      <c r="D153" s="4" t="str">
        <f t="shared" si="87"/>
        <v>B</v>
      </c>
      <c r="E153" s="1">
        <v>16</v>
      </c>
      <c r="F153" s="4" t="str">
        <f t="shared" si="88"/>
        <v>O</v>
      </c>
      <c r="G153" s="1">
        <f t="shared" si="89"/>
        <v>75</v>
      </c>
      <c r="H153" s="1" t="str">
        <f t="shared" si="90"/>
        <v>A</v>
      </c>
      <c r="I153" s="1">
        <v>40</v>
      </c>
      <c r="J153" s="4" t="str">
        <f t="shared" si="91"/>
        <v>D</v>
      </c>
      <c r="K153" s="1">
        <v>13</v>
      </c>
      <c r="L153" s="4" t="str">
        <f t="shared" si="92"/>
        <v>C</v>
      </c>
      <c r="M153" s="1">
        <f t="shared" si="93"/>
        <v>53</v>
      </c>
      <c r="N153" s="1" t="str">
        <f t="shared" si="94"/>
        <v>D</v>
      </c>
      <c r="O153" s="1">
        <v>48</v>
      </c>
      <c r="P153" s="4" t="str">
        <f t="shared" si="95"/>
        <v>C</v>
      </c>
      <c r="Q153" s="1">
        <v>18</v>
      </c>
      <c r="R153" s="4" t="str">
        <f t="shared" si="96"/>
        <v>O</v>
      </c>
      <c r="S153" s="1">
        <f t="shared" si="97"/>
        <v>66</v>
      </c>
      <c r="T153" s="1" t="str">
        <f t="shared" si="25"/>
        <v>C</v>
      </c>
      <c r="U153" s="1">
        <v>40</v>
      </c>
      <c r="V153" s="4" t="str">
        <f t="shared" si="98"/>
        <v>D</v>
      </c>
      <c r="W153" s="1">
        <v>14</v>
      </c>
      <c r="X153" s="4" t="str">
        <f t="shared" si="115"/>
        <v>B</v>
      </c>
      <c r="Y153" s="1">
        <f t="shared" si="116"/>
        <v>54</v>
      </c>
      <c r="Z153" s="1" t="str">
        <f t="shared" si="117"/>
        <v>D</v>
      </c>
      <c r="AA153" s="4"/>
      <c r="AB153" s="101"/>
      <c r="AC153" s="101"/>
      <c r="AD153" s="101"/>
      <c r="AE153" s="101"/>
      <c r="AF153" s="101"/>
      <c r="AG153" s="103">
        <v>64</v>
      </c>
      <c r="AH153" s="107" t="str">
        <f t="shared" si="126"/>
        <v>O</v>
      </c>
      <c r="AI153" s="103">
        <v>11</v>
      </c>
      <c r="AJ153" s="107" t="str">
        <f t="shared" si="127"/>
        <v>D</v>
      </c>
      <c r="AK153" s="107">
        <f t="shared" si="128"/>
        <v>75</v>
      </c>
      <c r="AL153" s="107" t="str">
        <f t="shared" si="129"/>
        <v>A</v>
      </c>
      <c r="AM153" s="1"/>
      <c r="AN153" s="4"/>
      <c r="AO153" s="1"/>
      <c r="AP153" s="4"/>
      <c r="AQ153" s="1"/>
      <c r="AR153" s="1"/>
      <c r="AS153" s="107" t="str">
        <f t="shared" si="130"/>
        <v>P</v>
      </c>
      <c r="AT153" s="1">
        <v>7.81</v>
      </c>
    </row>
    <row r="154" spans="1:46" x14ac:dyDescent="0.25">
      <c r="A154" s="104">
        <v>53272229</v>
      </c>
      <c r="B154" s="105" t="s">
        <v>228</v>
      </c>
      <c r="C154" s="1">
        <v>16</v>
      </c>
      <c r="D154" s="4" t="str">
        <f t="shared" si="87"/>
        <v>F</v>
      </c>
      <c r="E154" s="1">
        <v>14</v>
      </c>
      <c r="F154" s="4" t="str">
        <f t="shared" si="88"/>
        <v>B</v>
      </c>
      <c r="G154" s="1">
        <f t="shared" si="89"/>
        <v>30</v>
      </c>
      <c r="H154" s="1" t="str">
        <f t="shared" si="90"/>
        <v>F</v>
      </c>
      <c r="I154" s="1">
        <v>46</v>
      </c>
      <c r="J154" s="4" t="str">
        <f t="shared" si="91"/>
        <v>D</v>
      </c>
      <c r="K154" s="1">
        <v>14</v>
      </c>
      <c r="L154" s="4" t="str">
        <f t="shared" si="92"/>
        <v>B</v>
      </c>
      <c r="M154" s="1">
        <f t="shared" si="93"/>
        <v>60</v>
      </c>
      <c r="N154" s="1" t="str">
        <f t="shared" si="94"/>
        <v>C</v>
      </c>
      <c r="O154" s="1">
        <v>50</v>
      </c>
      <c r="P154" s="4" t="str">
        <f t="shared" si="95"/>
        <v>C</v>
      </c>
      <c r="Q154" s="1">
        <v>16</v>
      </c>
      <c r="R154" s="4" t="str">
        <f t="shared" si="96"/>
        <v>O</v>
      </c>
      <c r="S154" s="1">
        <f t="shared" si="97"/>
        <v>66</v>
      </c>
      <c r="T154" s="1" t="str">
        <f t="shared" si="25"/>
        <v>C</v>
      </c>
      <c r="U154" s="1">
        <v>57</v>
      </c>
      <c r="V154" s="4" t="str">
        <f t="shared" si="98"/>
        <v>B</v>
      </c>
      <c r="W154" s="1">
        <v>16</v>
      </c>
      <c r="X154" s="4" t="str">
        <f t="shared" si="115"/>
        <v>O</v>
      </c>
      <c r="Y154" s="1">
        <f t="shared" si="116"/>
        <v>73</v>
      </c>
      <c r="Z154" s="1" t="str">
        <f t="shared" si="117"/>
        <v>B</v>
      </c>
      <c r="AA154" s="4"/>
      <c r="AB154" s="101"/>
      <c r="AC154" s="101"/>
      <c r="AD154" s="101"/>
      <c r="AE154" s="101"/>
      <c r="AF154" s="101"/>
      <c r="AG154" s="103">
        <v>46</v>
      </c>
      <c r="AH154" s="107" t="str">
        <f t="shared" si="126"/>
        <v>D</v>
      </c>
      <c r="AI154" s="103">
        <v>13</v>
      </c>
      <c r="AJ154" s="107" t="str">
        <f t="shared" si="127"/>
        <v>C</v>
      </c>
      <c r="AK154" s="107">
        <f t="shared" si="128"/>
        <v>59</v>
      </c>
      <c r="AL154" s="107" t="str">
        <f t="shared" si="129"/>
        <v>D</v>
      </c>
      <c r="AM154" s="1"/>
      <c r="AN154" s="4"/>
      <c r="AO154" s="1"/>
      <c r="AP154" s="4"/>
      <c r="AQ154" s="1"/>
      <c r="AR154" s="1"/>
      <c r="AS154" s="107" t="str">
        <f t="shared" si="130"/>
        <v>F</v>
      </c>
      <c r="AT154" s="1"/>
    </row>
    <row r="155" spans="1:46" x14ac:dyDescent="0.25">
      <c r="A155" s="104">
        <v>53272230</v>
      </c>
      <c r="B155" s="105" t="s">
        <v>229</v>
      </c>
      <c r="C155" s="1">
        <v>59</v>
      </c>
      <c r="D155" s="4" t="str">
        <f t="shared" si="87"/>
        <v>B</v>
      </c>
      <c r="E155" s="1">
        <v>19</v>
      </c>
      <c r="F155" s="4" t="str">
        <f t="shared" si="88"/>
        <v>O</v>
      </c>
      <c r="G155" s="1">
        <f t="shared" si="89"/>
        <v>78</v>
      </c>
      <c r="H155" s="1" t="str">
        <f t="shared" si="90"/>
        <v>A</v>
      </c>
      <c r="I155" s="1">
        <v>53</v>
      </c>
      <c r="J155" s="4" t="str">
        <f t="shared" si="91"/>
        <v>C</v>
      </c>
      <c r="K155" s="1">
        <v>16</v>
      </c>
      <c r="L155" s="4" t="str">
        <f t="shared" si="92"/>
        <v>O</v>
      </c>
      <c r="M155" s="1">
        <f t="shared" si="93"/>
        <v>69</v>
      </c>
      <c r="N155" s="1" t="str">
        <f t="shared" si="94"/>
        <v>C</v>
      </c>
      <c r="O155" s="1">
        <v>49</v>
      </c>
      <c r="P155" s="4" t="str">
        <f t="shared" si="95"/>
        <v>C</v>
      </c>
      <c r="Q155" s="1">
        <v>18</v>
      </c>
      <c r="R155" s="4" t="str">
        <f t="shared" si="96"/>
        <v>O</v>
      </c>
      <c r="S155" s="1">
        <f t="shared" si="97"/>
        <v>67</v>
      </c>
      <c r="T155" s="1" t="str">
        <f t="shared" ref="T155:T156" si="131">IF(S155&lt;40,"F", IF(S155&lt;45,"P", IF(S155&lt;50,"E", IF(S155&lt;60,"D", IF(S155&lt;70,"C", IF(S155&lt;75,"B", IF(S155&lt;80,"A", "O")))))))</f>
        <v>C</v>
      </c>
      <c r="U155" s="1">
        <v>50</v>
      </c>
      <c r="V155" s="4" t="str">
        <f t="shared" si="98"/>
        <v>C</v>
      </c>
      <c r="W155" s="1">
        <v>18</v>
      </c>
      <c r="X155" s="4" t="str">
        <f t="shared" si="115"/>
        <v>O</v>
      </c>
      <c r="Y155" s="1">
        <f t="shared" si="116"/>
        <v>68</v>
      </c>
      <c r="Z155" s="1" t="str">
        <f t="shared" si="117"/>
        <v>C</v>
      </c>
      <c r="AA155" s="4"/>
      <c r="AB155" s="101"/>
      <c r="AC155" s="101"/>
      <c r="AD155" s="101"/>
      <c r="AE155" s="101"/>
      <c r="AF155" s="101"/>
      <c r="AG155" s="103">
        <v>57</v>
      </c>
      <c r="AH155" s="107" t="str">
        <f t="shared" si="126"/>
        <v>B</v>
      </c>
      <c r="AI155" s="103">
        <v>20</v>
      </c>
      <c r="AJ155" s="107" t="str">
        <f t="shared" si="127"/>
        <v>O</v>
      </c>
      <c r="AK155" s="107">
        <f t="shared" si="128"/>
        <v>77</v>
      </c>
      <c r="AL155" s="107" t="str">
        <f t="shared" si="129"/>
        <v>A</v>
      </c>
      <c r="AM155" s="1"/>
      <c r="AN155" s="4"/>
      <c r="AO155" s="1"/>
      <c r="AP155" s="4"/>
      <c r="AQ155" s="1"/>
      <c r="AR155" s="1"/>
      <c r="AS155" s="107" t="str">
        <f t="shared" si="130"/>
        <v>P</v>
      </c>
      <c r="AT155" s="1">
        <v>8.41</v>
      </c>
    </row>
    <row r="156" spans="1:46" ht="28.5" x14ac:dyDescent="0.25">
      <c r="A156" s="104">
        <v>53272231</v>
      </c>
      <c r="B156" s="105" t="s">
        <v>230</v>
      </c>
      <c r="C156" s="1">
        <v>46</v>
      </c>
      <c r="D156" s="4" t="str">
        <f t="shared" si="87"/>
        <v>D</v>
      </c>
      <c r="E156" s="1">
        <v>3</v>
      </c>
      <c r="F156" s="4" t="str">
        <f t="shared" si="88"/>
        <v>F</v>
      </c>
      <c r="G156" s="1">
        <f t="shared" si="89"/>
        <v>49</v>
      </c>
      <c r="H156" s="1" t="str">
        <f t="shared" si="90"/>
        <v>E</v>
      </c>
      <c r="I156" s="1">
        <v>51</v>
      </c>
      <c r="J156" s="4" t="str">
        <f t="shared" si="91"/>
        <v>C</v>
      </c>
      <c r="K156" s="1">
        <v>9</v>
      </c>
      <c r="L156" s="4" t="str">
        <f t="shared" si="92"/>
        <v>E</v>
      </c>
      <c r="M156" s="1">
        <f t="shared" si="93"/>
        <v>60</v>
      </c>
      <c r="N156" s="1" t="str">
        <f t="shared" si="94"/>
        <v>C</v>
      </c>
      <c r="O156" s="1">
        <v>61</v>
      </c>
      <c r="P156" s="4" t="str">
        <f t="shared" si="95"/>
        <v>A</v>
      </c>
      <c r="Q156" s="1">
        <v>8</v>
      </c>
      <c r="R156" s="4" t="str">
        <f t="shared" si="96"/>
        <v>P</v>
      </c>
      <c r="S156" s="1">
        <f t="shared" si="97"/>
        <v>69</v>
      </c>
      <c r="T156" s="1" t="str">
        <f t="shared" si="131"/>
        <v>C</v>
      </c>
      <c r="U156" s="1">
        <v>42</v>
      </c>
      <c r="V156" s="4" t="str">
        <f t="shared" si="98"/>
        <v>D</v>
      </c>
      <c r="W156" s="1">
        <v>6</v>
      </c>
      <c r="X156" s="4" t="str">
        <f t="shared" si="115"/>
        <v>F</v>
      </c>
      <c r="Y156" s="1">
        <f t="shared" si="116"/>
        <v>48</v>
      </c>
      <c r="Z156" s="1" t="str">
        <f t="shared" si="117"/>
        <v>E</v>
      </c>
      <c r="AA156" s="4"/>
      <c r="AB156" s="4"/>
      <c r="AC156" s="4"/>
      <c r="AD156" s="4"/>
      <c r="AE156" s="4"/>
      <c r="AF156" s="4"/>
      <c r="AG156" s="103">
        <v>64</v>
      </c>
      <c r="AH156" s="107" t="str">
        <f t="shared" si="126"/>
        <v>O</v>
      </c>
      <c r="AI156" s="103">
        <v>9</v>
      </c>
      <c r="AJ156" s="107" t="str">
        <f t="shared" si="127"/>
        <v>E</v>
      </c>
      <c r="AK156" s="107">
        <f t="shared" si="128"/>
        <v>73</v>
      </c>
      <c r="AL156" s="107" t="str">
        <f t="shared" si="129"/>
        <v>B</v>
      </c>
      <c r="AM156" s="1"/>
      <c r="AN156" s="4"/>
      <c r="AO156" s="1"/>
      <c r="AP156" s="4"/>
      <c r="AQ156" s="1"/>
      <c r="AR156" s="1"/>
      <c r="AS156" s="107" t="str">
        <f t="shared" si="130"/>
        <v>F</v>
      </c>
      <c r="AT156" s="1"/>
    </row>
  </sheetData>
  <mergeCells count="66">
    <mergeCell ref="A1:AT1"/>
    <mergeCell ref="A2:AT2"/>
    <mergeCell ref="A3:AT3"/>
    <mergeCell ref="A4:AT4"/>
    <mergeCell ref="AX25:AZ25"/>
    <mergeCell ref="AW23:AX23"/>
    <mergeCell ref="AY23:AZ23"/>
    <mergeCell ref="AV18:AW18"/>
    <mergeCell ref="AW22:AX22"/>
    <mergeCell ref="AY22:AZ22"/>
    <mergeCell ref="AV16:AW16"/>
    <mergeCell ref="AV17:AW17"/>
    <mergeCell ref="A6:A8"/>
    <mergeCell ref="B6:B8"/>
    <mergeCell ref="H7:H8"/>
    <mergeCell ref="N7:N8"/>
    <mergeCell ref="AV46:BA46"/>
    <mergeCell ref="AX38:BB38"/>
    <mergeCell ref="AX40:BB40"/>
    <mergeCell ref="BA25:BC25"/>
    <mergeCell ref="BA23:BB23"/>
    <mergeCell ref="BA22:BB22"/>
    <mergeCell ref="BD25:BF25"/>
    <mergeCell ref="BG25:BI25"/>
    <mergeCell ref="BJ25:BL25"/>
    <mergeCell ref="BE22:BF22"/>
    <mergeCell ref="BG22:BH22"/>
    <mergeCell ref="BI22:BJ22"/>
    <mergeCell ref="BK22:BL22"/>
    <mergeCell ref="BC23:BD23"/>
    <mergeCell ref="BE23:BF23"/>
    <mergeCell ref="BG23:BH23"/>
    <mergeCell ref="BI23:BJ23"/>
    <mergeCell ref="BK23:BL23"/>
    <mergeCell ref="BC22:BD22"/>
    <mergeCell ref="T7:T8"/>
    <mergeCell ref="AV14:AW14"/>
    <mergeCell ref="AV15:AW15"/>
    <mergeCell ref="C6:H6"/>
    <mergeCell ref="I6:N6"/>
    <mergeCell ref="O6:T6"/>
    <mergeCell ref="U6:Z6"/>
    <mergeCell ref="AU6:AV6"/>
    <mergeCell ref="AU7:AV7"/>
    <mergeCell ref="AV9:AW9"/>
    <mergeCell ref="AV10:AW10"/>
    <mergeCell ref="Z7:Z8"/>
    <mergeCell ref="AG6:AL6"/>
    <mergeCell ref="AL7:AL8"/>
    <mergeCell ref="AV13:AW13"/>
    <mergeCell ref="BM5:BO5"/>
    <mergeCell ref="BM25:BO25"/>
    <mergeCell ref="BS25:BU25"/>
    <mergeCell ref="BP25:BR25"/>
    <mergeCell ref="AA6:AF6"/>
    <mergeCell ref="AF7:AF8"/>
    <mergeCell ref="BP5:BR5"/>
    <mergeCell ref="AR7:AR8"/>
    <mergeCell ref="AS6:AS8"/>
    <mergeCell ref="AT6:AT8"/>
    <mergeCell ref="AM6:AR6"/>
    <mergeCell ref="AX5:AZ5"/>
    <mergeCell ref="BA5:BC5"/>
    <mergeCell ref="BD5:BF5"/>
    <mergeCell ref="BG5:BI5"/>
    <mergeCell ref="BJ5:BL5"/>
  </mergeCells>
  <conditionalFormatting sqref="B1:B1048576">
    <cfRule type="containsText" dxfId="0" priority="1" operator="containsText" text="/">
      <formula>NOT(ISERROR(SEARCH("/",B1)))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TotalClasswiseFormat</vt:lpstr>
      <vt:lpstr>Subjectwise</vt:lpstr>
      <vt:lpstr>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2018-08-30T08:46:31Z</dcterms:modified>
</cp:coreProperties>
</file>