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lge Pluntke\Desktop\Plausibilisierung_Netzmodell\KEP-Tool\Daten\beispiel_1\Eingangsdaten_2014-01-30_nachmittags\"/>
    </mc:Choice>
  </mc:AlternateContent>
  <bookViews>
    <workbookView xWindow="14400" yWindow="-15" windowWidth="14445" windowHeight="11760" activeTab="1"/>
  </bookViews>
  <sheets>
    <sheet name="Kraftwerkszuordnung" sheetId="3" r:id="rId1"/>
    <sheet name="Kraftwerkspark" sheetId="4" r:id="rId2"/>
    <sheet name="Ergebnis KEP" sheetId="5" r:id="rId3"/>
    <sheet name="Importtabelle E001" sheetId="6" r:id="rId4"/>
    <sheet name="Pmin_E001" sheetId="8" r:id="rId5"/>
    <sheet name="Importtabelle E003" sheetId="7" r:id="rId6"/>
    <sheet name="Pmin_E003" sheetId="9" r:id="rId7"/>
  </sheets>
  <definedNames>
    <definedName name="_xlnm._FilterDatabase" localSheetId="2" hidden="1">'Ergebnis KEP'!$A$1:$G$1</definedName>
    <definedName name="_xlnm._FilterDatabase" localSheetId="3" hidden="1">'Importtabelle E001'!$A$2:$G$11</definedName>
    <definedName name="_xlnm._FilterDatabase" localSheetId="5" hidden="1">'Importtabelle E003'!$A$2:$G$3</definedName>
    <definedName name="_xlnm._FilterDatabase" localSheetId="0" hidden="1">Kraftwerkszuordnung!$A$1:$K$81</definedName>
  </definedNames>
  <calcPr calcId="152511"/>
</workbook>
</file>

<file path=xl/calcChain.xml><?xml version="1.0" encoding="utf-8"?>
<calcChain xmlns="http://schemas.openxmlformats.org/spreadsheetml/2006/main">
  <c r="G2" i="3" l="1"/>
  <c r="H2" i="3"/>
  <c r="K2" i="3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D14" i="9"/>
  <c r="E14" i="9"/>
  <c r="C14" i="9" s="1"/>
  <c r="G13" i="7" s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D22" i="9"/>
  <c r="E22" i="9"/>
  <c r="C22" i="9" s="1"/>
  <c r="G21" i="7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D25" i="9"/>
  <c r="E25" i="9"/>
  <c r="F25" i="9"/>
  <c r="G25" i="9"/>
  <c r="C25" i="9" s="1"/>
  <c r="G24" i="7" s="1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C6" i="9"/>
  <c r="G5" i="7" s="1"/>
  <c r="D5" i="9"/>
  <c r="C17" i="9"/>
  <c r="G16" i="7" s="1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D5" i="8"/>
  <c r="C23" i="9" l="1"/>
  <c r="G22" i="7" s="1"/>
  <c r="C21" i="9"/>
  <c r="G20" i="7" s="1"/>
  <c r="C19" i="9"/>
  <c r="G18" i="7" s="1"/>
  <c r="C13" i="9"/>
  <c r="G12" i="7" s="1"/>
  <c r="C11" i="9"/>
  <c r="G10" i="7" s="1"/>
  <c r="C5" i="9"/>
  <c r="G4" i="7" s="1"/>
  <c r="C24" i="9"/>
  <c r="G23" i="7" s="1"/>
  <c r="C20" i="9"/>
  <c r="G19" i="7" s="1"/>
  <c r="C16" i="9"/>
  <c r="G15" i="7" s="1"/>
  <c r="C15" i="9"/>
  <c r="G14" i="7" s="1"/>
  <c r="C10" i="9"/>
  <c r="G9" i="7" s="1"/>
  <c r="C8" i="9"/>
  <c r="G7" i="7" s="1"/>
  <c r="C18" i="9"/>
  <c r="G17" i="7" s="1"/>
  <c r="C12" i="9"/>
  <c r="G11" i="7" s="1"/>
  <c r="C9" i="9"/>
  <c r="G8" i="7" s="1"/>
  <c r="C7" i="9"/>
  <c r="G6" i="7" s="1"/>
  <c r="C6" i="8"/>
  <c r="G5" i="6" s="1"/>
  <c r="C7" i="8"/>
  <c r="G6" i="6" s="1"/>
  <c r="C8" i="8"/>
  <c r="G7" i="6" s="1"/>
  <c r="C9" i="8"/>
  <c r="G8" i="6" s="1"/>
  <c r="C10" i="8"/>
  <c r="G9" i="6" s="1"/>
  <c r="C11" i="8"/>
  <c r="G10" i="6" s="1"/>
  <c r="C12" i="8"/>
  <c r="G11" i="6" s="1"/>
  <c r="C13" i="8"/>
  <c r="G12" i="6" s="1"/>
  <c r="C14" i="8"/>
  <c r="G13" i="6" s="1"/>
  <c r="C15" i="8"/>
  <c r="G14" i="6" s="1"/>
  <c r="C16" i="8"/>
  <c r="G15" i="6" s="1"/>
  <c r="C5" i="8"/>
  <c r="G4" i="6" s="1"/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F22" i="7"/>
  <c r="F23" i="7"/>
  <c r="F24" i="7"/>
  <c r="F15" i="7"/>
  <c r="F16" i="7"/>
  <c r="F17" i="7"/>
  <c r="F18" i="7"/>
  <c r="F19" i="7"/>
  <c r="F20" i="7"/>
  <c r="F21" i="7"/>
  <c r="F9" i="7"/>
  <c r="F10" i="7"/>
  <c r="F11" i="7"/>
  <c r="F12" i="7"/>
  <c r="F13" i="7"/>
  <c r="F14" i="7"/>
  <c r="F4" i="7"/>
  <c r="F5" i="7"/>
  <c r="F6" i="7"/>
  <c r="F7" i="7"/>
  <c r="F8" i="7"/>
  <c r="H15" i="6"/>
  <c r="H10" i="6"/>
  <c r="H11" i="6"/>
  <c r="H12" i="6"/>
  <c r="H13" i="6"/>
  <c r="H14" i="6"/>
  <c r="H5" i="6"/>
  <c r="H6" i="6"/>
  <c r="H7" i="6"/>
  <c r="H8" i="6"/>
  <c r="H9" i="6"/>
  <c r="H4" i="6"/>
  <c r="F10" i="6"/>
  <c r="F11" i="6"/>
  <c r="F12" i="6"/>
  <c r="F13" i="6"/>
  <c r="F14" i="6"/>
  <c r="F15" i="6"/>
  <c r="F5" i="6"/>
  <c r="F6" i="6"/>
  <c r="F7" i="6"/>
  <c r="F8" i="6"/>
  <c r="F9" i="6"/>
  <c r="F4" i="6"/>
  <c r="H60" i="5"/>
  <c r="H61" i="5"/>
  <c r="K66" i="3"/>
  <c r="H66" i="5" s="1"/>
  <c r="K67" i="3"/>
  <c r="H67" i="5" s="1"/>
  <c r="K68" i="3"/>
  <c r="H68" i="5" s="1"/>
  <c r="K69" i="3"/>
  <c r="H69" i="5" s="1"/>
  <c r="K70" i="3"/>
  <c r="H70" i="5" s="1"/>
  <c r="K71" i="3"/>
  <c r="H71" i="5" s="1"/>
  <c r="K72" i="3"/>
  <c r="H72" i="5" s="1"/>
  <c r="K73" i="3"/>
  <c r="H73" i="5" s="1"/>
  <c r="K74" i="3"/>
  <c r="H74" i="5" s="1"/>
  <c r="K75" i="3"/>
  <c r="H75" i="5" s="1"/>
  <c r="K76" i="3"/>
  <c r="H76" i="5" s="1"/>
  <c r="K77" i="3"/>
  <c r="H77" i="5" s="1"/>
  <c r="K78" i="3"/>
  <c r="H78" i="5" s="1"/>
  <c r="K79" i="3"/>
  <c r="H79" i="5" s="1"/>
  <c r="K80" i="3"/>
  <c r="H80" i="5" s="1"/>
  <c r="K81" i="3"/>
  <c r="H81" i="5" s="1"/>
  <c r="K47" i="3"/>
  <c r="K48" i="3"/>
  <c r="K50" i="3"/>
  <c r="K51" i="3"/>
  <c r="K53" i="3"/>
  <c r="H53" i="5" s="1"/>
  <c r="K54" i="3"/>
  <c r="H54" i="5" s="1"/>
  <c r="K55" i="3"/>
  <c r="H55" i="5" s="1"/>
  <c r="K56" i="3"/>
  <c r="H56" i="5" s="1"/>
  <c r="K57" i="3"/>
  <c r="H57" i="5" s="1"/>
  <c r="K58" i="3"/>
  <c r="H58" i="5" s="1"/>
  <c r="K59" i="3"/>
  <c r="H59" i="5" s="1"/>
  <c r="K62" i="3"/>
  <c r="H62" i="5" s="1"/>
  <c r="K63" i="3"/>
  <c r="H63" i="5" s="1"/>
  <c r="K64" i="3"/>
  <c r="H64" i="5" s="1"/>
  <c r="K65" i="3"/>
  <c r="H65" i="5" s="1"/>
  <c r="K24" i="3"/>
  <c r="K25" i="3"/>
  <c r="K26" i="3"/>
  <c r="K28" i="3"/>
  <c r="K29" i="3"/>
  <c r="K30" i="3"/>
  <c r="K31" i="3"/>
  <c r="K33" i="3"/>
  <c r="K34" i="3"/>
  <c r="K35" i="3"/>
  <c r="K36" i="3"/>
  <c r="K37" i="3"/>
  <c r="K39" i="3"/>
  <c r="H39" i="5" s="1"/>
  <c r="K42" i="3"/>
  <c r="K43" i="3"/>
  <c r="K44" i="3"/>
  <c r="K45" i="3"/>
  <c r="K46" i="3"/>
  <c r="K3" i="3"/>
  <c r="K4" i="3"/>
  <c r="K5" i="3"/>
  <c r="H5" i="5" s="1"/>
  <c r="K6" i="3"/>
  <c r="K8" i="3"/>
  <c r="K9" i="3"/>
  <c r="K10" i="3"/>
  <c r="K11" i="3"/>
  <c r="K12" i="3"/>
  <c r="K13" i="3"/>
  <c r="K14" i="3"/>
  <c r="K15" i="3"/>
  <c r="K17" i="3"/>
  <c r="K18" i="3"/>
  <c r="K20" i="3"/>
  <c r="K22" i="3"/>
  <c r="I72" i="3"/>
  <c r="I73" i="3"/>
  <c r="I74" i="3"/>
  <c r="I75" i="3"/>
  <c r="I76" i="3"/>
  <c r="I77" i="3"/>
  <c r="I78" i="3"/>
  <c r="I79" i="3"/>
  <c r="I80" i="3"/>
  <c r="I81" i="3"/>
  <c r="I43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5" i="3"/>
  <c r="I6" i="3"/>
  <c r="I7" i="3"/>
  <c r="I10" i="3"/>
  <c r="I11" i="3"/>
  <c r="I12" i="3"/>
  <c r="I14" i="3"/>
  <c r="I16" i="3"/>
  <c r="I17" i="3"/>
  <c r="I18" i="3"/>
  <c r="I19" i="3"/>
  <c r="I20" i="3"/>
  <c r="H71" i="3"/>
  <c r="H72" i="3"/>
  <c r="H73" i="3"/>
  <c r="H74" i="3"/>
  <c r="H75" i="3"/>
  <c r="H76" i="3"/>
  <c r="H77" i="3"/>
  <c r="H78" i="3"/>
  <c r="H79" i="3"/>
  <c r="H80" i="3"/>
  <c r="H81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C3" i="4"/>
  <c r="C4" i="4"/>
  <c r="C5" i="4"/>
  <c r="C6" i="4"/>
  <c r="C7" i="4"/>
  <c r="C8" i="4"/>
  <c r="C2" i="4"/>
  <c r="H3" i="5" l="1"/>
  <c r="H6" i="5"/>
  <c r="H7" i="5"/>
  <c r="H8" i="5"/>
  <c r="H9" i="5"/>
  <c r="H10" i="5"/>
  <c r="H11" i="5"/>
  <c r="H12" i="5"/>
  <c r="H16" i="5"/>
  <c r="H21" i="5"/>
  <c r="H30" i="5"/>
  <c r="H34" i="5"/>
  <c r="H37" i="5"/>
  <c r="H40" i="5"/>
  <c r="H41" i="5"/>
  <c r="H42" i="5"/>
  <c r="H43" i="5"/>
  <c r="H45" i="5"/>
  <c r="H47" i="5"/>
  <c r="H48" i="5"/>
  <c r="H49" i="5"/>
  <c r="H24" i="5"/>
  <c r="H25" i="5"/>
  <c r="H28" i="5"/>
  <c r="H52" i="5"/>
  <c r="H13" i="5"/>
  <c r="H15" i="5"/>
  <c r="H19" i="5"/>
  <c r="H23" i="5"/>
  <c r="H26" i="5"/>
  <c r="H27" i="5"/>
  <c r="H33" i="5"/>
  <c r="H46" i="5"/>
  <c r="H2" i="5"/>
  <c r="F3" i="4"/>
  <c r="I8" i="3" s="1"/>
  <c r="F2" i="4"/>
  <c r="I2" i="3" l="1"/>
  <c r="I13" i="3"/>
  <c r="I3" i="3"/>
  <c r="I15" i="3"/>
  <c r="I71" i="3"/>
  <c r="I4" i="3"/>
  <c r="I44" i="3"/>
  <c r="I9" i="3"/>
  <c r="I70" i="3"/>
  <c r="H29" i="5"/>
  <c r="H20" i="5"/>
  <c r="H44" i="5"/>
  <c r="H35" i="5"/>
  <c r="H14" i="5"/>
  <c r="H31" i="5"/>
  <c r="H50" i="5"/>
  <c r="H38" i="5"/>
  <c r="H18" i="5"/>
  <c r="H32" i="5"/>
  <c r="H17" i="5"/>
  <c r="H4" i="5"/>
  <c r="H22" i="5"/>
  <c r="H51" i="5"/>
  <c r="H36" i="5"/>
  <c r="C10" i="4"/>
</calcChain>
</file>

<file path=xl/sharedStrings.xml><?xml version="1.0" encoding="utf-8"?>
<sst xmlns="http://schemas.openxmlformats.org/spreadsheetml/2006/main" count="1199" uniqueCount="239">
  <si>
    <t>Kraftwerk</t>
  </si>
  <si>
    <t>Gas</t>
  </si>
  <si>
    <t>GuD</t>
  </si>
  <si>
    <t>Pumpspeicher</t>
  </si>
  <si>
    <t>Primärener-
gieträger</t>
  </si>
  <si>
    <t>Wirkungs-
grad</t>
  </si>
  <si>
    <t>Bez. SO</t>
  </si>
  <si>
    <t>Kurzname</t>
  </si>
  <si>
    <t>Un</t>
  </si>
  <si>
    <t>Pmax [MW]</t>
  </si>
  <si>
    <t>Pmin [MW]</t>
  </si>
  <si>
    <t>ID</t>
  </si>
  <si>
    <t>Nr.</t>
  </si>
  <si>
    <t>Pinst. [MW]</t>
  </si>
  <si>
    <t>Summe:</t>
  </si>
  <si>
    <t>Emissionskoeffizient
[kg CO2 / kWhth]</t>
  </si>
  <si>
    <t>Steinkohle</t>
  </si>
  <si>
    <t>Brennstoffkosten
[€ /MWh PE]</t>
  </si>
  <si>
    <t>Primärenergieträger
(PE)</t>
  </si>
  <si>
    <t>geschätzter Wert</t>
  </si>
  <si>
    <t>Kommentar</t>
  </si>
  <si>
    <t>P0 [MW]</t>
  </si>
  <si>
    <t>Pmin
 [% Pmax]</t>
  </si>
  <si>
    <t xml:space="preserve">P max </t>
  </si>
  <si>
    <t>P min</t>
  </si>
  <si>
    <t xml:space="preserve">P0 </t>
  </si>
  <si>
    <t>$Bez. SO</t>
  </si>
  <si>
    <t>$Kurzname</t>
  </si>
  <si>
    <t>$Un</t>
  </si>
  <si>
    <t>CEinspeisung</t>
  </si>
  <si>
    <t>kV</t>
  </si>
  <si>
    <t>MW</t>
  </si>
  <si>
    <t>AT_001</t>
  </si>
  <si>
    <t>AT_002</t>
  </si>
  <si>
    <t>AT_003</t>
  </si>
  <si>
    <t>AT_004</t>
  </si>
  <si>
    <t>AT_005</t>
  </si>
  <si>
    <t>AT_006</t>
  </si>
  <si>
    <t>AT_007</t>
  </si>
  <si>
    <t>AT_008</t>
  </si>
  <si>
    <t>AT_009</t>
  </si>
  <si>
    <t>AT_010</t>
  </si>
  <si>
    <t>AT_011</t>
  </si>
  <si>
    <t>AT_012</t>
  </si>
  <si>
    <t>AT_013</t>
  </si>
  <si>
    <t>AT_014</t>
  </si>
  <si>
    <t>AT_015</t>
  </si>
  <si>
    <t>AT_016</t>
  </si>
  <si>
    <t>AT_017</t>
  </si>
  <si>
    <t>AT_018</t>
  </si>
  <si>
    <t>AT_019</t>
  </si>
  <si>
    <t>AT_020</t>
  </si>
  <si>
    <t>AT_021</t>
  </si>
  <si>
    <t>AT_022</t>
  </si>
  <si>
    <t>AT_023</t>
  </si>
  <si>
    <t>AT_024</t>
  </si>
  <si>
    <t>AT_025</t>
  </si>
  <si>
    <t>AT_026</t>
  </si>
  <si>
    <t>AT_027</t>
  </si>
  <si>
    <t>AT_028</t>
  </si>
  <si>
    <t>AT_029</t>
  </si>
  <si>
    <t>AT_030</t>
  </si>
  <si>
    <t>AT_031</t>
  </si>
  <si>
    <t>AT_032</t>
  </si>
  <si>
    <t>AT_033</t>
  </si>
  <si>
    <t>AT_034</t>
  </si>
  <si>
    <t>AT_035</t>
  </si>
  <si>
    <t>AT_036</t>
  </si>
  <si>
    <t>AT_037</t>
  </si>
  <si>
    <t>AT_038</t>
  </si>
  <si>
    <t>AT_039</t>
  </si>
  <si>
    <t>AT_040</t>
  </si>
  <si>
    <t>AT_041</t>
  </si>
  <si>
    <t>AT_042</t>
  </si>
  <si>
    <t>AT_043</t>
  </si>
  <si>
    <t>AT_044</t>
  </si>
  <si>
    <t>AT_045</t>
  </si>
  <si>
    <t>AT_046</t>
  </si>
  <si>
    <t>AT_047</t>
  </si>
  <si>
    <t>AT_048</t>
  </si>
  <si>
    <t>AT_049</t>
  </si>
  <si>
    <t>AT_050</t>
  </si>
  <si>
    <t>AT_051</t>
  </si>
  <si>
    <t>ALTENWÖRTH</t>
  </si>
  <si>
    <t>E001</t>
  </si>
  <si>
    <t>BISAMBERG</t>
  </si>
  <si>
    <t>DÜRNROHR</t>
  </si>
  <si>
    <t>HÄUSLING</t>
  </si>
  <si>
    <t>E003</t>
  </si>
  <si>
    <t>HAUSRUCK</t>
  </si>
  <si>
    <t>HESSENBERG</t>
  </si>
  <si>
    <t>KAINACHTAL</t>
  </si>
  <si>
    <t>KAPRUN</t>
  </si>
  <si>
    <t>KOPS I</t>
  </si>
  <si>
    <t>KÜHTAI</t>
  </si>
  <si>
    <t>LIENZ</t>
  </si>
  <si>
    <t>LÜNERSEE</t>
  </si>
  <si>
    <t>MALTA</t>
  </si>
  <si>
    <t>MAYRHOFEN</t>
  </si>
  <si>
    <t>OSTSTEIERMARKT</t>
  </si>
  <si>
    <t>OTTENSHEIM</t>
  </si>
  <si>
    <t>PRUTZ</t>
  </si>
  <si>
    <t>PYHRN</t>
  </si>
  <si>
    <t>RODUND</t>
  </si>
  <si>
    <t>ROSEGG</t>
  </si>
  <si>
    <t>ROßHAG</t>
  </si>
  <si>
    <t>SALZACH</t>
  </si>
  <si>
    <t>SATTLEDT</t>
  </si>
  <si>
    <t>SILZ</t>
  </si>
  <si>
    <t>ST. ANDRÄ</t>
  </si>
  <si>
    <t>TAUERN</t>
  </si>
  <si>
    <t>THAUR</t>
  </si>
  <si>
    <t>WEIßENBACH</t>
  </si>
  <si>
    <t>WERBEN</t>
  </si>
  <si>
    <t>WIEN SÜDOST</t>
  </si>
  <si>
    <t>ZELL/ZILLER</t>
  </si>
  <si>
    <t>ZELTWEG</t>
  </si>
  <si>
    <t>AT_052</t>
  </si>
  <si>
    <t>AT_053</t>
  </si>
  <si>
    <t>AT_054</t>
  </si>
  <si>
    <t>AT_055</t>
  </si>
  <si>
    <t>AT_056</t>
  </si>
  <si>
    <t>AT_057</t>
  </si>
  <si>
    <t>AT_058</t>
  </si>
  <si>
    <t>AT_059</t>
  </si>
  <si>
    <t>AT_060</t>
  </si>
  <si>
    <t>AT_061</t>
  </si>
  <si>
    <t>AT_062</t>
  </si>
  <si>
    <t>AT_063</t>
  </si>
  <si>
    <t>AT_064</t>
  </si>
  <si>
    <t>AT_065</t>
  </si>
  <si>
    <t>AT_066</t>
  </si>
  <si>
    <t>AT_067</t>
  </si>
  <si>
    <t>AT_068</t>
  </si>
  <si>
    <t>AT_069</t>
  </si>
  <si>
    <t>AT_070</t>
  </si>
  <si>
    <t>AT_071</t>
  </si>
  <si>
    <t>AT_072</t>
  </si>
  <si>
    <t>AT_073</t>
  </si>
  <si>
    <t>AT_074</t>
  </si>
  <si>
    <t>AT_075</t>
  </si>
  <si>
    <t>AT_076</t>
  </si>
  <si>
    <t>AT_077</t>
  </si>
  <si>
    <t>AT_078</t>
  </si>
  <si>
    <t>AT_079</t>
  </si>
  <si>
    <t>AT_080</t>
  </si>
  <si>
    <t>THEIß</t>
  </si>
  <si>
    <t>DONAUSTADT 3</t>
  </si>
  <si>
    <t>KORNEUBURG</t>
  </si>
  <si>
    <t>ZISTERSDORF</t>
  </si>
  <si>
    <t>Müll</t>
  </si>
  <si>
    <t>TIMELKAM CC</t>
  </si>
  <si>
    <t>TIMELKAM 4</t>
  </si>
  <si>
    <t>LENZING</t>
  </si>
  <si>
    <t>Heizkraftwerk</t>
  </si>
  <si>
    <t>NIKALSDORF</t>
  </si>
  <si>
    <t>WERNDORF</t>
  </si>
  <si>
    <t>MELLACH 1</t>
  </si>
  <si>
    <t>MELLACH 2</t>
  </si>
  <si>
    <t>HEILIGENKREUZ</t>
  </si>
  <si>
    <t>KAPRUN LIMBERG II</t>
  </si>
  <si>
    <t>REMSACH</t>
  </si>
  <si>
    <t>Wasserspeicher</t>
  </si>
  <si>
    <t>BÖCKSTEIN</t>
  </si>
  <si>
    <t>NASSFELD</t>
  </si>
  <si>
    <t>KAPRUN-HAUPTSTUFE</t>
  </si>
  <si>
    <t>KAPRUN-OBERSTUFE</t>
  </si>
  <si>
    <t>BÄRENWERK</t>
  </si>
  <si>
    <t>RIFAWERK</t>
  </si>
  <si>
    <t>VERMUNT</t>
  </si>
  <si>
    <t>KOPSWERK I</t>
  </si>
  <si>
    <t>KOPSWERK II</t>
  </si>
  <si>
    <t>FELDSEE</t>
  </si>
  <si>
    <t>ZIRKNITZ</t>
  </si>
  <si>
    <t>AUßERFRAGANT</t>
  </si>
  <si>
    <t>INNERFRAGANT</t>
  </si>
  <si>
    <t>WALGAU</t>
  </si>
  <si>
    <t>ZEDERHAUS</t>
  </si>
  <si>
    <t>KREUZECK</t>
  </si>
  <si>
    <t>ROTGÜLDEN</t>
  </si>
  <si>
    <t>MURFALL</t>
  </si>
  <si>
    <t>HINTERMUHR</t>
  </si>
  <si>
    <t>REIßECK</t>
  </si>
  <si>
    <t>MALTA-HAUPTSTUFE</t>
  </si>
  <si>
    <t>MALTA-OBERSTUFE</t>
  </si>
  <si>
    <t>GRAZ</t>
  </si>
  <si>
    <t>H. LINZ</t>
  </si>
  <si>
    <t>LINZ</t>
  </si>
  <si>
    <t>KAUNERTAL</t>
  </si>
  <si>
    <t>HIEFLAU</t>
  </si>
  <si>
    <t>LATSCHAUWERK</t>
  </si>
  <si>
    <t>ARNOLDSTEIN</t>
  </si>
  <si>
    <t>RIEDERSBACH 1</t>
  </si>
  <si>
    <t>RIEDERSBACH 2</t>
  </si>
  <si>
    <t>SALZBURG NORD</t>
  </si>
  <si>
    <t>SALZBURG MITTE</t>
  </si>
  <si>
    <t>STRUBKLAMM</t>
  </si>
  <si>
    <t>WIESTAL</t>
  </si>
  <si>
    <t>WELS</t>
  </si>
  <si>
    <t>KORALPE</t>
  </si>
  <si>
    <t>DIESSBACH</t>
  </si>
  <si>
    <t>SCHWARZACH</t>
  </si>
  <si>
    <t>ACHENSEE</t>
  </si>
  <si>
    <t>GOSAU</t>
  </si>
  <si>
    <t>SALZA</t>
  </si>
  <si>
    <t>MANDLING</t>
  </si>
  <si>
    <t>SÖLK</t>
  </si>
  <si>
    <t>LANGENEGG</t>
  </si>
  <si>
    <t>SIMMERING</t>
  </si>
  <si>
    <t>LEOPOLDAU</t>
  </si>
  <si>
    <t>PFAFFENAU</t>
  </si>
  <si>
    <t>SPITTELAU</t>
  </si>
  <si>
    <t>FUNSINGAU</t>
  </si>
  <si>
    <t>HOLLERSBACH</t>
  </si>
  <si>
    <t>TRATTENBACH</t>
  </si>
  <si>
    <t>GERLOS</t>
  </si>
  <si>
    <t>ST. MARTIN</t>
  </si>
  <si>
    <t>BÖSDORNAU</t>
  </si>
  <si>
    <t>BODENDORF-PAAL</t>
  </si>
  <si>
    <t>ARNSTEIN</t>
  </si>
  <si>
    <t>Wärme (Gas)</t>
  </si>
  <si>
    <t>Bezeichner</t>
  </si>
  <si>
    <t>Langname</t>
  </si>
  <si>
    <t>Konventionell</t>
  </si>
  <si>
    <t>Speicher</t>
  </si>
  <si>
    <t>Pmin</t>
  </si>
  <si>
    <t>BISAM</t>
  </si>
  <si>
    <t>DUERN</t>
  </si>
  <si>
    <t>HAUSR</t>
  </si>
  <si>
    <t>HESSE</t>
  </si>
  <si>
    <t>KAINA</t>
  </si>
  <si>
    <t>MAYRH</t>
  </si>
  <si>
    <t>OSTST</t>
  </si>
  <si>
    <t>ROSEG</t>
  </si>
  <si>
    <t>SATTL</t>
  </si>
  <si>
    <t>TAUER</t>
  </si>
  <si>
    <t>WEISS</t>
  </si>
  <si>
    <t>WIEN</t>
  </si>
  <si>
    <t>ZELTW2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</si>
</sst>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3" fontId="0" fillId="0" borderId="1" xfId="0" applyNumberFormat="1" applyBorder="1"/>
    <xf numFmtId="3" fontId="0" fillId="0" borderId="2" xfId="0" applyNumberFormat="1" applyBorder="1"/>
    <xf numFmtId="3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81"/>
  <sheetViews>
    <sheetView zoomScaleNormal="100" workbookViewId="0">
      <pane ySplit="1" topLeftCell="A16" activePane="bottomLeft" state="frozen"/>
      <selection pane="bottomLeft" activeCell="R24" sqref="R24"/>
    </sheetView>
  </sheetViews>
  <sheetFormatPr baseColWidth="10" defaultRowHeight="15" x14ac:dyDescent="0.25"/>
  <cols>
    <col min="2" max="2" width="16.5703125" bestFit="1" customWidth="1"/>
    <col min="3" max="3" width="12.7109375" bestFit="1" customWidth="1"/>
    <col min="4" max="4" width="9.42578125" customWidth="1"/>
    <col min="5" max="5" width="22.85546875" customWidth="1"/>
    <col min="6" max="6" width="15" bestFit="1" customWidth="1"/>
    <col min="7" max="7" width="11.7109375" customWidth="1"/>
    <col min="8" max="8" width="19.7109375" customWidth="1"/>
    <col min="9" max="9" width="18.5703125" customWidth="1"/>
    <col min="10" max="10" width="13.28515625" customWidth="1"/>
    <col min="11" max="11" width="16.42578125" customWidth="1"/>
  </cols>
  <sheetData>
    <row r="1" spans="1:12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5</v>
      </c>
      <c r="H1" s="13" t="s">
        <v>15</v>
      </c>
      <c r="I1" s="13" t="s">
        <v>17</v>
      </c>
      <c r="J1" s="10" t="s">
        <v>9</v>
      </c>
      <c r="K1" s="10" t="s">
        <v>10</v>
      </c>
      <c r="L1" s="4"/>
    </row>
    <row r="2" spans="1:12" x14ac:dyDescent="0.25">
      <c r="A2" s="3" t="s">
        <v>32</v>
      </c>
      <c r="B2" s="3" t="s">
        <v>227</v>
      </c>
      <c r="C2" s="18" t="s">
        <v>84</v>
      </c>
      <c r="D2" s="8">
        <v>380</v>
      </c>
      <c r="E2" s="3" t="s">
        <v>146</v>
      </c>
      <c r="F2" s="1" t="s">
        <v>1</v>
      </c>
      <c r="G2" s="1">
        <f>VLOOKUP(F:F,Kraftwerkspark!$B$2:$F$8,4,FALSE)</f>
        <v>0.52</v>
      </c>
      <c r="H2" s="1">
        <f>VLOOKUP(F:F,Kraftwerkspark!$B$2:$F$8,3,FALSE)</f>
        <v>0.2</v>
      </c>
      <c r="I2" s="1">
        <f>VLOOKUP(F:F,Kraftwerkspark!$B$2:$F$8,5,FALSE)</f>
        <v>27.25</v>
      </c>
      <c r="J2" s="7">
        <v>858.48</v>
      </c>
      <c r="K2" s="1">
        <f>IF(F2=Kraftwerkspark!$B$2,J2*Kraftwerkspark!$H$2/100,
IF(F2=Kraftwerkspark!$B$3,J2*Kraftwerkspark!$H$3/100,
IF(F2=Kraftwerkspark!$B$4,J2*Kraftwerkspark!$H$4/100,
IF(F2=Kraftwerkspark!$B$5,J2*Kraftwerkspark!$H$5/100,
IF(F2=Kraftwerkspark!$B$8,J2*Kraftwerkspark!$H$8/100,0)))))</f>
        <v>171.696</v>
      </c>
    </row>
    <row r="3" spans="1:12" x14ac:dyDescent="0.25">
      <c r="A3" s="3" t="s">
        <v>33</v>
      </c>
      <c r="B3" s="3" t="s">
        <v>226</v>
      </c>
      <c r="C3" s="18" t="s">
        <v>84</v>
      </c>
      <c r="D3" s="8">
        <v>380</v>
      </c>
      <c r="E3" s="3" t="s">
        <v>147</v>
      </c>
      <c r="F3" s="1" t="s">
        <v>1</v>
      </c>
      <c r="G3" s="1">
        <f>VLOOKUP(F:F,Kraftwerkspark!$B$2:$F$8,4,FALSE)</f>
        <v>0.52</v>
      </c>
      <c r="H3" s="1">
        <f>VLOOKUP(F:F,Kraftwerkspark!$B$2:$F$8,3,FALSE)</f>
        <v>0.2</v>
      </c>
      <c r="I3" s="1">
        <f>VLOOKUP(F:F,Kraftwerkspark!$B$2:$F$8,5,FALSE)</f>
        <v>27.25</v>
      </c>
      <c r="J3" s="7">
        <v>425.48</v>
      </c>
      <c r="K3" s="1">
        <f>IF(F3=Kraftwerkspark!$B$2,J3*Kraftwerkspark!$H$2/100,
IF(F3=Kraftwerkspark!$B$3,J3*Kraftwerkspark!$H$3/100,
IF(F3=Kraftwerkspark!$B$4,J3*Kraftwerkspark!$H$4/100,
IF(F3=Kraftwerkspark!$B$5,J3*Kraftwerkspark!$H$5/100,
IF(F3=Kraftwerkspark!$B$8,J3*Kraftwerkspark!$H$8/100,0)))))</f>
        <v>85.096000000000004</v>
      </c>
    </row>
    <row r="4" spans="1:12" x14ac:dyDescent="0.25">
      <c r="A4" s="3" t="s">
        <v>34</v>
      </c>
      <c r="B4" s="3" t="s">
        <v>226</v>
      </c>
      <c r="C4" s="18" t="s">
        <v>84</v>
      </c>
      <c r="D4" s="8">
        <v>380</v>
      </c>
      <c r="E4" s="3" t="s">
        <v>148</v>
      </c>
      <c r="F4" s="1" t="s">
        <v>1</v>
      </c>
      <c r="G4" s="1">
        <f>VLOOKUP(F:F,Kraftwerkspark!$B$2:$F$8,4,FALSE)</f>
        <v>0.52</v>
      </c>
      <c r="H4" s="1">
        <f>VLOOKUP(F:F,Kraftwerkspark!$B$2:$F$8,3,FALSE)</f>
        <v>0.2</v>
      </c>
      <c r="I4" s="1">
        <f>VLOOKUP(F:F,Kraftwerkspark!$B$2:$F$8,5,FALSE)</f>
        <v>27.25</v>
      </c>
      <c r="J4" s="7">
        <v>423.48</v>
      </c>
      <c r="K4" s="1">
        <f>IF(F4=Kraftwerkspark!$B$2,J4*Kraftwerkspark!$H$2/100,
IF(F4=Kraftwerkspark!$B$3,J4*Kraftwerkspark!$H$3/100,
IF(F4=Kraftwerkspark!$B$4,J4*Kraftwerkspark!$H$4/100,
IF(F4=Kraftwerkspark!$B$5,J4*Kraftwerkspark!$H$5/100,
IF(F4=Kraftwerkspark!$B$8,J4*Kraftwerkspark!$H$8/100,0)))))</f>
        <v>84.695999999999998</v>
      </c>
    </row>
    <row r="5" spans="1:12" x14ac:dyDescent="0.25">
      <c r="A5" s="3" t="s">
        <v>35</v>
      </c>
      <c r="B5" s="3" t="s">
        <v>226</v>
      </c>
      <c r="C5" s="18" t="s">
        <v>84</v>
      </c>
      <c r="D5" s="8">
        <v>380</v>
      </c>
      <c r="E5" s="3" t="s">
        <v>149</v>
      </c>
      <c r="F5" s="1" t="s">
        <v>150</v>
      </c>
      <c r="G5" s="1">
        <f>VLOOKUP(F:F,Kraftwerkspark!$B$2:$F$8,4,FALSE)</f>
        <v>0.14000000000000001</v>
      </c>
      <c r="H5" s="1">
        <f>VLOOKUP(F:F,Kraftwerkspark!$B$2:$F$8,3,FALSE)</f>
        <v>0.12</v>
      </c>
      <c r="I5" s="1">
        <f>VLOOKUP(F:F,Kraftwerkspark!$B$2:$F$8,5,FALSE)</f>
        <v>0</v>
      </c>
      <c r="J5" s="7">
        <v>72.47999999999999</v>
      </c>
      <c r="K5" s="1">
        <f>IF(F5=Kraftwerkspark!$B$2,J5*Kraftwerkspark!$H$2/100,
IF(F5=Kraftwerkspark!$B$3,J5*Kraftwerkspark!$H$3/100,
IF(F5=Kraftwerkspark!$B$4,J5*Kraftwerkspark!$H$4/100,
IF(F5=Kraftwerkspark!$B$5,J5*Kraftwerkspark!$H$5/100,
IF(F5=Kraftwerkspark!$B$8,J5*Kraftwerkspark!$H$8/100,0)))))</f>
        <v>0</v>
      </c>
    </row>
    <row r="6" spans="1:12" x14ac:dyDescent="0.25">
      <c r="A6" s="3" t="s">
        <v>36</v>
      </c>
      <c r="B6" s="3" t="s">
        <v>227</v>
      </c>
      <c r="C6" s="18" t="s">
        <v>84</v>
      </c>
      <c r="D6" s="8">
        <v>380</v>
      </c>
      <c r="E6" s="3" t="s">
        <v>86</v>
      </c>
      <c r="F6" s="1" t="s">
        <v>16</v>
      </c>
      <c r="G6" s="1">
        <f>VLOOKUP(F:F,Kraftwerkspark!$B$2:$F$8,4,FALSE)</f>
        <v>0.42</v>
      </c>
      <c r="H6" s="1">
        <f>VLOOKUP(F:F,Kraftwerkspark!$B$2:$F$8,3,FALSE)</f>
        <v>0.3</v>
      </c>
      <c r="I6" s="1">
        <f>VLOOKUP(F:F,Kraftwerkspark!$B$2:$F$8,5,FALSE)</f>
        <v>10.9</v>
      </c>
      <c r="J6" s="7">
        <v>815.48</v>
      </c>
      <c r="K6" s="1">
        <f>IF(F6=Kraftwerkspark!$B$2,J6*Kraftwerkspark!$H$2/100,
IF(F6=Kraftwerkspark!$B$3,J6*Kraftwerkspark!$H$3/100,
IF(F6=Kraftwerkspark!$B$4,J6*Kraftwerkspark!$H$4/100,
IF(F6=Kraftwerkspark!$B$5,J6*Kraftwerkspark!$H$5/100,
IF(F6=Kraftwerkspark!$B$8,J6*Kraftwerkspark!$H$8/100,0)))))</f>
        <v>244.64400000000001</v>
      </c>
    </row>
    <row r="7" spans="1:12" x14ac:dyDescent="0.25">
      <c r="A7" s="3" t="s">
        <v>37</v>
      </c>
      <c r="B7" s="3" t="s">
        <v>87</v>
      </c>
      <c r="C7" s="18" t="s">
        <v>88</v>
      </c>
      <c r="D7" s="8">
        <v>220</v>
      </c>
      <c r="E7" s="3" t="s">
        <v>87</v>
      </c>
      <c r="F7" s="1" t="s">
        <v>3</v>
      </c>
      <c r="G7" s="1">
        <f>VLOOKUP(F:F,Kraftwerkspark!$B$2:$F$8,4,FALSE)</f>
        <v>0.85</v>
      </c>
      <c r="H7" s="1">
        <f>VLOOKUP(F:F,Kraftwerkspark!$B$2:$F$8,3,FALSE)</f>
        <v>0</v>
      </c>
      <c r="I7" s="1">
        <f>VLOOKUP(F:F,Kraftwerkspark!$B$2:$F$8,5,FALSE)</f>
        <v>0</v>
      </c>
      <c r="J7" s="7">
        <v>365.57</v>
      </c>
      <c r="K7" s="1">
        <v>-360</v>
      </c>
    </row>
    <row r="8" spans="1:12" x14ac:dyDescent="0.25">
      <c r="A8" s="3" t="s">
        <v>38</v>
      </c>
      <c r="B8" s="3" t="s">
        <v>228</v>
      </c>
      <c r="C8" s="18" t="s">
        <v>84</v>
      </c>
      <c r="D8" s="8">
        <v>220</v>
      </c>
      <c r="E8" s="3" t="s">
        <v>151</v>
      </c>
      <c r="F8" s="1" t="s">
        <v>2</v>
      </c>
      <c r="G8" s="1">
        <f>VLOOKUP(F:F,Kraftwerkspark!$B$2:$F$8,4,FALSE)</f>
        <v>0.52</v>
      </c>
      <c r="H8" s="1">
        <f>VLOOKUP(F:F,Kraftwerkspark!$B$2:$F$8,3,FALSE)</f>
        <v>0.2</v>
      </c>
      <c r="I8" s="1">
        <f>VLOOKUP(F:F,Kraftwerkspark!$B$2:$F$8,5,FALSE)</f>
        <v>27.25</v>
      </c>
      <c r="J8" s="7">
        <v>463.48</v>
      </c>
      <c r="K8" s="1">
        <f>IF(F8=Kraftwerkspark!$B$2,J8*Kraftwerkspark!$H$2/100,
IF(F8=Kraftwerkspark!$B$3,J8*Kraftwerkspark!$H$3/100,
IF(F8=Kraftwerkspark!$B$4,J8*Kraftwerkspark!$H$4/100,
IF(F8=Kraftwerkspark!$B$5,J8*Kraftwerkspark!$H$5/100,
IF(F8=Kraftwerkspark!$B$8,J8*Kraftwerkspark!$H$8/100,0)))))</f>
        <v>92.695999999999998</v>
      </c>
    </row>
    <row r="9" spans="1:12" x14ac:dyDescent="0.25">
      <c r="A9" s="3" t="s">
        <v>39</v>
      </c>
      <c r="B9" s="3" t="s">
        <v>228</v>
      </c>
      <c r="C9" s="18" t="s">
        <v>84</v>
      </c>
      <c r="D9" s="8">
        <v>220</v>
      </c>
      <c r="E9" s="3" t="s">
        <v>152</v>
      </c>
      <c r="F9" s="1" t="s">
        <v>1</v>
      </c>
      <c r="G9" s="1">
        <f>VLOOKUP(F:F,Kraftwerkspark!$B$2:$F$8,4,FALSE)</f>
        <v>0.52</v>
      </c>
      <c r="H9" s="1">
        <f>VLOOKUP(F:F,Kraftwerkspark!$B$2:$F$8,3,FALSE)</f>
        <v>0.2</v>
      </c>
      <c r="I9" s="1">
        <f>VLOOKUP(F:F,Kraftwerkspark!$B$2:$F$8,5,FALSE)</f>
        <v>27.25</v>
      </c>
      <c r="J9" s="7">
        <v>124.47999999999999</v>
      </c>
      <c r="K9" s="1">
        <f>IF(F9=Kraftwerkspark!$B$2,J9*Kraftwerkspark!$H$2/100,
IF(F9=Kraftwerkspark!$B$3,J9*Kraftwerkspark!$H$3/100,
IF(F9=Kraftwerkspark!$B$4,J9*Kraftwerkspark!$H$4/100,
IF(F9=Kraftwerkspark!$B$5,J9*Kraftwerkspark!$H$5/100,
IF(F9=Kraftwerkspark!$B$8,J9*Kraftwerkspark!$H$8/100,0)))))</f>
        <v>24.896000000000001</v>
      </c>
    </row>
    <row r="10" spans="1:12" x14ac:dyDescent="0.25">
      <c r="A10" s="3" t="s">
        <v>40</v>
      </c>
      <c r="B10" s="3" t="s">
        <v>228</v>
      </c>
      <c r="C10" s="18" t="s">
        <v>84</v>
      </c>
      <c r="D10" s="8">
        <v>220</v>
      </c>
      <c r="E10" s="3" t="s">
        <v>153</v>
      </c>
      <c r="F10" s="1" t="s">
        <v>154</v>
      </c>
      <c r="G10" s="1">
        <f>VLOOKUP(F:F,Kraftwerkspark!$B$2:$F$8,4,FALSE)</f>
        <v>0.9</v>
      </c>
      <c r="H10" s="1">
        <f>VLOOKUP(F:F,Kraftwerkspark!$B$2:$F$8,3,FALSE)</f>
        <v>0</v>
      </c>
      <c r="I10" s="1">
        <f>VLOOKUP(F:F,Kraftwerkspark!$B$2:$F$8,5,FALSE)</f>
        <v>0</v>
      </c>
      <c r="J10" s="7">
        <v>159.47999999999999</v>
      </c>
      <c r="K10" s="1">
        <f>IF(F10=Kraftwerkspark!$B$2,J10*Kraftwerkspark!$H$2/100,
IF(F10=Kraftwerkspark!$B$3,J10*Kraftwerkspark!$H$3/100,
IF(F10=Kraftwerkspark!$B$4,J10*Kraftwerkspark!$H$4/100,
IF(F10=Kraftwerkspark!$B$5,J10*Kraftwerkspark!$H$5/100,
IF(F10=Kraftwerkspark!$B$8,J10*Kraftwerkspark!$H$8/100,0)))))</f>
        <v>0</v>
      </c>
    </row>
    <row r="11" spans="1:12" x14ac:dyDescent="0.25">
      <c r="A11" s="3" t="s">
        <v>41</v>
      </c>
      <c r="B11" s="3" t="s">
        <v>229</v>
      </c>
      <c r="C11" s="18" t="s">
        <v>84</v>
      </c>
      <c r="D11" s="19">
        <v>220</v>
      </c>
      <c r="E11" s="3" t="s">
        <v>155</v>
      </c>
      <c r="F11" s="1" t="s">
        <v>150</v>
      </c>
      <c r="G11" s="1">
        <f>VLOOKUP(F:F,Kraftwerkspark!$B$2:$F$8,4,FALSE)</f>
        <v>0.14000000000000001</v>
      </c>
      <c r="H11" s="1">
        <f>VLOOKUP(F:F,Kraftwerkspark!$B$2:$F$8,3,FALSE)</f>
        <v>0.12</v>
      </c>
      <c r="I11" s="1">
        <f>VLOOKUP(F:F,Kraftwerkspark!$B$2:$F$8,5,FALSE)</f>
        <v>0</v>
      </c>
      <c r="J11" s="7">
        <v>65.97999999999999</v>
      </c>
      <c r="K11" s="1">
        <f>IF(F11=Kraftwerkspark!$B$2,J11*Kraftwerkspark!$H$2/100,
IF(F11=Kraftwerkspark!$B$3,J11*Kraftwerkspark!$H$3/100,
IF(F11=Kraftwerkspark!$B$4,J11*Kraftwerkspark!$H$4/100,
IF(F11=Kraftwerkspark!$B$5,J11*Kraftwerkspark!$H$5/100,
IF(F11=Kraftwerkspark!$B$8,J11*Kraftwerkspark!$H$8/100,0)))))</f>
        <v>0</v>
      </c>
    </row>
    <row r="12" spans="1:12" x14ac:dyDescent="0.25">
      <c r="A12" s="3" t="s">
        <v>42</v>
      </c>
      <c r="B12" s="3" t="s">
        <v>230</v>
      </c>
      <c r="C12" s="18" t="s">
        <v>84</v>
      </c>
      <c r="D12" s="8">
        <v>380</v>
      </c>
      <c r="E12" s="3" t="s">
        <v>156</v>
      </c>
      <c r="F12" s="1" t="s">
        <v>154</v>
      </c>
      <c r="G12" s="1">
        <f>VLOOKUP(F:F,Kraftwerkspark!$B$2:$F$8,4,FALSE)</f>
        <v>0.9</v>
      </c>
      <c r="H12" s="1">
        <f>VLOOKUP(F:F,Kraftwerkspark!$B$2:$F$8,3,FALSE)</f>
        <v>0</v>
      </c>
      <c r="I12" s="1">
        <f>VLOOKUP(F:F,Kraftwerkspark!$B$2:$F$8,5,FALSE)</f>
        <v>0</v>
      </c>
      <c r="J12" s="7">
        <v>343.48</v>
      </c>
      <c r="K12" s="1">
        <f>IF(F12=Kraftwerkspark!$B$2,J12*Kraftwerkspark!$H$2/100,
IF(F12=Kraftwerkspark!$B$3,J12*Kraftwerkspark!$H$3/100,
IF(F12=Kraftwerkspark!$B$4,J12*Kraftwerkspark!$H$4/100,
IF(F12=Kraftwerkspark!$B$5,J12*Kraftwerkspark!$H$5/100,
IF(F12=Kraftwerkspark!$B$8,J12*Kraftwerkspark!$H$8/100,0)))))</f>
        <v>0</v>
      </c>
    </row>
    <row r="13" spans="1:12" x14ac:dyDescent="0.25">
      <c r="A13" s="3" t="s">
        <v>43</v>
      </c>
      <c r="B13" s="3" t="s">
        <v>230</v>
      </c>
      <c r="C13" s="18" t="s">
        <v>84</v>
      </c>
      <c r="D13" s="8">
        <v>380</v>
      </c>
      <c r="E13" s="3" t="s">
        <v>157</v>
      </c>
      <c r="F13" s="1" t="s">
        <v>1</v>
      </c>
      <c r="G13" s="1">
        <f>VLOOKUP(F:F,Kraftwerkspark!$B$2:$F$8,4,FALSE)</f>
        <v>0.52</v>
      </c>
      <c r="H13" s="1">
        <f>VLOOKUP(F:F,Kraftwerkspark!$B$2:$F$8,3,FALSE)</f>
        <v>0.2</v>
      </c>
      <c r="I13" s="1">
        <f>VLOOKUP(F:F,Kraftwerkspark!$B$2:$F$8,5,FALSE)</f>
        <v>27.25</v>
      </c>
      <c r="J13" s="7">
        <v>890.48</v>
      </c>
      <c r="K13" s="1">
        <f>IF(F13=Kraftwerkspark!$B$2,J13*Kraftwerkspark!$H$2/100,
IF(F13=Kraftwerkspark!$B$3,J13*Kraftwerkspark!$H$3/100,
IF(F13=Kraftwerkspark!$B$4,J13*Kraftwerkspark!$H$4/100,
IF(F13=Kraftwerkspark!$B$5,J13*Kraftwerkspark!$H$5/100,
IF(F13=Kraftwerkspark!$B$8,J13*Kraftwerkspark!$H$8/100,0)))))</f>
        <v>178.09599999999998</v>
      </c>
    </row>
    <row r="14" spans="1:12" x14ac:dyDescent="0.25">
      <c r="A14" s="3" t="s">
        <v>44</v>
      </c>
      <c r="B14" s="3" t="s">
        <v>230</v>
      </c>
      <c r="C14" s="18" t="s">
        <v>84</v>
      </c>
      <c r="D14" s="8">
        <v>380</v>
      </c>
      <c r="E14" s="3" t="s">
        <v>158</v>
      </c>
      <c r="F14" s="1" t="s">
        <v>154</v>
      </c>
      <c r="G14" s="1">
        <f>VLOOKUP(F:F,Kraftwerkspark!$B$2:$F$8,4,FALSE)</f>
        <v>0.9</v>
      </c>
      <c r="H14" s="1">
        <f>VLOOKUP(F:F,Kraftwerkspark!$B$2:$F$8,3,FALSE)</f>
        <v>0</v>
      </c>
      <c r="I14" s="1">
        <f>VLOOKUP(F:F,Kraftwerkspark!$B$2:$F$8,5,FALSE)</f>
        <v>0</v>
      </c>
      <c r="J14" s="7">
        <v>304.48</v>
      </c>
      <c r="K14" s="1">
        <f>IF(F14=Kraftwerkspark!$B$2,J14*Kraftwerkspark!$H$2/100,
IF(F14=Kraftwerkspark!$B$3,J14*Kraftwerkspark!$H$3/100,
IF(F14=Kraftwerkspark!$B$4,J14*Kraftwerkspark!$H$4/100,
IF(F14=Kraftwerkspark!$B$5,J14*Kraftwerkspark!$H$5/100,
IF(F14=Kraftwerkspark!$B$8,J14*Kraftwerkspark!$H$8/100,0)))))</f>
        <v>0</v>
      </c>
    </row>
    <row r="15" spans="1:12" x14ac:dyDescent="0.25">
      <c r="A15" s="3" t="s">
        <v>45</v>
      </c>
      <c r="B15" s="3" t="s">
        <v>230</v>
      </c>
      <c r="C15" s="18" t="s">
        <v>84</v>
      </c>
      <c r="D15" s="8">
        <v>380</v>
      </c>
      <c r="E15" s="3" t="s">
        <v>159</v>
      </c>
      <c r="F15" s="1" t="s">
        <v>1</v>
      </c>
      <c r="G15" s="1">
        <f>VLOOKUP(F:F,Kraftwerkspark!$B$2:$F$8,4,FALSE)</f>
        <v>0.52</v>
      </c>
      <c r="H15" s="1">
        <f>VLOOKUP(F:F,Kraftwerkspark!$B$2:$F$8,3,FALSE)</f>
        <v>0.2</v>
      </c>
      <c r="I15" s="1">
        <f>VLOOKUP(F:F,Kraftwerkspark!$B$2:$F$8,5,FALSE)</f>
        <v>27.25</v>
      </c>
      <c r="J15" s="7">
        <v>67.97999999999999</v>
      </c>
      <c r="K15" s="1">
        <f>IF(F15=Kraftwerkspark!$B$2,J15*Kraftwerkspark!$H$2/100,
IF(F15=Kraftwerkspark!$B$3,J15*Kraftwerkspark!$H$3/100,
IF(F15=Kraftwerkspark!$B$4,J15*Kraftwerkspark!$H$4/100,
IF(F15=Kraftwerkspark!$B$5,J15*Kraftwerkspark!$H$5/100,
IF(F15=Kraftwerkspark!$B$8,J15*Kraftwerkspark!$H$8/100,0)))))</f>
        <v>13.595999999999998</v>
      </c>
    </row>
    <row r="16" spans="1:12" x14ac:dyDescent="0.25">
      <c r="A16" s="3" t="s">
        <v>46</v>
      </c>
      <c r="B16" s="3" t="s">
        <v>235</v>
      </c>
      <c r="C16" s="18" t="s">
        <v>88</v>
      </c>
      <c r="D16" s="8">
        <v>380</v>
      </c>
      <c r="E16" s="3" t="s">
        <v>160</v>
      </c>
      <c r="F16" s="1" t="s">
        <v>3</v>
      </c>
      <c r="G16" s="1">
        <f>VLOOKUP(F:F,Kraftwerkspark!$B$2:$F$8,4,FALSE)</f>
        <v>0.85</v>
      </c>
      <c r="H16" s="1">
        <f>VLOOKUP(F:F,Kraftwerkspark!$B$2:$F$8,3,FALSE)</f>
        <v>0</v>
      </c>
      <c r="I16" s="1">
        <f>VLOOKUP(F:F,Kraftwerkspark!$B$2:$F$8,5,FALSE)</f>
        <v>0</v>
      </c>
      <c r="J16" s="7">
        <v>485.57</v>
      </c>
      <c r="K16" s="1">
        <v>-480</v>
      </c>
    </row>
    <row r="17" spans="1:11" x14ac:dyDescent="0.25">
      <c r="A17" s="3" t="s">
        <v>47</v>
      </c>
      <c r="B17" s="3" t="s">
        <v>235</v>
      </c>
      <c r="C17" s="18" t="s">
        <v>88</v>
      </c>
      <c r="D17" s="8">
        <v>380</v>
      </c>
      <c r="E17" s="3" t="s">
        <v>161</v>
      </c>
      <c r="F17" s="1" t="s">
        <v>162</v>
      </c>
      <c r="G17" s="1">
        <f>VLOOKUP(F:F,Kraftwerkspark!$B$2:$F$8,4,FALSE)</f>
        <v>0.85</v>
      </c>
      <c r="H17" s="1">
        <f>VLOOKUP(F:F,Kraftwerkspark!$B$2:$F$8,3,FALSE)</f>
        <v>0</v>
      </c>
      <c r="I17" s="1">
        <f>VLOOKUP(F:F,Kraftwerkspark!$B$2:$F$8,5,FALSE)</f>
        <v>0</v>
      </c>
      <c r="J17" s="7">
        <v>36.47</v>
      </c>
      <c r="K17" s="1">
        <f>IF(F17=Kraftwerkspark!$B$2,J17*Kraftwerkspark!$H$2/100,
IF(F17=Kraftwerkspark!$B$3,J17*Kraftwerkspark!$H$3/100,
IF(F17=Kraftwerkspark!$B$4,J17*Kraftwerkspark!$H$4/100,
IF(F17=Kraftwerkspark!$B$5,J17*Kraftwerkspark!$H$5/100,
IF(F17=Kraftwerkspark!$B$8,J17*Kraftwerkspark!$H$8/100,0)))))</f>
        <v>0</v>
      </c>
    </row>
    <row r="18" spans="1:11" x14ac:dyDescent="0.25">
      <c r="A18" s="3" t="s">
        <v>48</v>
      </c>
      <c r="B18" s="3" t="s">
        <v>235</v>
      </c>
      <c r="C18" s="18" t="s">
        <v>88</v>
      </c>
      <c r="D18" s="8">
        <v>380</v>
      </c>
      <c r="E18" s="3" t="s">
        <v>163</v>
      </c>
      <c r="F18" s="1" t="s">
        <v>162</v>
      </c>
      <c r="G18" s="1">
        <f>VLOOKUP(F:F,Kraftwerkspark!$B$2:$F$8,4,FALSE)</f>
        <v>0.85</v>
      </c>
      <c r="H18" s="1">
        <f>VLOOKUP(F:F,Kraftwerkspark!$B$2:$F$8,3,FALSE)</f>
        <v>0</v>
      </c>
      <c r="I18" s="1">
        <f>VLOOKUP(F:F,Kraftwerkspark!$B$2:$F$8,5,FALSE)</f>
        <v>0</v>
      </c>
      <c r="J18" s="7">
        <v>51.57</v>
      </c>
      <c r="K18" s="1">
        <f>IF(F18=Kraftwerkspark!$B$2,J18*Kraftwerkspark!$H$2/100,
IF(F18=Kraftwerkspark!$B$3,J18*Kraftwerkspark!$H$3/100,
IF(F18=Kraftwerkspark!$B$4,J18*Kraftwerkspark!$H$4/100,
IF(F18=Kraftwerkspark!$B$5,J18*Kraftwerkspark!$H$5/100,
IF(F18=Kraftwerkspark!$B$8,J18*Kraftwerkspark!$H$8/100,0)))))</f>
        <v>0</v>
      </c>
    </row>
    <row r="19" spans="1:11" x14ac:dyDescent="0.25">
      <c r="A19" s="3" t="s">
        <v>49</v>
      </c>
      <c r="B19" s="3" t="s">
        <v>235</v>
      </c>
      <c r="C19" s="18" t="s">
        <v>88</v>
      </c>
      <c r="D19" s="8">
        <v>380</v>
      </c>
      <c r="E19" s="3" t="s">
        <v>164</v>
      </c>
      <c r="F19" s="1" t="s">
        <v>162</v>
      </c>
      <c r="G19" s="1">
        <f>VLOOKUP(F:F,Kraftwerkspark!$B$2:$F$8,4,FALSE)</f>
        <v>0.85</v>
      </c>
      <c r="H19" s="1">
        <f>VLOOKUP(F:F,Kraftwerkspark!$B$2:$F$8,3,FALSE)</f>
        <v>0</v>
      </c>
      <c r="I19" s="1">
        <f>VLOOKUP(F:F,Kraftwerkspark!$B$2:$F$8,5,FALSE)</f>
        <v>0</v>
      </c>
      <c r="J19" s="7">
        <v>37.07</v>
      </c>
      <c r="K19" s="1">
        <v>-31.5</v>
      </c>
    </row>
    <row r="20" spans="1:11" x14ac:dyDescent="0.25">
      <c r="A20" s="3" t="s">
        <v>50</v>
      </c>
      <c r="B20" s="3" t="s">
        <v>235</v>
      </c>
      <c r="C20" s="18" t="s">
        <v>88</v>
      </c>
      <c r="D20" s="8">
        <v>380</v>
      </c>
      <c r="E20" s="3" t="s">
        <v>165</v>
      </c>
      <c r="F20" s="1" t="s">
        <v>162</v>
      </c>
      <c r="G20" s="1">
        <f>VLOOKUP(F:F,Kraftwerkspark!$B$2:$F$8,4,FALSE)</f>
        <v>0.85</v>
      </c>
      <c r="H20" s="1">
        <f>VLOOKUP(F:F,Kraftwerkspark!$B$2:$F$8,3,FALSE)</f>
        <v>0</v>
      </c>
      <c r="I20" s="1">
        <f>VLOOKUP(F:F,Kraftwerkspark!$B$2:$F$8,5,FALSE)</f>
        <v>0</v>
      </c>
      <c r="J20" s="7">
        <v>245.57</v>
      </c>
      <c r="K20" s="1">
        <f>IF(F20=Kraftwerkspark!$B$2,J20*Kraftwerkspark!$H$2/100,
IF(F20=Kraftwerkspark!$B$3,J20*Kraftwerkspark!$H$3/100,
IF(F20=Kraftwerkspark!$B$4,J20*Kraftwerkspark!$H$4/100,
IF(F20=Kraftwerkspark!$B$5,J20*Kraftwerkspark!$H$5/100,
IF(F20=Kraftwerkspark!$B$8,J20*Kraftwerkspark!$H$8/100,0)))))</f>
        <v>0</v>
      </c>
    </row>
    <row r="21" spans="1:11" x14ac:dyDescent="0.25">
      <c r="A21" s="3" t="s">
        <v>51</v>
      </c>
      <c r="B21" s="3" t="s">
        <v>235</v>
      </c>
      <c r="C21" s="18" t="s">
        <v>88</v>
      </c>
      <c r="D21" s="8">
        <v>380</v>
      </c>
      <c r="E21" s="3" t="s">
        <v>166</v>
      </c>
      <c r="F21" s="1" t="s">
        <v>3</v>
      </c>
      <c r="G21" s="1">
        <f>VLOOKUP(F:F,Kraftwerkspark!$B$2:$F$8,4,FALSE)</f>
        <v>0.85</v>
      </c>
      <c r="H21" s="1">
        <f>VLOOKUP(F:F,Kraftwerkspark!$B$2:$F$8,3,FALSE)</f>
        <v>0</v>
      </c>
      <c r="I21" s="1">
        <f>VLOOKUP(F:F,Kraftwerkspark!$B$2:$F$8,5,FALSE)</f>
        <v>0</v>
      </c>
      <c r="J21" s="7">
        <v>118.57</v>
      </c>
      <c r="K21" s="1">
        <v>-130</v>
      </c>
    </row>
    <row r="22" spans="1:11" x14ac:dyDescent="0.25">
      <c r="A22" s="3" t="s">
        <v>52</v>
      </c>
      <c r="B22" s="3" t="s">
        <v>235</v>
      </c>
      <c r="C22" s="18" t="s">
        <v>88</v>
      </c>
      <c r="D22" s="8">
        <v>380</v>
      </c>
      <c r="E22" s="3" t="s">
        <v>167</v>
      </c>
      <c r="F22" s="1" t="s">
        <v>162</v>
      </c>
      <c r="G22" s="1">
        <f>VLOOKUP(F:F,Kraftwerkspark!$B$2:$F$8,4,FALSE)</f>
        <v>0.85</v>
      </c>
      <c r="H22" s="1">
        <f>VLOOKUP(F:F,Kraftwerkspark!$B$2:$F$8,3,FALSE)</f>
        <v>0</v>
      </c>
      <c r="I22" s="1">
        <f>VLOOKUP(F:F,Kraftwerkspark!$B$2:$F$8,5,FALSE)</f>
        <v>0</v>
      </c>
      <c r="J22" s="7">
        <v>17.170000000000002</v>
      </c>
      <c r="K22" s="1">
        <f>IF(F22=Kraftwerkspark!$B$2,J22*Kraftwerkspark!$H$2/100,
IF(F22=Kraftwerkspark!$B$3,J22*Kraftwerkspark!$H$3/100,
IF(F22=Kraftwerkspark!$B$4,J22*Kraftwerkspark!$H$4/100,
IF(F22=Kraftwerkspark!$B$5,J22*Kraftwerkspark!$H$5/100,
IF(F22=Kraftwerkspark!$B$8,J22*Kraftwerkspark!$H$8/100,0)))))</f>
        <v>0</v>
      </c>
    </row>
    <row r="23" spans="1:11" x14ac:dyDescent="0.25">
      <c r="A23" s="3" t="s">
        <v>53</v>
      </c>
      <c r="B23" s="3" t="s">
        <v>93</v>
      </c>
      <c r="C23" s="18" t="s">
        <v>88</v>
      </c>
      <c r="D23" s="8">
        <v>220</v>
      </c>
      <c r="E23" s="3" t="s">
        <v>168</v>
      </c>
      <c r="F23" s="1" t="s">
        <v>3</v>
      </c>
      <c r="G23" s="1">
        <f>VLOOKUP(F:F,Kraftwerkspark!$B$2:$F$8,4,FALSE)</f>
        <v>0.85</v>
      </c>
      <c r="H23" s="1">
        <f>VLOOKUP(F:F,Kraftwerkspark!$B$2:$F$8,3,FALSE)</f>
        <v>0</v>
      </c>
      <c r="I23" s="1">
        <f>VLOOKUP(F:F,Kraftwerkspark!$B$2:$F$8,5,FALSE)</f>
        <v>0</v>
      </c>
      <c r="J23" s="7">
        <v>12.57</v>
      </c>
      <c r="K23" s="1">
        <v>-8</v>
      </c>
    </row>
    <row r="24" spans="1:11" x14ac:dyDescent="0.25">
      <c r="A24" s="3" t="s">
        <v>54</v>
      </c>
      <c r="B24" s="3" t="s">
        <v>93</v>
      </c>
      <c r="C24" s="18" t="s">
        <v>88</v>
      </c>
      <c r="D24" s="8">
        <v>220</v>
      </c>
      <c r="E24" s="3" t="s">
        <v>169</v>
      </c>
      <c r="F24" s="1" t="s">
        <v>162</v>
      </c>
      <c r="G24" s="1">
        <f>VLOOKUP(F:F,Kraftwerkspark!$B$2:$F$8,4,FALSE)</f>
        <v>0.85</v>
      </c>
      <c r="H24" s="1">
        <f>VLOOKUP(F:F,Kraftwerkspark!$B$2:$F$8,3,FALSE)</f>
        <v>0</v>
      </c>
      <c r="I24" s="1">
        <f>VLOOKUP(F:F,Kraftwerkspark!$B$2:$F$8,5,FALSE)</f>
        <v>0</v>
      </c>
      <c r="J24" s="7">
        <v>190.57</v>
      </c>
      <c r="K24" s="1">
        <f>IF(F24=Kraftwerkspark!$B$2,J24*Kraftwerkspark!$H$2/100,
IF(F24=Kraftwerkspark!$B$3,J24*Kraftwerkspark!$H$3/100,
IF(F24=Kraftwerkspark!$B$4,J24*Kraftwerkspark!$H$4/100,
IF(F24=Kraftwerkspark!$B$5,J24*Kraftwerkspark!$H$5/100,
IF(F24=Kraftwerkspark!$B$8,J24*Kraftwerkspark!$H$8/100,0)))))</f>
        <v>0</v>
      </c>
    </row>
    <row r="25" spans="1:11" x14ac:dyDescent="0.25">
      <c r="A25" s="3" t="s">
        <v>55</v>
      </c>
      <c r="B25" s="3" t="s">
        <v>93</v>
      </c>
      <c r="C25" s="18" t="s">
        <v>88</v>
      </c>
      <c r="D25" s="8">
        <v>220</v>
      </c>
      <c r="E25" s="3" t="s">
        <v>170</v>
      </c>
      <c r="F25" s="1" t="s">
        <v>162</v>
      </c>
      <c r="G25" s="1">
        <f>VLOOKUP(F:F,Kraftwerkspark!$B$2:$F$8,4,FALSE)</f>
        <v>0.85</v>
      </c>
      <c r="H25" s="1">
        <f>VLOOKUP(F:F,Kraftwerkspark!$B$2:$F$8,3,FALSE)</f>
        <v>0</v>
      </c>
      <c r="I25" s="1">
        <f>VLOOKUP(F:F,Kraftwerkspark!$B$2:$F$8,5,FALSE)</f>
        <v>0</v>
      </c>
      <c r="J25" s="7">
        <v>252.57</v>
      </c>
      <c r="K25" s="1">
        <f>IF(F25=Kraftwerkspark!$B$2,J25*Kraftwerkspark!$H$2/100,
IF(F25=Kraftwerkspark!$B$3,J25*Kraftwerkspark!$H$3/100,
IF(F25=Kraftwerkspark!$B$4,J25*Kraftwerkspark!$H$4/100,
IF(F25=Kraftwerkspark!$B$5,J25*Kraftwerkspark!$H$5/100,
IF(F25=Kraftwerkspark!$B$8,J25*Kraftwerkspark!$H$8/100,0)))))</f>
        <v>0</v>
      </c>
    </row>
    <row r="26" spans="1:11" x14ac:dyDescent="0.25">
      <c r="A26" s="3" t="s">
        <v>56</v>
      </c>
      <c r="B26" s="3" t="s">
        <v>93</v>
      </c>
      <c r="C26" s="18" t="s">
        <v>88</v>
      </c>
      <c r="D26" s="8">
        <v>220</v>
      </c>
      <c r="E26" s="3" t="s">
        <v>171</v>
      </c>
      <c r="F26" s="1" t="s">
        <v>162</v>
      </c>
      <c r="G26" s="1">
        <f>VLOOKUP(F:F,Kraftwerkspark!$B$2:$F$8,4,FALSE)</f>
        <v>0.85</v>
      </c>
      <c r="H26" s="1">
        <f>VLOOKUP(F:F,Kraftwerkspark!$B$2:$F$8,3,FALSE)</f>
        <v>0</v>
      </c>
      <c r="I26" s="1">
        <f>VLOOKUP(F:F,Kraftwerkspark!$B$2:$F$8,5,FALSE)</f>
        <v>0</v>
      </c>
      <c r="J26" s="7">
        <v>455.57</v>
      </c>
      <c r="K26" s="1">
        <f>IF(F26=Kraftwerkspark!$B$2,J26*Kraftwerkspark!$H$2/100,
IF(F26=Kraftwerkspark!$B$3,J26*Kraftwerkspark!$H$3/100,
IF(F26=Kraftwerkspark!$B$4,J26*Kraftwerkspark!$H$4/100,
IF(F26=Kraftwerkspark!$B$5,J26*Kraftwerkspark!$H$5/100,
IF(F26=Kraftwerkspark!$B$8,J26*Kraftwerkspark!$H$8/100,0)))))</f>
        <v>0</v>
      </c>
    </row>
    <row r="27" spans="1:11" x14ac:dyDescent="0.25">
      <c r="A27" s="3" t="s">
        <v>57</v>
      </c>
      <c r="B27" s="3" t="s">
        <v>94</v>
      </c>
      <c r="C27" s="18" t="s">
        <v>88</v>
      </c>
      <c r="D27" s="8">
        <v>220</v>
      </c>
      <c r="E27" s="3" t="s">
        <v>94</v>
      </c>
      <c r="F27" s="1" t="s">
        <v>3</v>
      </c>
      <c r="G27" s="1">
        <f>VLOOKUP(F:F,Kraftwerkspark!$B$2:$F$8,4,FALSE)</f>
        <v>0.85</v>
      </c>
      <c r="H27" s="1">
        <f>VLOOKUP(F:F,Kraftwerkspark!$B$2:$F$8,3,FALSE)</f>
        <v>0</v>
      </c>
      <c r="I27" s="1">
        <f>VLOOKUP(F:F,Kraftwerkspark!$B$2:$F$8,5,FALSE)</f>
        <v>0</v>
      </c>
      <c r="J27" s="7">
        <v>294.57</v>
      </c>
      <c r="K27" s="1">
        <v>-250</v>
      </c>
    </row>
    <row r="28" spans="1:11" x14ac:dyDescent="0.25">
      <c r="A28" s="3" t="s">
        <v>58</v>
      </c>
      <c r="B28" s="3" t="s">
        <v>95</v>
      </c>
      <c r="C28" s="18" t="s">
        <v>88</v>
      </c>
      <c r="D28" s="8">
        <v>380</v>
      </c>
      <c r="E28" s="3" t="s">
        <v>172</v>
      </c>
      <c r="F28" s="1" t="s">
        <v>162</v>
      </c>
      <c r="G28" s="1">
        <f>VLOOKUP(F:F,Kraftwerkspark!$B$2:$F$8,4,FALSE)</f>
        <v>0.85</v>
      </c>
      <c r="H28" s="1">
        <f>VLOOKUP(F:F,Kraftwerkspark!$B$2:$F$8,3,FALSE)</f>
        <v>0</v>
      </c>
      <c r="I28" s="1">
        <f>VLOOKUP(F:F,Kraftwerkspark!$B$2:$F$8,5,FALSE)</f>
        <v>0</v>
      </c>
      <c r="J28" s="7">
        <v>145.57</v>
      </c>
      <c r="K28" s="1">
        <f>IF(F28=Kraftwerkspark!$B$2,J28*Kraftwerkspark!$H$2/100,
IF(F28=Kraftwerkspark!$B$3,J28*Kraftwerkspark!$H$3/100,
IF(F28=Kraftwerkspark!$B$4,J28*Kraftwerkspark!$H$4/100,
IF(F28=Kraftwerkspark!$B$5,J28*Kraftwerkspark!$H$5/100,
IF(F28=Kraftwerkspark!$B$8,J28*Kraftwerkspark!$H$8/100,0)))))</f>
        <v>0</v>
      </c>
    </row>
    <row r="29" spans="1:11" x14ac:dyDescent="0.25">
      <c r="A29" s="3" t="s">
        <v>59</v>
      </c>
      <c r="B29" s="3" t="s">
        <v>95</v>
      </c>
      <c r="C29" s="18" t="s">
        <v>88</v>
      </c>
      <c r="D29" s="8">
        <v>380</v>
      </c>
      <c r="E29" s="3" t="s">
        <v>173</v>
      </c>
      <c r="F29" s="1" t="s">
        <v>162</v>
      </c>
      <c r="G29" s="1">
        <f>VLOOKUP(F:F,Kraftwerkspark!$B$2:$F$8,4,FALSE)</f>
        <v>0.85</v>
      </c>
      <c r="H29" s="1">
        <f>VLOOKUP(F:F,Kraftwerkspark!$B$2:$F$8,3,FALSE)</f>
        <v>0</v>
      </c>
      <c r="I29" s="1">
        <f>VLOOKUP(F:F,Kraftwerkspark!$B$2:$F$8,5,FALSE)</f>
        <v>0</v>
      </c>
      <c r="J29" s="7">
        <v>37.57</v>
      </c>
      <c r="K29" s="1">
        <f>IF(F29=Kraftwerkspark!$B$2,J29*Kraftwerkspark!$H$2/100,
IF(F29=Kraftwerkspark!$B$3,J29*Kraftwerkspark!$H$3/100,
IF(F29=Kraftwerkspark!$B$4,J29*Kraftwerkspark!$H$4/100,
IF(F29=Kraftwerkspark!$B$5,J29*Kraftwerkspark!$H$5/100,
IF(F29=Kraftwerkspark!$B$8,J29*Kraftwerkspark!$H$8/100,0)))))</f>
        <v>0</v>
      </c>
    </row>
    <row r="30" spans="1:11" x14ac:dyDescent="0.25">
      <c r="A30" s="3" t="s">
        <v>60</v>
      </c>
      <c r="B30" s="3" t="s">
        <v>95</v>
      </c>
      <c r="C30" s="18" t="s">
        <v>88</v>
      </c>
      <c r="D30" s="8">
        <v>380</v>
      </c>
      <c r="E30" s="3" t="s">
        <v>174</v>
      </c>
      <c r="F30" s="1" t="s">
        <v>162</v>
      </c>
      <c r="G30" s="1">
        <f>VLOOKUP(F:F,Kraftwerkspark!$B$2:$F$8,4,FALSE)</f>
        <v>0.85</v>
      </c>
      <c r="H30" s="1">
        <f>VLOOKUP(F:F,Kraftwerkspark!$B$2:$F$8,3,FALSE)</f>
        <v>0</v>
      </c>
      <c r="I30" s="1">
        <f>VLOOKUP(F:F,Kraftwerkspark!$B$2:$F$8,5,FALSE)</f>
        <v>0</v>
      </c>
      <c r="J30" s="7">
        <v>71.569999999999993</v>
      </c>
      <c r="K30" s="1">
        <f>IF(F30=Kraftwerkspark!$B$2,J30*Kraftwerkspark!$H$2/100,
IF(F30=Kraftwerkspark!$B$3,J30*Kraftwerkspark!$H$3/100,
IF(F30=Kraftwerkspark!$B$4,J30*Kraftwerkspark!$H$4/100,
IF(F30=Kraftwerkspark!$B$5,J30*Kraftwerkspark!$H$5/100,
IF(F30=Kraftwerkspark!$B$8,J30*Kraftwerkspark!$H$8/100,0)))))</f>
        <v>0</v>
      </c>
    </row>
    <row r="31" spans="1:11" x14ac:dyDescent="0.25">
      <c r="A31" s="3" t="s">
        <v>61</v>
      </c>
      <c r="B31" s="3" t="s">
        <v>95</v>
      </c>
      <c r="C31" s="18" t="s">
        <v>88</v>
      </c>
      <c r="D31" s="8">
        <v>380</v>
      </c>
      <c r="E31" s="3" t="s">
        <v>175</v>
      </c>
      <c r="F31" s="1" t="s">
        <v>162</v>
      </c>
      <c r="G31" s="1">
        <f>VLOOKUP(F:F,Kraftwerkspark!$B$2:$F$8,4,FALSE)</f>
        <v>0.85</v>
      </c>
      <c r="H31" s="1">
        <f>VLOOKUP(F:F,Kraftwerkspark!$B$2:$F$8,3,FALSE)</f>
        <v>0</v>
      </c>
      <c r="I31" s="1">
        <f>VLOOKUP(F:F,Kraftwerkspark!$B$2:$F$8,5,FALSE)</f>
        <v>0</v>
      </c>
      <c r="J31" s="7">
        <v>113.57</v>
      </c>
      <c r="K31" s="1">
        <f>IF(F31=Kraftwerkspark!$B$2,J31*Kraftwerkspark!$H$2/100,
IF(F31=Kraftwerkspark!$B$3,J31*Kraftwerkspark!$H$3/100,
IF(F31=Kraftwerkspark!$B$4,J31*Kraftwerkspark!$H$4/100,
IF(F31=Kraftwerkspark!$B$5,J31*Kraftwerkspark!$H$5/100,
IF(F31=Kraftwerkspark!$B$8,J31*Kraftwerkspark!$H$8/100,0)))))</f>
        <v>0</v>
      </c>
    </row>
    <row r="32" spans="1:11" x14ac:dyDescent="0.25">
      <c r="A32" s="3" t="s">
        <v>62</v>
      </c>
      <c r="B32" s="3" t="s">
        <v>96</v>
      </c>
      <c r="C32" s="18" t="s">
        <v>88</v>
      </c>
      <c r="D32" s="8">
        <v>220</v>
      </c>
      <c r="E32" s="3" t="s">
        <v>96</v>
      </c>
      <c r="F32" s="1" t="s">
        <v>3</v>
      </c>
      <c r="G32" s="1">
        <f>VLOOKUP(F:F,Kraftwerkspark!$B$2:$F$8,4,FALSE)</f>
        <v>0.85</v>
      </c>
      <c r="H32" s="1">
        <f>VLOOKUP(F:F,Kraftwerkspark!$B$2:$F$8,3,FALSE)</f>
        <v>0</v>
      </c>
      <c r="I32" s="1">
        <f>VLOOKUP(F:F,Kraftwerkspark!$B$2:$F$8,5,FALSE)</f>
        <v>0</v>
      </c>
      <c r="J32" s="7">
        <v>237.57</v>
      </c>
      <c r="K32" s="1">
        <v>-224</v>
      </c>
    </row>
    <row r="33" spans="1:11" x14ac:dyDescent="0.25">
      <c r="A33" s="3" t="s">
        <v>63</v>
      </c>
      <c r="B33" s="3" t="s">
        <v>96</v>
      </c>
      <c r="C33" s="18" t="s">
        <v>88</v>
      </c>
      <c r="D33" s="8">
        <v>220</v>
      </c>
      <c r="E33" s="3" t="s">
        <v>176</v>
      </c>
      <c r="F33" s="1" t="s">
        <v>162</v>
      </c>
      <c r="G33" s="1">
        <f>VLOOKUP(F:F,Kraftwerkspark!$B$2:$F$8,4,FALSE)</f>
        <v>0.85</v>
      </c>
      <c r="H33" s="1">
        <f>VLOOKUP(F:F,Kraftwerkspark!$B$2:$F$8,3,FALSE)</f>
        <v>0</v>
      </c>
      <c r="I33" s="1">
        <f>VLOOKUP(F:F,Kraftwerkspark!$B$2:$F$8,5,FALSE)</f>
        <v>0</v>
      </c>
      <c r="J33" s="7">
        <v>99.57</v>
      </c>
      <c r="K33" s="1">
        <f>IF(F33=Kraftwerkspark!$B$2,J33*Kraftwerkspark!$H$2/100,
IF(F33=Kraftwerkspark!$B$3,J33*Kraftwerkspark!$H$3/100,
IF(F33=Kraftwerkspark!$B$4,J33*Kraftwerkspark!$H$4/100,
IF(F33=Kraftwerkspark!$B$5,J33*Kraftwerkspark!$H$5/100,
IF(F33=Kraftwerkspark!$B$8,J33*Kraftwerkspark!$H$8/100,0)))))</f>
        <v>0</v>
      </c>
    </row>
    <row r="34" spans="1:11" x14ac:dyDescent="0.25">
      <c r="A34" s="3" t="s">
        <v>64</v>
      </c>
      <c r="B34" s="3" t="s">
        <v>97</v>
      </c>
      <c r="C34" s="18" t="s">
        <v>88</v>
      </c>
      <c r="D34" s="8">
        <v>220</v>
      </c>
      <c r="E34" s="3" t="s">
        <v>177</v>
      </c>
      <c r="F34" s="1" t="s">
        <v>162</v>
      </c>
      <c r="G34" s="1">
        <f>VLOOKUP(F:F,Kraftwerkspark!$B$2:$F$8,4,FALSE)</f>
        <v>0.85</v>
      </c>
      <c r="H34" s="1">
        <f>VLOOKUP(F:F,Kraftwerkspark!$B$2:$F$8,3,FALSE)</f>
        <v>0</v>
      </c>
      <c r="I34" s="1">
        <f>VLOOKUP(F:F,Kraftwerkspark!$B$2:$F$8,5,FALSE)</f>
        <v>0</v>
      </c>
      <c r="J34" s="7">
        <v>15.41</v>
      </c>
      <c r="K34" s="1">
        <f>IF(F34=Kraftwerkspark!$B$2,J34*Kraftwerkspark!$H$2/100,
IF(F34=Kraftwerkspark!$B$3,J34*Kraftwerkspark!$H$3/100,
IF(F34=Kraftwerkspark!$B$4,J34*Kraftwerkspark!$H$4/100,
IF(F34=Kraftwerkspark!$B$5,J34*Kraftwerkspark!$H$5/100,
IF(F34=Kraftwerkspark!$B$8,J34*Kraftwerkspark!$H$8/100,0)))))</f>
        <v>0</v>
      </c>
    </row>
    <row r="35" spans="1:11" x14ac:dyDescent="0.25">
      <c r="A35" s="3" t="s">
        <v>65</v>
      </c>
      <c r="B35" s="3" t="s">
        <v>97</v>
      </c>
      <c r="C35" s="18" t="s">
        <v>88</v>
      </c>
      <c r="D35" s="8">
        <v>220</v>
      </c>
      <c r="E35" s="3" t="s">
        <v>178</v>
      </c>
      <c r="F35" s="1" t="s">
        <v>162</v>
      </c>
      <c r="G35" s="1">
        <f>VLOOKUP(F:F,Kraftwerkspark!$B$2:$F$8,4,FALSE)</f>
        <v>0.85</v>
      </c>
      <c r="H35" s="1">
        <f>VLOOKUP(F:F,Kraftwerkspark!$B$2:$F$8,3,FALSE)</f>
        <v>0</v>
      </c>
      <c r="I35" s="1">
        <f>VLOOKUP(F:F,Kraftwerkspark!$B$2:$F$8,5,FALSE)</f>
        <v>0</v>
      </c>
      <c r="J35" s="7">
        <v>50.57</v>
      </c>
      <c r="K35" s="1">
        <f>IF(F35=Kraftwerkspark!$B$2,J35*Kraftwerkspark!$H$2/100,
IF(F35=Kraftwerkspark!$B$3,J35*Kraftwerkspark!$H$3/100,
IF(F35=Kraftwerkspark!$B$4,J35*Kraftwerkspark!$H$4/100,
IF(F35=Kraftwerkspark!$B$5,J35*Kraftwerkspark!$H$5/100,
IF(F35=Kraftwerkspark!$B$8,J35*Kraftwerkspark!$H$8/100,0)))))</f>
        <v>0</v>
      </c>
    </row>
    <row r="36" spans="1:11" x14ac:dyDescent="0.25">
      <c r="A36" s="3" t="s">
        <v>66</v>
      </c>
      <c r="B36" s="3" t="s">
        <v>97</v>
      </c>
      <c r="C36" s="18" t="s">
        <v>88</v>
      </c>
      <c r="D36" s="8">
        <v>220</v>
      </c>
      <c r="E36" s="6" t="s">
        <v>179</v>
      </c>
      <c r="F36" s="1" t="s">
        <v>162</v>
      </c>
      <c r="G36" s="1">
        <f>VLOOKUP(F:F,Kraftwerkspark!$B$2:$F$8,4,FALSE)</f>
        <v>0.85</v>
      </c>
      <c r="H36" s="1">
        <f>VLOOKUP(F:F,Kraftwerkspark!$B$2:$F$8,3,FALSE)</f>
        <v>0</v>
      </c>
      <c r="I36" s="1">
        <f>VLOOKUP(F:F,Kraftwerkspark!$B$2:$F$8,5,FALSE)</f>
        <v>0</v>
      </c>
      <c r="J36" s="7">
        <v>10.47</v>
      </c>
      <c r="K36" s="1">
        <f>IF(F36=Kraftwerkspark!$B$2,J36*Kraftwerkspark!$H$2/100,
IF(F36=Kraftwerkspark!$B$3,J36*Kraftwerkspark!$H$3/100,
IF(F36=Kraftwerkspark!$B$4,J36*Kraftwerkspark!$H$4/100,
IF(F36=Kraftwerkspark!$B$5,J36*Kraftwerkspark!$H$5/100,
IF(F36=Kraftwerkspark!$B$8,J36*Kraftwerkspark!$H$8/100,0)))))</f>
        <v>0</v>
      </c>
    </row>
    <row r="37" spans="1:11" x14ac:dyDescent="0.25">
      <c r="A37" s="3" t="s">
        <v>67</v>
      </c>
      <c r="B37" s="3" t="s">
        <v>97</v>
      </c>
      <c r="C37" s="18" t="s">
        <v>88</v>
      </c>
      <c r="D37" s="8">
        <v>220</v>
      </c>
      <c r="E37" s="3" t="s">
        <v>180</v>
      </c>
      <c r="F37" s="1" t="s">
        <v>162</v>
      </c>
      <c r="G37" s="1">
        <f>VLOOKUP(F:F,Kraftwerkspark!$B$2:$F$8,4,FALSE)</f>
        <v>0.85</v>
      </c>
      <c r="H37" s="1">
        <f>VLOOKUP(F:F,Kraftwerkspark!$B$2:$F$8,3,FALSE)</f>
        <v>0</v>
      </c>
      <c r="I37" s="1">
        <f>VLOOKUP(F:F,Kraftwerkspark!$B$2:$F$8,5,FALSE)</f>
        <v>0</v>
      </c>
      <c r="J37" s="7">
        <v>6.3500000000000005</v>
      </c>
      <c r="K37" s="1">
        <f>IF(F37=Kraftwerkspark!$B$2,J37*Kraftwerkspark!$H$2/100,
IF(F37=Kraftwerkspark!$B$3,J37*Kraftwerkspark!$H$3/100,
IF(F37=Kraftwerkspark!$B$4,J37*Kraftwerkspark!$H$4/100,
IF(F37=Kraftwerkspark!$B$5,J37*Kraftwerkspark!$H$5/100,
IF(F37=Kraftwerkspark!$B$8,J37*Kraftwerkspark!$H$8/100,0)))))</f>
        <v>0</v>
      </c>
    </row>
    <row r="38" spans="1:11" x14ac:dyDescent="0.25">
      <c r="A38" s="3" t="s">
        <v>68</v>
      </c>
      <c r="B38" s="3" t="s">
        <v>97</v>
      </c>
      <c r="C38" s="18" t="s">
        <v>88</v>
      </c>
      <c r="D38" s="8">
        <v>220</v>
      </c>
      <c r="E38" s="6" t="s">
        <v>181</v>
      </c>
      <c r="F38" s="1" t="s">
        <v>3</v>
      </c>
      <c r="G38" s="1">
        <f>VLOOKUP(F:F,Kraftwerkspark!$B$2:$F$8,4,FALSE)</f>
        <v>0.85</v>
      </c>
      <c r="H38" s="1">
        <f>VLOOKUP(F:F,Kraftwerkspark!$B$2:$F$8,3,FALSE)</f>
        <v>0</v>
      </c>
      <c r="I38" s="1">
        <f>VLOOKUP(F:F,Kraftwerkspark!$B$2:$F$8,5,FALSE)</f>
        <v>0</v>
      </c>
      <c r="J38" s="7">
        <v>109.57</v>
      </c>
      <c r="K38" s="1">
        <v>-104</v>
      </c>
    </row>
    <row r="39" spans="1:11" x14ac:dyDescent="0.25">
      <c r="A39" s="3" t="s">
        <v>69</v>
      </c>
      <c r="B39" s="3" t="s">
        <v>97</v>
      </c>
      <c r="C39" s="18" t="s">
        <v>88</v>
      </c>
      <c r="D39" s="8">
        <v>220</v>
      </c>
      <c r="E39" s="6" t="s">
        <v>182</v>
      </c>
      <c r="F39" s="1" t="s">
        <v>162</v>
      </c>
      <c r="G39" s="1">
        <f>VLOOKUP(F:F,Kraftwerkspark!$B$2:$F$8,4,FALSE)</f>
        <v>0.85</v>
      </c>
      <c r="H39" s="1">
        <f>VLOOKUP(F:F,Kraftwerkspark!$B$2:$F$8,3,FALSE)</f>
        <v>0</v>
      </c>
      <c r="I39" s="1">
        <f>VLOOKUP(F:F,Kraftwerkspark!$B$2:$F$8,5,FALSE)</f>
        <v>0</v>
      </c>
      <c r="J39" s="7">
        <v>96.57</v>
      </c>
      <c r="K39" s="1">
        <f>IF(F39=Kraftwerkspark!$B$2,J39*Kraftwerkspark!$H$2/100,
IF(F39=Kraftwerkspark!$B$3,J39*Kraftwerkspark!$H$3/100,
IF(F39=Kraftwerkspark!$B$4,J39*Kraftwerkspark!$H$4/100,
IF(F39=Kraftwerkspark!$B$5,J39*Kraftwerkspark!$H$5/100,
IF(F39=Kraftwerkspark!$B$8,J39*Kraftwerkspark!$H$8/100,0)))))</f>
        <v>0</v>
      </c>
    </row>
    <row r="40" spans="1:11" x14ac:dyDescent="0.25">
      <c r="A40" s="3" t="s">
        <v>70</v>
      </c>
      <c r="B40" s="3" t="s">
        <v>97</v>
      </c>
      <c r="C40" s="18" t="s">
        <v>88</v>
      </c>
      <c r="D40" s="8">
        <v>220</v>
      </c>
      <c r="E40" s="6" t="s">
        <v>183</v>
      </c>
      <c r="F40" s="1" t="s">
        <v>3</v>
      </c>
      <c r="G40" s="1">
        <f>VLOOKUP(F:F,Kraftwerkspark!$B$2:$F$8,4,FALSE)</f>
        <v>0.85</v>
      </c>
      <c r="H40" s="1">
        <f>VLOOKUP(F:F,Kraftwerkspark!$B$2:$F$8,3,FALSE)</f>
        <v>0</v>
      </c>
      <c r="I40" s="1">
        <f>VLOOKUP(F:F,Kraftwerkspark!$B$2:$F$8,5,FALSE)</f>
        <v>0</v>
      </c>
      <c r="J40" s="7">
        <v>735.57</v>
      </c>
      <c r="K40" s="1">
        <v>-580</v>
      </c>
    </row>
    <row r="41" spans="1:11" x14ac:dyDescent="0.25">
      <c r="A41" s="3" t="s">
        <v>71</v>
      </c>
      <c r="B41" s="3" t="s">
        <v>97</v>
      </c>
      <c r="C41" s="18" t="s">
        <v>88</v>
      </c>
      <c r="D41" s="8">
        <v>220</v>
      </c>
      <c r="E41" s="6" t="s">
        <v>184</v>
      </c>
      <c r="F41" s="1" t="s">
        <v>3</v>
      </c>
      <c r="G41" s="1">
        <f>VLOOKUP(F:F,Kraftwerkspark!$B$2:$F$8,4,FALSE)</f>
        <v>0.85</v>
      </c>
      <c r="H41" s="1">
        <f>VLOOKUP(F:F,Kraftwerkspark!$B$2:$F$8,3,FALSE)</f>
        <v>0</v>
      </c>
      <c r="I41" s="1">
        <f>VLOOKUP(F:F,Kraftwerkspark!$B$2:$F$8,5,FALSE)</f>
        <v>0</v>
      </c>
      <c r="J41" s="7">
        <v>125.57</v>
      </c>
      <c r="K41" s="1">
        <v>-120</v>
      </c>
    </row>
    <row r="42" spans="1:11" x14ac:dyDescent="0.25">
      <c r="A42" s="3" t="s">
        <v>72</v>
      </c>
      <c r="B42" s="3" t="s">
        <v>231</v>
      </c>
      <c r="C42" s="18" t="s">
        <v>88</v>
      </c>
      <c r="D42" s="8">
        <v>220</v>
      </c>
      <c r="E42" s="3" t="s">
        <v>98</v>
      </c>
      <c r="F42" s="1" t="s">
        <v>162</v>
      </c>
      <c r="G42" s="1">
        <f>VLOOKUP(F:F,Kraftwerkspark!$B$2:$F$8,4,FALSE)</f>
        <v>0.85</v>
      </c>
      <c r="H42" s="1">
        <f>VLOOKUP(F:F,Kraftwerkspark!$B$2:$F$8,3,FALSE)</f>
        <v>0</v>
      </c>
      <c r="I42" s="1">
        <f>VLOOKUP(F:F,Kraftwerkspark!$B$2:$F$8,5,FALSE)</f>
        <v>0</v>
      </c>
      <c r="J42" s="7">
        <v>350.57</v>
      </c>
      <c r="K42" s="1">
        <f>IF(F42=Kraftwerkspark!$B$2,J42*Kraftwerkspark!$H$2/100,
IF(F42=Kraftwerkspark!$B$3,J42*Kraftwerkspark!$H$3/100,
IF(F42=Kraftwerkspark!$B$4,J42*Kraftwerkspark!$H$4/100,
IF(F42=Kraftwerkspark!$B$5,J42*Kraftwerkspark!$H$5/100,
IF(F42=Kraftwerkspark!$B$8,J42*Kraftwerkspark!$H$8/100,0)))))</f>
        <v>0</v>
      </c>
    </row>
    <row r="43" spans="1:11" x14ac:dyDescent="0.25">
      <c r="A43" s="3" t="s">
        <v>73</v>
      </c>
      <c r="B43" s="3" t="s">
        <v>232</v>
      </c>
      <c r="C43" s="18" t="s">
        <v>84</v>
      </c>
      <c r="D43" s="8">
        <v>380</v>
      </c>
      <c r="E43" s="3" t="s">
        <v>185</v>
      </c>
      <c r="F43" s="1" t="s">
        <v>154</v>
      </c>
      <c r="G43" s="1">
        <f>VLOOKUP(F:F,Kraftwerkspark!$B$2:$F$8,4,FALSE)</f>
        <v>0.9</v>
      </c>
      <c r="H43" s="1">
        <f>VLOOKUP(F:F,Kraftwerkspark!$B$2:$F$8,3,FALSE)</f>
        <v>0</v>
      </c>
      <c r="I43" s="1">
        <f>VLOOKUP(F:F,Kraftwerkspark!$B$2:$F$8,5,FALSE)</f>
        <v>0</v>
      </c>
      <c r="J43" s="7">
        <v>115.47999999999999</v>
      </c>
      <c r="K43" s="1">
        <f>IF(F43=Kraftwerkspark!$B$2,J43*Kraftwerkspark!$H$2/100,
IF(F43=Kraftwerkspark!$B$3,J43*Kraftwerkspark!$H$3/100,
IF(F43=Kraftwerkspark!$B$4,J43*Kraftwerkspark!$H$4/100,
IF(F43=Kraftwerkspark!$B$5,J43*Kraftwerkspark!$H$5/100,
IF(F43=Kraftwerkspark!$B$8,J43*Kraftwerkspark!$H$8/100,0)))))</f>
        <v>0</v>
      </c>
    </row>
    <row r="44" spans="1:11" x14ac:dyDescent="0.25">
      <c r="A44" s="3" t="s">
        <v>74</v>
      </c>
      <c r="B44" s="3" t="s">
        <v>100</v>
      </c>
      <c r="C44" s="18" t="s">
        <v>84</v>
      </c>
      <c r="D44" s="8">
        <v>220</v>
      </c>
      <c r="E44" s="3" t="s">
        <v>186</v>
      </c>
      <c r="F44" s="1" t="s">
        <v>1</v>
      </c>
      <c r="G44" s="1">
        <f>VLOOKUP(F:F,Kraftwerkspark!$B$2:$F$8,4,FALSE)</f>
        <v>0.52</v>
      </c>
      <c r="H44" s="1">
        <f>VLOOKUP(F:F,Kraftwerkspark!$B$2:$F$8,3,FALSE)</f>
        <v>0.2</v>
      </c>
      <c r="I44" s="1">
        <f>VLOOKUP(F:F,Kraftwerkspark!$B$2:$F$8,5,FALSE)</f>
        <v>27.25</v>
      </c>
      <c r="J44" s="7">
        <v>222.48</v>
      </c>
      <c r="K44" s="1">
        <f>IF(F44=Kraftwerkspark!$B$2,J44*Kraftwerkspark!$H$2/100,
IF(F44=Kraftwerkspark!$B$3,J44*Kraftwerkspark!$H$3/100,
IF(F44=Kraftwerkspark!$B$4,J44*Kraftwerkspark!$H$4/100,
IF(F44=Kraftwerkspark!$B$5,J44*Kraftwerkspark!$H$5/100,
IF(F44=Kraftwerkspark!$B$8,J44*Kraftwerkspark!$H$8/100,0)))))</f>
        <v>44.495999999999995</v>
      </c>
    </row>
    <row r="45" spans="1:11" x14ac:dyDescent="0.25">
      <c r="A45" s="3" t="s">
        <v>75</v>
      </c>
      <c r="B45" s="3" t="s">
        <v>100</v>
      </c>
      <c r="C45" s="18" t="s">
        <v>84</v>
      </c>
      <c r="D45" s="8">
        <v>220</v>
      </c>
      <c r="E45" s="3" t="s">
        <v>187</v>
      </c>
      <c r="F45" s="1" t="s">
        <v>150</v>
      </c>
      <c r="G45" s="1">
        <f>VLOOKUP(F:F,Kraftwerkspark!$B$2:$F$8,4,FALSE)</f>
        <v>0.14000000000000001</v>
      </c>
      <c r="H45" s="1">
        <f>VLOOKUP(F:F,Kraftwerkspark!$B$2:$F$8,3,FALSE)</f>
        <v>0.12</v>
      </c>
      <c r="I45" s="1">
        <f>VLOOKUP(F:F,Kraftwerkspark!$B$2:$F$8,5,FALSE)</f>
        <v>0</v>
      </c>
      <c r="J45" s="7">
        <v>75.47999999999999</v>
      </c>
      <c r="K45" s="1">
        <f>IF(F45=Kraftwerkspark!$B$2,J45*Kraftwerkspark!$H$2/100,
IF(F45=Kraftwerkspark!$B$3,J45*Kraftwerkspark!$H$3/100,
IF(F45=Kraftwerkspark!$B$4,J45*Kraftwerkspark!$H$4/100,
IF(F45=Kraftwerkspark!$B$5,J45*Kraftwerkspark!$H$5/100,
IF(F45=Kraftwerkspark!$B$8,J45*Kraftwerkspark!$H$8/100,0)))))</f>
        <v>0</v>
      </c>
    </row>
    <row r="46" spans="1:11" x14ac:dyDescent="0.25">
      <c r="A46" s="3" t="s">
        <v>76</v>
      </c>
      <c r="B46" s="3" t="s">
        <v>101</v>
      </c>
      <c r="C46" s="18" t="s">
        <v>88</v>
      </c>
      <c r="D46" s="8">
        <v>220</v>
      </c>
      <c r="E46" s="3" t="s">
        <v>101</v>
      </c>
      <c r="F46" s="1" t="s">
        <v>162</v>
      </c>
      <c r="G46" s="1">
        <f>VLOOKUP(F:F,Kraftwerkspark!$B$2:$F$8,4,FALSE)</f>
        <v>0.85</v>
      </c>
      <c r="H46" s="1">
        <f>VLOOKUP(F:F,Kraftwerkspark!$B$2:$F$8,3,FALSE)</f>
        <v>0</v>
      </c>
      <c r="I46" s="1">
        <f>VLOOKUP(F:F,Kraftwerkspark!$B$2:$F$8,5,FALSE)</f>
        <v>0</v>
      </c>
      <c r="J46" s="7">
        <v>375.57</v>
      </c>
      <c r="K46" s="1">
        <f>IF(F46=Kraftwerkspark!$B$2,J46*Kraftwerkspark!$H$2/100,
IF(F46=Kraftwerkspark!$B$3,J46*Kraftwerkspark!$H$3/100,
IF(F46=Kraftwerkspark!$B$4,J46*Kraftwerkspark!$H$4/100,
IF(F46=Kraftwerkspark!$B$5,J46*Kraftwerkspark!$H$5/100,
IF(F46=Kraftwerkspark!$B$8,J46*Kraftwerkspark!$H$8/100,0)))))</f>
        <v>0</v>
      </c>
    </row>
    <row r="47" spans="1:11" x14ac:dyDescent="0.25">
      <c r="A47" s="3" t="s">
        <v>77</v>
      </c>
      <c r="B47" s="3" t="s">
        <v>101</v>
      </c>
      <c r="C47" s="18" t="s">
        <v>88</v>
      </c>
      <c r="D47" s="8">
        <v>220</v>
      </c>
      <c r="E47" s="3" t="s">
        <v>188</v>
      </c>
      <c r="F47" s="1" t="s">
        <v>162</v>
      </c>
      <c r="G47" s="1">
        <f>VLOOKUP(F:F,Kraftwerkspark!$B$2:$F$8,4,FALSE)</f>
        <v>0.85</v>
      </c>
      <c r="H47" s="1">
        <f>VLOOKUP(F:F,Kraftwerkspark!$B$2:$F$8,3,FALSE)</f>
        <v>0</v>
      </c>
      <c r="I47" s="1">
        <f>VLOOKUP(F:F,Kraftwerkspark!$B$2:$F$8,5,FALSE)</f>
        <v>0</v>
      </c>
      <c r="J47" s="7">
        <v>397.57</v>
      </c>
      <c r="K47" s="1">
        <f>IF(F47=Kraftwerkspark!$B$2,J47*Kraftwerkspark!$H$2/100,
IF(F47=Kraftwerkspark!$B$3,J47*Kraftwerkspark!$H$3/100,
IF(F47=Kraftwerkspark!$B$4,J47*Kraftwerkspark!$H$4/100,
IF(F47=Kraftwerkspark!$B$5,J47*Kraftwerkspark!$H$5/100,
IF(F47=Kraftwerkspark!$B$8,J47*Kraftwerkspark!$H$8/100,0)))))</f>
        <v>0</v>
      </c>
    </row>
    <row r="48" spans="1:11" x14ac:dyDescent="0.25">
      <c r="A48" s="3" t="s">
        <v>78</v>
      </c>
      <c r="B48" s="3" t="s">
        <v>102</v>
      </c>
      <c r="C48" s="18" t="s">
        <v>88</v>
      </c>
      <c r="D48" s="8">
        <v>220</v>
      </c>
      <c r="E48" s="3" t="s">
        <v>189</v>
      </c>
      <c r="F48" s="1" t="s">
        <v>162</v>
      </c>
      <c r="G48" s="1">
        <f>VLOOKUP(F:F,Kraftwerkspark!$B$2:$F$8,4,FALSE)</f>
        <v>0.85</v>
      </c>
      <c r="H48" s="1">
        <f>VLOOKUP(F:F,Kraftwerkspark!$B$2:$F$8,3,FALSE)</f>
        <v>0</v>
      </c>
      <c r="I48" s="1">
        <f>VLOOKUP(F:F,Kraftwerkspark!$B$2:$F$8,5,FALSE)</f>
        <v>0</v>
      </c>
      <c r="J48" s="7">
        <v>68.569999999999993</v>
      </c>
      <c r="K48" s="1">
        <f>IF(F48=Kraftwerkspark!$B$2,J48*Kraftwerkspark!$H$2/100,
IF(F48=Kraftwerkspark!$B$3,J48*Kraftwerkspark!$H$3/100,
IF(F48=Kraftwerkspark!$B$4,J48*Kraftwerkspark!$H$4/100,
IF(F48=Kraftwerkspark!$B$5,J48*Kraftwerkspark!$H$5/100,
IF(F48=Kraftwerkspark!$B$8,J48*Kraftwerkspark!$H$8/100,0)))))</f>
        <v>0</v>
      </c>
    </row>
    <row r="49" spans="1:11" x14ac:dyDescent="0.25">
      <c r="A49" s="3" t="s">
        <v>79</v>
      </c>
      <c r="B49" s="3" t="s">
        <v>103</v>
      </c>
      <c r="C49" s="18" t="s">
        <v>88</v>
      </c>
      <c r="D49" s="8">
        <v>220</v>
      </c>
      <c r="E49" s="3" t="s">
        <v>103</v>
      </c>
      <c r="F49" s="1" t="s">
        <v>3</v>
      </c>
      <c r="G49" s="1">
        <f>VLOOKUP(F:F,Kraftwerkspark!$B$2:$F$8,4,FALSE)</f>
        <v>0.85</v>
      </c>
      <c r="H49" s="1">
        <f>VLOOKUP(F:F,Kraftwerkspark!$B$2:$F$8,3,FALSE)</f>
        <v>0</v>
      </c>
      <c r="I49" s="1">
        <f>VLOOKUP(F:F,Kraftwerkspark!$B$2:$F$8,5,FALSE)</f>
        <v>0</v>
      </c>
      <c r="J49" s="7">
        <v>498.57</v>
      </c>
      <c r="K49" s="1">
        <v>-317</v>
      </c>
    </row>
    <row r="50" spans="1:11" x14ac:dyDescent="0.25">
      <c r="A50" s="3" t="s">
        <v>80</v>
      </c>
      <c r="B50" s="3" t="s">
        <v>103</v>
      </c>
      <c r="C50" s="18" t="s">
        <v>88</v>
      </c>
      <c r="D50" s="8">
        <v>220</v>
      </c>
      <c r="E50" s="3" t="s">
        <v>190</v>
      </c>
      <c r="F50" s="1" t="s">
        <v>162</v>
      </c>
      <c r="G50" s="1">
        <f>VLOOKUP(F:F,Kraftwerkspark!$B$2:$F$8,4,FALSE)</f>
        <v>0.85</v>
      </c>
      <c r="H50" s="1">
        <f>VLOOKUP(F:F,Kraftwerkspark!$B$2:$F$8,3,FALSE)</f>
        <v>0</v>
      </c>
      <c r="I50" s="1">
        <f>VLOOKUP(F:F,Kraftwerkspark!$B$2:$F$8,5,FALSE)</f>
        <v>0</v>
      </c>
      <c r="J50" s="7">
        <v>14.57</v>
      </c>
      <c r="K50" s="1">
        <f>IF(F50=Kraftwerkspark!$B$2,J50*Kraftwerkspark!$H$2/100,
IF(F50=Kraftwerkspark!$B$3,J50*Kraftwerkspark!$H$3/100,
IF(F50=Kraftwerkspark!$B$4,J50*Kraftwerkspark!$H$4/100,
IF(F50=Kraftwerkspark!$B$5,J50*Kraftwerkspark!$H$5/100,
IF(F50=Kraftwerkspark!$B$8,J50*Kraftwerkspark!$H$8/100,0)))))</f>
        <v>0</v>
      </c>
    </row>
    <row r="51" spans="1:11" x14ac:dyDescent="0.25">
      <c r="A51" s="3" t="s">
        <v>81</v>
      </c>
      <c r="B51" s="3" t="s">
        <v>233</v>
      </c>
      <c r="C51" s="18" t="s">
        <v>84</v>
      </c>
      <c r="D51" s="8">
        <v>220</v>
      </c>
      <c r="E51" s="3" t="s">
        <v>191</v>
      </c>
      <c r="F51" s="1" t="s">
        <v>150</v>
      </c>
      <c r="G51" s="1">
        <f>VLOOKUP(F:F,Kraftwerkspark!$B$2:$F$8,4,FALSE)</f>
        <v>0.14000000000000001</v>
      </c>
      <c r="H51" s="1">
        <f>VLOOKUP(F:F,Kraftwerkspark!$B$2:$F$8,3,FALSE)</f>
        <v>0.12</v>
      </c>
      <c r="I51" s="1">
        <f>VLOOKUP(F:F,Kraftwerkspark!$B$2:$F$8,5,FALSE)</f>
        <v>0</v>
      </c>
      <c r="J51" s="7">
        <v>65.47999999999999</v>
      </c>
      <c r="K51" s="1">
        <f>IF(F51=Kraftwerkspark!$B$2,J51*Kraftwerkspark!$H$2/100,
IF(F51=Kraftwerkspark!$B$3,J51*Kraftwerkspark!$H$3/100,
IF(F51=Kraftwerkspark!$B$4,J51*Kraftwerkspark!$H$4/100,
IF(F51=Kraftwerkspark!$B$5,J51*Kraftwerkspark!$H$5/100,
IF(F51=Kraftwerkspark!$B$8,J51*Kraftwerkspark!$H$8/100,0)))))</f>
        <v>0</v>
      </c>
    </row>
    <row r="52" spans="1:11" x14ac:dyDescent="0.25">
      <c r="A52" s="3" t="s">
        <v>82</v>
      </c>
      <c r="B52" s="3" t="s">
        <v>105</v>
      </c>
      <c r="C52" s="18" t="s">
        <v>88</v>
      </c>
      <c r="D52" s="8">
        <v>220</v>
      </c>
      <c r="E52" s="3" t="s">
        <v>105</v>
      </c>
      <c r="F52" s="1" t="s">
        <v>3</v>
      </c>
      <c r="G52" s="1">
        <f>VLOOKUP(F:F,Kraftwerkspark!$B$2:$F$8,4,FALSE)</f>
        <v>0.85</v>
      </c>
      <c r="H52" s="1">
        <f>VLOOKUP(F:F,Kraftwerkspark!$B$2:$F$8,3,FALSE)</f>
        <v>0</v>
      </c>
      <c r="I52" s="1">
        <f>VLOOKUP(F:F,Kraftwerkspark!$B$2:$F$8,5,FALSE)</f>
        <v>0</v>
      </c>
      <c r="J52" s="7">
        <v>236.57</v>
      </c>
      <c r="K52" s="1">
        <v>-240</v>
      </c>
    </row>
    <row r="53" spans="1:11" x14ac:dyDescent="0.25">
      <c r="A53" s="3" t="s">
        <v>117</v>
      </c>
      <c r="B53" s="3" t="s">
        <v>204</v>
      </c>
      <c r="C53" s="20" t="s">
        <v>84</v>
      </c>
      <c r="D53" s="8">
        <v>220</v>
      </c>
      <c r="E53" s="3" t="s">
        <v>192</v>
      </c>
      <c r="F53" s="1" t="s">
        <v>16</v>
      </c>
      <c r="G53" s="1">
        <f>VLOOKUP(F:F,Kraftwerkspark!$B$2:$F$8,4,FALSE)</f>
        <v>0.42</v>
      </c>
      <c r="H53" s="1">
        <f>VLOOKUP(F:F,Kraftwerkspark!$B$2:$F$8,3,FALSE)</f>
        <v>0.3</v>
      </c>
      <c r="I53" s="1">
        <f>VLOOKUP(F:F,Kraftwerkspark!$B$2:$F$8,5,FALSE)</f>
        <v>10.9</v>
      </c>
      <c r="J53" s="1">
        <v>113.47999999999999</v>
      </c>
      <c r="K53" s="1">
        <f>IF(F53=Kraftwerkspark!$B$2,J53*Kraftwerkspark!$H$2/100,
IF(F53=Kraftwerkspark!$B$3,J53*Kraftwerkspark!$H$3/100,
IF(F53=Kraftwerkspark!$B$4,J53*Kraftwerkspark!$H$4/100,
IF(F53=Kraftwerkspark!$B$5,J53*Kraftwerkspark!$H$5/100,
IF(F53=Kraftwerkspark!$B$8,J53*Kraftwerkspark!$H$8/100,0)))))</f>
        <v>34.043999999999997</v>
      </c>
    </row>
    <row r="54" spans="1:11" x14ac:dyDescent="0.25">
      <c r="A54" s="3" t="s">
        <v>118</v>
      </c>
      <c r="B54" s="3" t="s">
        <v>204</v>
      </c>
      <c r="C54" s="20" t="s">
        <v>84</v>
      </c>
      <c r="D54" s="8">
        <v>220</v>
      </c>
      <c r="E54" s="18" t="s">
        <v>193</v>
      </c>
      <c r="F54" s="1" t="s">
        <v>16</v>
      </c>
      <c r="G54" s="1">
        <f>VLOOKUP(F:F,Kraftwerkspark!$B$2:$F$8,4,FALSE)</f>
        <v>0.42</v>
      </c>
      <c r="H54" s="1">
        <f>VLOOKUP(F:F,Kraftwerkspark!$B$2:$F$8,3,FALSE)</f>
        <v>0.3</v>
      </c>
      <c r="I54" s="1">
        <f>VLOOKUP(F:F,Kraftwerkspark!$B$2:$F$8,5,FALSE)</f>
        <v>10.9</v>
      </c>
      <c r="J54" s="1">
        <v>226.48</v>
      </c>
      <c r="K54" s="1">
        <f>IF(F54=Kraftwerkspark!$B$2,J54*Kraftwerkspark!$H$2/100,
IF(F54=Kraftwerkspark!$B$3,J54*Kraftwerkspark!$H$3/100,
IF(F54=Kraftwerkspark!$B$4,J54*Kraftwerkspark!$H$4/100,
IF(F54=Kraftwerkspark!$B$5,J54*Kraftwerkspark!$H$5/100,
IF(F54=Kraftwerkspark!$B$8,J54*Kraftwerkspark!$H$8/100,0)))))</f>
        <v>67.944000000000003</v>
      </c>
    </row>
    <row r="55" spans="1:11" x14ac:dyDescent="0.25">
      <c r="A55" s="3" t="s">
        <v>119</v>
      </c>
      <c r="B55" s="3" t="s">
        <v>204</v>
      </c>
      <c r="C55" s="20" t="s">
        <v>84</v>
      </c>
      <c r="D55" s="8">
        <v>220</v>
      </c>
      <c r="E55" s="18" t="s">
        <v>194</v>
      </c>
      <c r="F55" s="1" t="s">
        <v>154</v>
      </c>
      <c r="G55" s="1">
        <f>VLOOKUP(F:F,Kraftwerkspark!$B$2:$F$8,4,FALSE)</f>
        <v>0.9</v>
      </c>
      <c r="H55" s="1">
        <f>VLOOKUP(F:F,Kraftwerkspark!$B$2:$F$8,3,FALSE)</f>
        <v>0</v>
      </c>
      <c r="I55" s="1">
        <f>VLOOKUP(F:F,Kraftwerkspark!$B$2:$F$8,5,FALSE)</f>
        <v>0</v>
      </c>
      <c r="J55" s="1">
        <v>72.179999999999993</v>
      </c>
      <c r="K55" s="1">
        <f>IF(F55=Kraftwerkspark!$B$2,J55*Kraftwerkspark!$H$2/100,
IF(F55=Kraftwerkspark!$B$3,J55*Kraftwerkspark!$H$3/100,
IF(F55=Kraftwerkspark!$B$4,J55*Kraftwerkspark!$H$4/100,
IF(F55=Kraftwerkspark!$B$5,J55*Kraftwerkspark!$H$5/100,
IF(F55=Kraftwerkspark!$B$8,J55*Kraftwerkspark!$H$8/100,0)))))</f>
        <v>0</v>
      </c>
    </row>
    <row r="56" spans="1:11" x14ac:dyDescent="0.25">
      <c r="A56" s="3" t="s">
        <v>120</v>
      </c>
      <c r="B56" s="3" t="s">
        <v>204</v>
      </c>
      <c r="C56" s="20" t="s">
        <v>84</v>
      </c>
      <c r="D56" s="8">
        <v>220</v>
      </c>
      <c r="E56" s="18" t="s">
        <v>195</v>
      </c>
      <c r="F56" s="1" t="s">
        <v>154</v>
      </c>
      <c r="G56" s="1">
        <f>VLOOKUP(F:F,Kraftwerkspark!$B$2:$F$8,4,FALSE)</f>
        <v>0.9</v>
      </c>
      <c r="H56" s="1">
        <f>VLOOKUP(F:F,Kraftwerkspark!$B$2:$F$8,3,FALSE)</f>
        <v>0</v>
      </c>
      <c r="I56" s="1">
        <f>VLOOKUP(F:F,Kraftwerkspark!$B$2:$F$8,5,FALSE)</f>
        <v>0</v>
      </c>
      <c r="J56" s="1">
        <v>142.13999999999999</v>
      </c>
      <c r="K56" s="1">
        <f>IF(F56=Kraftwerkspark!$B$2,J56*Kraftwerkspark!$H$2/100,
IF(F56=Kraftwerkspark!$B$3,J56*Kraftwerkspark!$H$3/100,
IF(F56=Kraftwerkspark!$B$4,J56*Kraftwerkspark!$H$4/100,
IF(F56=Kraftwerkspark!$B$5,J56*Kraftwerkspark!$H$5/100,
IF(F56=Kraftwerkspark!$B$8,J56*Kraftwerkspark!$H$8/100,0)))))</f>
        <v>0</v>
      </c>
    </row>
    <row r="57" spans="1:11" x14ac:dyDescent="0.25">
      <c r="A57" s="3" t="s">
        <v>121</v>
      </c>
      <c r="B57" s="3" t="s">
        <v>204</v>
      </c>
      <c r="C57" s="18" t="s">
        <v>88</v>
      </c>
      <c r="D57" s="8">
        <v>220</v>
      </c>
      <c r="E57" s="18" t="s">
        <v>196</v>
      </c>
      <c r="F57" s="1" t="s">
        <v>162</v>
      </c>
      <c r="G57" s="1">
        <f>VLOOKUP(F:F,Kraftwerkspark!$B$2:$F$8,4,FALSE)</f>
        <v>0.85</v>
      </c>
      <c r="H57" s="1">
        <f>VLOOKUP(F:F,Kraftwerkspark!$B$2:$F$8,3,FALSE)</f>
        <v>0</v>
      </c>
      <c r="I57" s="1">
        <f>VLOOKUP(F:F,Kraftwerkspark!$B$2:$F$8,5,FALSE)</f>
        <v>0</v>
      </c>
      <c r="J57" s="1">
        <v>20.57</v>
      </c>
      <c r="K57" s="1">
        <f>IF(F57=Kraftwerkspark!$B$2,J57*Kraftwerkspark!$H$2/100,
IF(F57=Kraftwerkspark!$B$3,J57*Kraftwerkspark!$H$3/100,
IF(F57=Kraftwerkspark!$B$4,J57*Kraftwerkspark!$H$4/100,
IF(F57=Kraftwerkspark!$B$5,J57*Kraftwerkspark!$H$5/100,
IF(F57=Kraftwerkspark!$B$8,J57*Kraftwerkspark!$H$8/100,0)))))</f>
        <v>0</v>
      </c>
    </row>
    <row r="58" spans="1:11" x14ac:dyDescent="0.25">
      <c r="A58" s="3" t="s">
        <v>122</v>
      </c>
      <c r="B58" s="3" t="s">
        <v>204</v>
      </c>
      <c r="C58" s="18" t="s">
        <v>88</v>
      </c>
      <c r="D58" s="8">
        <v>220</v>
      </c>
      <c r="E58" s="18" t="s">
        <v>197</v>
      </c>
      <c r="F58" s="1" t="s">
        <v>162</v>
      </c>
      <c r="G58" s="1">
        <f>VLOOKUP(F:F,Kraftwerkspark!$B$2:$F$8,4,FALSE)</f>
        <v>0.85</v>
      </c>
      <c r="H58" s="1">
        <f>VLOOKUP(F:F,Kraftwerkspark!$B$2:$F$8,3,FALSE)</f>
        <v>0</v>
      </c>
      <c r="I58" s="1">
        <f>VLOOKUP(F:F,Kraftwerkspark!$B$2:$F$8,5,FALSE)</f>
        <v>0</v>
      </c>
      <c r="J58" s="1">
        <v>33.79</v>
      </c>
      <c r="K58" s="1">
        <f>IF(F58=Kraftwerkspark!$B$2,J58*Kraftwerkspark!$H$2/100,
IF(F58=Kraftwerkspark!$B$3,J58*Kraftwerkspark!$H$3/100,
IF(F58=Kraftwerkspark!$B$4,J58*Kraftwerkspark!$H$4/100,
IF(F58=Kraftwerkspark!$B$5,J58*Kraftwerkspark!$H$5/100,
IF(F58=Kraftwerkspark!$B$8,J58*Kraftwerkspark!$H$8/100,0)))))</f>
        <v>0</v>
      </c>
    </row>
    <row r="59" spans="1:11" x14ac:dyDescent="0.25">
      <c r="A59" s="3" t="s">
        <v>123</v>
      </c>
      <c r="B59" s="3" t="s">
        <v>234</v>
      </c>
      <c r="C59" s="18" t="s">
        <v>84</v>
      </c>
      <c r="D59" s="8">
        <v>220</v>
      </c>
      <c r="E59" s="3" t="s">
        <v>198</v>
      </c>
      <c r="F59" s="1" t="s">
        <v>150</v>
      </c>
      <c r="G59" s="1">
        <f>VLOOKUP(F:F,Kraftwerkspark!$B$2:$F$8,4,FALSE)</f>
        <v>0.14000000000000001</v>
      </c>
      <c r="H59" s="1">
        <f>VLOOKUP(F:F,Kraftwerkspark!$B$2:$F$8,3,FALSE)</f>
        <v>0.12</v>
      </c>
      <c r="I59" s="1">
        <f>VLOOKUP(F:F,Kraftwerkspark!$B$2:$F$8,5,FALSE)</f>
        <v>0</v>
      </c>
      <c r="J59" s="1">
        <v>87.47999999999999</v>
      </c>
      <c r="K59" s="1">
        <f>IF(F59=Kraftwerkspark!$B$2,J59*Kraftwerkspark!$H$2/100,
IF(F59=Kraftwerkspark!$B$3,J59*Kraftwerkspark!$H$3/100,
IF(F59=Kraftwerkspark!$B$4,J59*Kraftwerkspark!$H$4/100,
IF(F59=Kraftwerkspark!$B$5,J59*Kraftwerkspark!$H$5/100,
IF(F59=Kraftwerkspark!$B$8,J59*Kraftwerkspark!$H$8/100,0)))))</f>
        <v>0</v>
      </c>
    </row>
    <row r="60" spans="1:11" x14ac:dyDescent="0.25">
      <c r="A60" s="3" t="s">
        <v>124</v>
      </c>
      <c r="B60" s="3" t="s">
        <v>108</v>
      </c>
      <c r="C60" s="18" t="s">
        <v>88</v>
      </c>
      <c r="D60" s="8">
        <v>220</v>
      </c>
      <c r="E60" s="3" t="s">
        <v>108</v>
      </c>
      <c r="F60" s="1" t="s">
        <v>3</v>
      </c>
      <c r="G60" s="1">
        <f>VLOOKUP(F:F,Kraftwerkspark!$B$2:$F$8,4,FALSE)</f>
        <v>0.85</v>
      </c>
      <c r="H60" s="1">
        <f>VLOOKUP(F:F,Kraftwerkspark!$B$2:$F$8,3,FALSE)</f>
        <v>0</v>
      </c>
      <c r="I60" s="1">
        <f>VLOOKUP(F:F,Kraftwerkspark!$B$2:$F$8,5,FALSE)</f>
        <v>0</v>
      </c>
      <c r="J60" s="1">
        <v>505.57</v>
      </c>
      <c r="K60" s="1">
        <v>-500</v>
      </c>
    </row>
    <row r="61" spans="1:11" x14ac:dyDescent="0.25">
      <c r="A61" s="3" t="s">
        <v>125</v>
      </c>
      <c r="B61" s="3" t="s">
        <v>109</v>
      </c>
      <c r="C61" s="18" t="s">
        <v>88</v>
      </c>
      <c r="D61" s="8">
        <v>220</v>
      </c>
      <c r="E61" s="3" t="s">
        <v>199</v>
      </c>
      <c r="F61" s="1" t="s">
        <v>3</v>
      </c>
      <c r="G61" s="1">
        <f>VLOOKUP(F:F,Kraftwerkspark!$B$2:$F$8,4,FALSE)</f>
        <v>0.85</v>
      </c>
      <c r="H61" s="1">
        <f>VLOOKUP(F:F,Kraftwerkspark!$B$2:$F$8,3,FALSE)</f>
        <v>0</v>
      </c>
      <c r="I61" s="1">
        <f>VLOOKUP(F:F,Kraftwerkspark!$B$2:$F$8,5,FALSE)</f>
        <v>0</v>
      </c>
      <c r="J61" s="1">
        <v>55.57</v>
      </c>
      <c r="K61" s="1">
        <v>-50</v>
      </c>
    </row>
    <row r="62" spans="1:11" x14ac:dyDescent="0.25">
      <c r="A62" s="3" t="s">
        <v>126</v>
      </c>
      <c r="B62" s="3" t="s">
        <v>235</v>
      </c>
      <c r="C62" s="18" t="s">
        <v>88</v>
      </c>
      <c r="D62" s="8">
        <v>380</v>
      </c>
      <c r="E62" s="18" t="s">
        <v>200</v>
      </c>
      <c r="F62" s="1" t="s">
        <v>162</v>
      </c>
      <c r="G62" s="1">
        <f>VLOOKUP(F:F,Kraftwerkspark!$B$2:$F$8,4,FALSE)</f>
        <v>0.85</v>
      </c>
      <c r="H62" s="1">
        <f>VLOOKUP(F:F,Kraftwerkspark!$B$2:$F$8,3,FALSE)</f>
        <v>0</v>
      </c>
      <c r="I62" s="1">
        <f>VLOOKUP(F:F,Kraftwerkspark!$B$2:$F$8,5,FALSE)</f>
        <v>0</v>
      </c>
      <c r="J62" s="1">
        <v>31.57</v>
      </c>
      <c r="K62" s="1">
        <f>IF(F62=Kraftwerkspark!$B$2,J62*Kraftwerkspark!$H$2/100,
IF(F62=Kraftwerkspark!$B$3,J62*Kraftwerkspark!$H$3/100,
IF(F62=Kraftwerkspark!$B$4,J62*Kraftwerkspark!$H$4/100,
IF(F62=Kraftwerkspark!$B$5,J62*Kraftwerkspark!$H$5/100,
IF(F62=Kraftwerkspark!$B$8,J62*Kraftwerkspark!$H$8/100,0)))))</f>
        <v>0</v>
      </c>
    </row>
    <row r="63" spans="1:11" x14ac:dyDescent="0.25">
      <c r="A63" s="3" t="s">
        <v>127</v>
      </c>
      <c r="B63" s="3" t="s">
        <v>235</v>
      </c>
      <c r="C63" s="18" t="s">
        <v>88</v>
      </c>
      <c r="D63" s="8">
        <v>380</v>
      </c>
      <c r="E63" s="18" t="s">
        <v>201</v>
      </c>
      <c r="F63" s="1" t="s">
        <v>162</v>
      </c>
      <c r="G63" s="1">
        <f>VLOOKUP(F:F,Kraftwerkspark!$B$2:$F$8,4,FALSE)</f>
        <v>0.85</v>
      </c>
      <c r="H63" s="1">
        <f>VLOOKUP(F:F,Kraftwerkspark!$B$2:$F$8,3,FALSE)</f>
        <v>0</v>
      </c>
      <c r="I63" s="1">
        <f>VLOOKUP(F:F,Kraftwerkspark!$B$2:$F$8,5,FALSE)</f>
        <v>0</v>
      </c>
      <c r="J63" s="1">
        <v>125.57</v>
      </c>
      <c r="K63" s="1">
        <f>IF(F63=Kraftwerkspark!$B$2,J63*Kraftwerkspark!$H$2/100,
IF(F63=Kraftwerkspark!$B$3,J63*Kraftwerkspark!$H$3/100,
IF(F63=Kraftwerkspark!$B$4,J63*Kraftwerkspark!$H$4/100,
IF(F63=Kraftwerkspark!$B$5,J63*Kraftwerkspark!$H$5/100,
IF(F63=Kraftwerkspark!$B$8,J63*Kraftwerkspark!$H$8/100,0)))))</f>
        <v>0</v>
      </c>
    </row>
    <row r="64" spans="1:11" x14ac:dyDescent="0.25">
      <c r="A64" s="3" t="s">
        <v>128</v>
      </c>
      <c r="B64" s="3" t="s">
        <v>111</v>
      </c>
      <c r="C64" s="18" t="s">
        <v>88</v>
      </c>
      <c r="D64" s="8">
        <v>220</v>
      </c>
      <c r="E64" s="3" t="s">
        <v>202</v>
      </c>
      <c r="F64" s="1" t="s">
        <v>162</v>
      </c>
      <c r="G64" s="1">
        <f>VLOOKUP(F:F,Kraftwerkspark!$B$2:$F$8,4,FALSE)</f>
        <v>0.85</v>
      </c>
      <c r="H64" s="1">
        <f>VLOOKUP(F:F,Kraftwerkspark!$B$2:$F$8,3,FALSE)</f>
        <v>0</v>
      </c>
      <c r="I64" s="1">
        <f>VLOOKUP(F:F,Kraftwerkspark!$B$2:$F$8,5,FALSE)</f>
        <v>0</v>
      </c>
      <c r="J64" s="1">
        <v>84.57</v>
      </c>
      <c r="K64" s="1">
        <f>IF(F64=Kraftwerkspark!$B$2,J64*Kraftwerkspark!$H$2/100,
IF(F64=Kraftwerkspark!$B$3,J64*Kraftwerkspark!$H$3/100,
IF(F64=Kraftwerkspark!$B$4,J64*Kraftwerkspark!$H$4/100,
IF(F64=Kraftwerkspark!$B$5,J64*Kraftwerkspark!$H$5/100,
IF(F64=Kraftwerkspark!$B$8,J64*Kraftwerkspark!$H$8/100,0)))))</f>
        <v>0</v>
      </c>
    </row>
    <row r="65" spans="1:11" x14ac:dyDescent="0.25">
      <c r="A65" s="3" t="s">
        <v>129</v>
      </c>
      <c r="B65" s="3" t="s">
        <v>236</v>
      </c>
      <c r="C65" s="18" t="s">
        <v>88</v>
      </c>
      <c r="D65" s="8">
        <v>220</v>
      </c>
      <c r="E65" s="3" t="s">
        <v>203</v>
      </c>
      <c r="F65" s="1" t="s">
        <v>162</v>
      </c>
      <c r="G65" s="1">
        <f>VLOOKUP(F:F,Kraftwerkspark!$B$2:$F$8,4,FALSE)</f>
        <v>0.85</v>
      </c>
      <c r="H65" s="1">
        <f>VLOOKUP(F:F,Kraftwerkspark!$B$2:$F$8,3,FALSE)</f>
        <v>0</v>
      </c>
      <c r="I65" s="1">
        <f>VLOOKUP(F:F,Kraftwerkspark!$B$2:$F$8,5,FALSE)</f>
        <v>0</v>
      </c>
      <c r="J65" s="1">
        <v>12.870000000000001</v>
      </c>
      <c r="K65" s="1">
        <f>IF(F65=Kraftwerkspark!$B$2,J65*Kraftwerkspark!$H$2/100,
IF(F65=Kraftwerkspark!$B$3,J65*Kraftwerkspark!$H$3/100,
IF(F65=Kraftwerkspark!$B$4,J65*Kraftwerkspark!$H$4/100,
IF(F65=Kraftwerkspark!$B$5,J65*Kraftwerkspark!$H$5/100,
IF(F65=Kraftwerkspark!$B$8,J65*Kraftwerkspark!$H$8/100,0)))))</f>
        <v>0</v>
      </c>
    </row>
    <row r="66" spans="1:11" x14ac:dyDescent="0.25">
      <c r="A66" s="3" t="s">
        <v>130</v>
      </c>
      <c r="B66" s="3" t="s">
        <v>236</v>
      </c>
      <c r="C66" s="18" t="s">
        <v>88</v>
      </c>
      <c r="D66" s="8">
        <v>220</v>
      </c>
      <c r="E66" s="3" t="s">
        <v>204</v>
      </c>
      <c r="F66" s="1" t="s">
        <v>162</v>
      </c>
      <c r="G66" s="1">
        <f>VLOOKUP(F:F,Kraftwerkspark!$B$2:$F$8,4,FALSE)</f>
        <v>0.85</v>
      </c>
      <c r="H66" s="1">
        <f>VLOOKUP(F:F,Kraftwerkspark!$B$2:$F$8,3,FALSE)</f>
        <v>0</v>
      </c>
      <c r="I66" s="1">
        <f>VLOOKUP(F:F,Kraftwerkspark!$B$2:$F$8,5,FALSE)</f>
        <v>0</v>
      </c>
      <c r="J66" s="1">
        <v>13.57</v>
      </c>
      <c r="K66" s="1">
        <f>IF(F66=Kraftwerkspark!$B$2,J66*Kraftwerkspark!$H$2/100,
IF(F66=Kraftwerkspark!$B$3,J66*Kraftwerkspark!$H$3/100,
IF(F66=Kraftwerkspark!$B$4,J66*Kraftwerkspark!$H$4/100,
IF(F66=Kraftwerkspark!$B$5,J66*Kraftwerkspark!$H$5/100,
IF(F66=Kraftwerkspark!$B$8,J66*Kraftwerkspark!$H$8/100,0)))))</f>
        <v>0</v>
      </c>
    </row>
    <row r="67" spans="1:11" x14ac:dyDescent="0.25">
      <c r="A67" s="3" t="s">
        <v>131</v>
      </c>
      <c r="B67" s="3" t="s">
        <v>236</v>
      </c>
      <c r="C67" s="18" t="s">
        <v>88</v>
      </c>
      <c r="D67" s="8">
        <v>220</v>
      </c>
      <c r="E67" s="3" t="s">
        <v>205</v>
      </c>
      <c r="F67" s="1" t="s">
        <v>162</v>
      </c>
      <c r="G67" s="1">
        <f>VLOOKUP(F:F,Kraftwerkspark!$B$2:$F$8,4,FALSE)</f>
        <v>0.85</v>
      </c>
      <c r="H67" s="1">
        <f>VLOOKUP(F:F,Kraftwerkspark!$B$2:$F$8,3,FALSE)</f>
        <v>0</v>
      </c>
      <c r="I67" s="1">
        <f>VLOOKUP(F:F,Kraftwerkspark!$B$2:$F$8,5,FALSE)</f>
        <v>0</v>
      </c>
      <c r="J67" s="1">
        <v>11.57</v>
      </c>
      <c r="K67" s="1">
        <f>IF(F67=Kraftwerkspark!$B$2,J67*Kraftwerkspark!$H$2/100,
IF(F67=Kraftwerkspark!$B$3,J67*Kraftwerkspark!$H$3/100,
IF(F67=Kraftwerkspark!$B$4,J67*Kraftwerkspark!$H$4/100,
IF(F67=Kraftwerkspark!$B$5,J67*Kraftwerkspark!$H$5/100,
IF(F67=Kraftwerkspark!$B$8,J67*Kraftwerkspark!$H$8/100,0)))))</f>
        <v>0</v>
      </c>
    </row>
    <row r="68" spans="1:11" x14ac:dyDescent="0.25">
      <c r="A68" s="3" t="s">
        <v>132</v>
      </c>
      <c r="B68" s="3" t="s">
        <v>236</v>
      </c>
      <c r="C68" s="18" t="s">
        <v>88</v>
      </c>
      <c r="D68" s="8">
        <v>220</v>
      </c>
      <c r="E68" s="3" t="s">
        <v>206</v>
      </c>
      <c r="F68" s="1" t="s">
        <v>162</v>
      </c>
      <c r="G68" s="1">
        <f>VLOOKUP(F:F,Kraftwerkspark!$B$2:$F$8,4,FALSE)</f>
        <v>0.85</v>
      </c>
      <c r="H68" s="1">
        <f>VLOOKUP(F:F,Kraftwerkspark!$B$2:$F$8,3,FALSE)</f>
        <v>0</v>
      </c>
      <c r="I68" s="1">
        <f>VLOOKUP(F:F,Kraftwerkspark!$B$2:$F$8,5,FALSE)</f>
        <v>0</v>
      </c>
      <c r="J68" s="1">
        <v>66.569999999999993</v>
      </c>
      <c r="K68" s="1">
        <f>IF(F68=Kraftwerkspark!$B$2,J68*Kraftwerkspark!$H$2/100,
IF(F68=Kraftwerkspark!$B$3,J68*Kraftwerkspark!$H$3/100,
IF(F68=Kraftwerkspark!$B$4,J68*Kraftwerkspark!$H$4/100,
IF(F68=Kraftwerkspark!$B$5,J68*Kraftwerkspark!$H$5/100,
IF(F68=Kraftwerkspark!$B$8,J68*Kraftwerkspark!$H$8/100,0)))))</f>
        <v>0</v>
      </c>
    </row>
    <row r="69" spans="1:11" x14ac:dyDescent="0.25">
      <c r="A69" s="3" t="s">
        <v>133</v>
      </c>
      <c r="B69" s="3" t="s">
        <v>113</v>
      </c>
      <c r="C69" s="18" t="s">
        <v>88</v>
      </c>
      <c r="D69" s="8">
        <v>220</v>
      </c>
      <c r="E69" s="3" t="s">
        <v>207</v>
      </c>
      <c r="F69" s="1" t="s">
        <v>162</v>
      </c>
      <c r="G69" s="1">
        <f>VLOOKUP(F:F,Kraftwerkspark!$B$2:$F$8,4,FALSE)</f>
        <v>0.85</v>
      </c>
      <c r="H69" s="1">
        <f>VLOOKUP(F:F,Kraftwerkspark!$B$2:$F$8,3,FALSE)</f>
        <v>0</v>
      </c>
      <c r="I69" s="1">
        <f>VLOOKUP(F:F,Kraftwerkspark!$B$2:$F$8,5,FALSE)</f>
        <v>0</v>
      </c>
      <c r="J69" s="1">
        <v>79.569999999999993</v>
      </c>
      <c r="K69" s="1">
        <f>IF(F69=Kraftwerkspark!$B$2,J69*Kraftwerkspark!$H$2/100,
IF(F69=Kraftwerkspark!$B$3,J69*Kraftwerkspark!$H$3/100,
IF(F69=Kraftwerkspark!$B$4,J69*Kraftwerkspark!$H$4/100,
IF(F69=Kraftwerkspark!$B$5,J69*Kraftwerkspark!$H$5/100,
IF(F69=Kraftwerkspark!$B$8,J69*Kraftwerkspark!$H$8/100,0)))))</f>
        <v>0</v>
      </c>
    </row>
    <row r="70" spans="1:11" x14ac:dyDescent="0.25">
      <c r="A70" s="3" t="s">
        <v>134</v>
      </c>
      <c r="B70" s="3" t="s">
        <v>237</v>
      </c>
      <c r="C70" s="18" t="s">
        <v>84</v>
      </c>
      <c r="D70" s="8">
        <v>380</v>
      </c>
      <c r="E70" s="3" t="s">
        <v>208</v>
      </c>
      <c r="F70" s="1" t="s">
        <v>1</v>
      </c>
      <c r="G70" s="1">
        <f>VLOOKUP(F:F,Kraftwerkspark!$B$2:$F$8,4,FALSE)</f>
        <v>0.52</v>
      </c>
      <c r="H70" s="1">
        <f>VLOOKUP(F:F,Kraftwerkspark!$B$2:$F$8,3,FALSE)</f>
        <v>0.2</v>
      </c>
      <c r="I70" s="1">
        <f>VLOOKUP(F:F,Kraftwerkspark!$B$2:$F$8,5,FALSE)</f>
        <v>27.25</v>
      </c>
      <c r="J70" s="1">
        <v>937.48</v>
      </c>
      <c r="K70" s="1">
        <f>IF(F70=Kraftwerkspark!$B$2,J70*Kraftwerkspark!$H$2/100,
IF(F70=Kraftwerkspark!$B$3,J70*Kraftwerkspark!$H$3/100,
IF(F70=Kraftwerkspark!$B$4,J70*Kraftwerkspark!$H$4/100,
IF(F70=Kraftwerkspark!$B$5,J70*Kraftwerkspark!$H$5/100,
IF(F70=Kraftwerkspark!$B$8,J70*Kraftwerkspark!$H$8/100,0)))))</f>
        <v>187.49599999999998</v>
      </c>
    </row>
    <row r="71" spans="1:11" x14ac:dyDescent="0.25">
      <c r="A71" s="3" t="s">
        <v>135</v>
      </c>
      <c r="B71" s="3" t="s">
        <v>237</v>
      </c>
      <c r="C71" s="18" t="s">
        <v>84</v>
      </c>
      <c r="D71" s="8">
        <v>380</v>
      </c>
      <c r="E71" s="3" t="s">
        <v>209</v>
      </c>
      <c r="F71" s="1" t="s">
        <v>1</v>
      </c>
      <c r="G71" s="1">
        <f>VLOOKUP(F:F,Kraftwerkspark!$B$2:$F$8,4,FALSE)</f>
        <v>0.52</v>
      </c>
      <c r="H71" s="1">
        <f>VLOOKUP(F:F,Kraftwerkspark!$B$2:$F$8,3,FALSE)</f>
        <v>0.2</v>
      </c>
      <c r="I71" s="1">
        <f>VLOOKUP(F:F,Kraftwerkspark!$B$2:$F$8,5,FALSE)</f>
        <v>27.25</v>
      </c>
      <c r="J71" s="1">
        <v>213.48</v>
      </c>
      <c r="K71" s="1">
        <f>IF(F71=Kraftwerkspark!$B$2,J71*Kraftwerkspark!$H$2/100,
IF(F71=Kraftwerkspark!$B$3,J71*Kraftwerkspark!$H$3/100,
IF(F71=Kraftwerkspark!$B$4,J71*Kraftwerkspark!$H$4/100,
IF(F71=Kraftwerkspark!$B$5,J71*Kraftwerkspark!$H$5/100,
IF(F71=Kraftwerkspark!$B$8,J71*Kraftwerkspark!$H$8/100,0)))))</f>
        <v>42.695999999999998</v>
      </c>
    </row>
    <row r="72" spans="1:11" x14ac:dyDescent="0.25">
      <c r="A72" s="3" t="s">
        <v>136</v>
      </c>
      <c r="B72" s="3" t="s">
        <v>237</v>
      </c>
      <c r="C72" s="18" t="s">
        <v>84</v>
      </c>
      <c r="D72" s="8">
        <v>380</v>
      </c>
      <c r="E72" s="3" t="s">
        <v>210</v>
      </c>
      <c r="F72" s="1" t="s">
        <v>150</v>
      </c>
      <c r="G72" s="1">
        <f>VLOOKUP(F:F,Kraftwerkspark!$B$2:$F$8,4,FALSE)</f>
        <v>0.14000000000000001</v>
      </c>
      <c r="H72" s="1">
        <f>VLOOKUP(F:F,Kraftwerkspark!$B$2:$F$8,3,FALSE)</f>
        <v>0.12</v>
      </c>
      <c r="I72" s="1">
        <f>VLOOKUP(F:F,Kraftwerkspark!$B$2:$F$8,5,FALSE)</f>
        <v>0</v>
      </c>
      <c r="J72" s="1">
        <v>72.47999999999999</v>
      </c>
      <c r="K72" s="1">
        <f>IF(F72=Kraftwerkspark!$B$2,J72*Kraftwerkspark!$H$2/100,
IF(F72=Kraftwerkspark!$B$3,J72*Kraftwerkspark!$H$3/100,
IF(F72=Kraftwerkspark!$B$4,J72*Kraftwerkspark!$H$4/100,
IF(F72=Kraftwerkspark!$B$5,J72*Kraftwerkspark!$H$5/100,
IF(F72=Kraftwerkspark!$B$8,J72*Kraftwerkspark!$H$8/100,0)))))</f>
        <v>0</v>
      </c>
    </row>
    <row r="73" spans="1:11" x14ac:dyDescent="0.25">
      <c r="A73" s="3" t="s">
        <v>137</v>
      </c>
      <c r="B73" s="3" t="s">
        <v>237</v>
      </c>
      <c r="C73" s="18" t="s">
        <v>84</v>
      </c>
      <c r="D73" s="8">
        <v>380</v>
      </c>
      <c r="E73" s="3" t="s">
        <v>211</v>
      </c>
      <c r="F73" s="1" t="s">
        <v>150</v>
      </c>
      <c r="G73" s="1">
        <f>VLOOKUP(F:F,Kraftwerkspark!$B$2:$F$8,4,FALSE)</f>
        <v>0.14000000000000001</v>
      </c>
      <c r="H73" s="1">
        <f>VLOOKUP(F:F,Kraftwerkspark!$B$2:$F$8,3,FALSE)</f>
        <v>0.12</v>
      </c>
      <c r="I73" s="1">
        <f>VLOOKUP(F:F,Kraftwerkspark!$B$2:$F$8,5,FALSE)</f>
        <v>0</v>
      </c>
      <c r="J73" s="1">
        <v>65.47999999999999</v>
      </c>
      <c r="K73" s="1">
        <f>IF(F73=Kraftwerkspark!$B$2,J73*Kraftwerkspark!$H$2/100,
IF(F73=Kraftwerkspark!$B$3,J73*Kraftwerkspark!$H$3/100,
IF(F73=Kraftwerkspark!$B$4,J73*Kraftwerkspark!$H$4/100,
IF(F73=Kraftwerkspark!$B$5,J73*Kraftwerkspark!$H$5/100,
IF(F73=Kraftwerkspark!$B$8,J73*Kraftwerkspark!$H$8/100,0)))))</f>
        <v>0</v>
      </c>
    </row>
    <row r="74" spans="1:11" x14ac:dyDescent="0.25">
      <c r="A74" s="3" t="s">
        <v>138</v>
      </c>
      <c r="B74" s="3" t="s">
        <v>115</v>
      </c>
      <c r="C74" s="18" t="s">
        <v>88</v>
      </c>
      <c r="D74" s="8">
        <v>380</v>
      </c>
      <c r="E74" s="3" t="s">
        <v>212</v>
      </c>
      <c r="F74" s="1" t="s">
        <v>162</v>
      </c>
      <c r="G74" s="1">
        <f>VLOOKUP(F:F,Kraftwerkspark!$B$2:$F$8,4,FALSE)</f>
        <v>0.85</v>
      </c>
      <c r="H74" s="1">
        <f>VLOOKUP(F:F,Kraftwerkspark!$B$2:$F$8,3,FALSE)</f>
        <v>0</v>
      </c>
      <c r="I74" s="1">
        <f>VLOOKUP(F:F,Kraftwerkspark!$B$2:$F$8,5,FALSE)</f>
        <v>0</v>
      </c>
      <c r="J74" s="1">
        <v>30.57</v>
      </c>
      <c r="K74" s="1">
        <f>IF(F74=Kraftwerkspark!$B$2,J74*Kraftwerkspark!$H$2/100,
IF(F74=Kraftwerkspark!$B$3,J74*Kraftwerkspark!$H$3/100,
IF(F74=Kraftwerkspark!$B$4,J74*Kraftwerkspark!$H$4/100,
IF(F74=Kraftwerkspark!$B$5,J74*Kraftwerkspark!$H$5/100,
IF(F74=Kraftwerkspark!$B$8,J74*Kraftwerkspark!$H$8/100,0)))))</f>
        <v>0</v>
      </c>
    </row>
    <row r="75" spans="1:11" x14ac:dyDescent="0.25">
      <c r="A75" s="3" t="s">
        <v>139</v>
      </c>
      <c r="B75" s="3" t="s">
        <v>115</v>
      </c>
      <c r="C75" s="18" t="s">
        <v>88</v>
      </c>
      <c r="D75" s="8">
        <v>380</v>
      </c>
      <c r="E75" s="3" t="s">
        <v>213</v>
      </c>
      <c r="F75" s="1" t="s">
        <v>162</v>
      </c>
      <c r="G75" s="1">
        <f>VLOOKUP(F:F,Kraftwerkspark!$B$2:$F$8,4,FALSE)</f>
        <v>0.85</v>
      </c>
      <c r="H75" s="1">
        <f>VLOOKUP(F:F,Kraftwerkspark!$B$2:$F$8,3,FALSE)</f>
        <v>0</v>
      </c>
      <c r="I75" s="1">
        <f>VLOOKUP(F:F,Kraftwerkspark!$B$2:$F$8,5,FALSE)</f>
        <v>0</v>
      </c>
      <c r="J75" s="1">
        <v>10.77</v>
      </c>
      <c r="K75" s="1">
        <f>IF(F75=Kraftwerkspark!$B$2,J75*Kraftwerkspark!$H$2/100,
IF(F75=Kraftwerkspark!$B$3,J75*Kraftwerkspark!$H$3/100,
IF(F75=Kraftwerkspark!$B$4,J75*Kraftwerkspark!$H$4/100,
IF(F75=Kraftwerkspark!$B$5,J75*Kraftwerkspark!$H$5/100,
IF(F75=Kraftwerkspark!$B$8,J75*Kraftwerkspark!$H$8/100,0)))))</f>
        <v>0</v>
      </c>
    </row>
    <row r="76" spans="1:11" x14ac:dyDescent="0.25">
      <c r="A76" s="3" t="s">
        <v>140</v>
      </c>
      <c r="B76" s="3" t="s">
        <v>115</v>
      </c>
      <c r="C76" s="18" t="s">
        <v>88</v>
      </c>
      <c r="D76" s="8">
        <v>380</v>
      </c>
      <c r="E76" s="3" t="s">
        <v>214</v>
      </c>
      <c r="F76" s="1" t="s">
        <v>162</v>
      </c>
      <c r="G76" s="1">
        <f>VLOOKUP(F:F,Kraftwerkspark!$B$2:$F$8,4,FALSE)</f>
        <v>0.85</v>
      </c>
      <c r="H76" s="1">
        <f>VLOOKUP(F:F,Kraftwerkspark!$B$2:$F$8,3,FALSE)</f>
        <v>0</v>
      </c>
      <c r="I76" s="1">
        <f>VLOOKUP(F:F,Kraftwerkspark!$B$2:$F$8,5,FALSE)</f>
        <v>0</v>
      </c>
      <c r="J76" s="1">
        <v>10.57</v>
      </c>
      <c r="K76" s="1">
        <f>IF(F76=Kraftwerkspark!$B$2,J76*Kraftwerkspark!$H$2/100,
IF(F76=Kraftwerkspark!$B$3,J76*Kraftwerkspark!$H$3/100,
IF(F76=Kraftwerkspark!$B$4,J76*Kraftwerkspark!$H$4/100,
IF(F76=Kraftwerkspark!$B$5,J76*Kraftwerkspark!$H$5/100,
IF(F76=Kraftwerkspark!$B$8,J76*Kraftwerkspark!$H$8/100,0)))))</f>
        <v>0</v>
      </c>
    </row>
    <row r="77" spans="1:11" x14ac:dyDescent="0.25">
      <c r="A77" s="3" t="s">
        <v>141</v>
      </c>
      <c r="B77" s="3" t="s">
        <v>115</v>
      </c>
      <c r="C77" s="18" t="s">
        <v>88</v>
      </c>
      <c r="D77" s="8">
        <v>380</v>
      </c>
      <c r="E77" s="3" t="s">
        <v>215</v>
      </c>
      <c r="F77" s="1" t="s">
        <v>162</v>
      </c>
      <c r="G77" s="1">
        <f>VLOOKUP(F:F,Kraftwerkspark!$B$2:$F$8,4,FALSE)</f>
        <v>0.85</v>
      </c>
      <c r="H77" s="1">
        <f>VLOOKUP(F:F,Kraftwerkspark!$B$2:$F$8,3,FALSE)</f>
        <v>0</v>
      </c>
      <c r="I77" s="1">
        <f>VLOOKUP(F:F,Kraftwerkspark!$B$2:$F$8,5,FALSE)</f>
        <v>0</v>
      </c>
      <c r="J77" s="1">
        <v>205.57</v>
      </c>
      <c r="K77" s="1">
        <f>IF(F77=Kraftwerkspark!$B$2,J77*Kraftwerkspark!$H$2/100,
IF(F77=Kraftwerkspark!$B$3,J77*Kraftwerkspark!$H$3/100,
IF(F77=Kraftwerkspark!$B$4,J77*Kraftwerkspark!$H$4/100,
IF(F77=Kraftwerkspark!$B$5,J77*Kraftwerkspark!$H$5/100,
IF(F77=Kraftwerkspark!$B$8,J77*Kraftwerkspark!$H$8/100,0)))))</f>
        <v>0</v>
      </c>
    </row>
    <row r="78" spans="1:11" x14ac:dyDescent="0.25">
      <c r="A78" s="3" t="s">
        <v>142</v>
      </c>
      <c r="B78" s="3" t="s">
        <v>238</v>
      </c>
      <c r="C78" s="18" t="s">
        <v>88</v>
      </c>
      <c r="D78" s="8">
        <v>220</v>
      </c>
      <c r="E78" s="3" t="s">
        <v>216</v>
      </c>
      <c r="F78" s="1" t="s">
        <v>162</v>
      </c>
      <c r="G78" s="1">
        <f>VLOOKUP(F:F,Kraftwerkspark!$B$2:$F$8,4,FALSE)</f>
        <v>0.85</v>
      </c>
      <c r="H78" s="1">
        <f>VLOOKUP(F:F,Kraftwerkspark!$B$2:$F$8,3,FALSE)</f>
        <v>0</v>
      </c>
      <c r="I78" s="1">
        <f>VLOOKUP(F:F,Kraftwerkspark!$B$2:$F$8,5,FALSE)</f>
        <v>0</v>
      </c>
      <c r="J78" s="1">
        <v>15.57</v>
      </c>
      <c r="K78" s="1">
        <f>IF(F78=Kraftwerkspark!$B$2,J78*Kraftwerkspark!$H$2/100,
IF(F78=Kraftwerkspark!$B$3,J78*Kraftwerkspark!$H$3/100,
IF(F78=Kraftwerkspark!$B$4,J78*Kraftwerkspark!$H$4/100,
IF(F78=Kraftwerkspark!$B$5,J78*Kraftwerkspark!$H$5/100,
IF(F78=Kraftwerkspark!$B$8,J78*Kraftwerkspark!$H$8/100,0)))))</f>
        <v>0</v>
      </c>
    </row>
    <row r="79" spans="1:11" x14ac:dyDescent="0.25">
      <c r="A79" s="3" t="s">
        <v>143</v>
      </c>
      <c r="B79" s="3" t="s">
        <v>238</v>
      </c>
      <c r="C79" s="18" t="s">
        <v>88</v>
      </c>
      <c r="D79" s="8">
        <v>220</v>
      </c>
      <c r="E79" s="3" t="s">
        <v>217</v>
      </c>
      <c r="F79" s="1" t="s">
        <v>162</v>
      </c>
      <c r="G79" s="1">
        <f>VLOOKUP(F:F,Kraftwerkspark!$B$2:$F$8,4,FALSE)</f>
        <v>0.85</v>
      </c>
      <c r="H79" s="1">
        <f>VLOOKUP(F:F,Kraftwerkspark!$B$2:$F$8,3,FALSE)</f>
        <v>0</v>
      </c>
      <c r="I79" s="1">
        <f>VLOOKUP(F:F,Kraftwerkspark!$B$2:$F$8,5,FALSE)</f>
        <v>0</v>
      </c>
      <c r="J79" s="1">
        <v>30.57</v>
      </c>
      <c r="K79" s="1">
        <f>IF(F79=Kraftwerkspark!$B$2,J79*Kraftwerkspark!$H$2/100,
IF(F79=Kraftwerkspark!$B$3,J79*Kraftwerkspark!$H$3/100,
IF(F79=Kraftwerkspark!$B$4,J79*Kraftwerkspark!$H$4/100,
IF(F79=Kraftwerkspark!$B$5,J79*Kraftwerkspark!$H$5/100,
IF(F79=Kraftwerkspark!$B$8,J79*Kraftwerkspark!$H$8/100,0)))))</f>
        <v>0</v>
      </c>
    </row>
    <row r="80" spans="1:11" x14ac:dyDescent="0.25">
      <c r="A80" s="3" t="s">
        <v>144</v>
      </c>
      <c r="B80" s="3" t="s">
        <v>238</v>
      </c>
      <c r="C80" s="18" t="s">
        <v>88</v>
      </c>
      <c r="D80" s="8">
        <v>220</v>
      </c>
      <c r="E80" s="3" t="s">
        <v>218</v>
      </c>
      <c r="F80" s="1" t="s">
        <v>162</v>
      </c>
      <c r="G80" s="1">
        <f>VLOOKUP(F:F,Kraftwerkspark!$B$2:$F$8,4,FALSE)</f>
        <v>0.85</v>
      </c>
      <c r="H80" s="1">
        <f>VLOOKUP(F:F,Kraftwerkspark!$B$2:$F$8,3,FALSE)</f>
        <v>0</v>
      </c>
      <c r="I80" s="1">
        <f>VLOOKUP(F:F,Kraftwerkspark!$B$2:$F$8,5,FALSE)</f>
        <v>0</v>
      </c>
      <c r="J80" s="1">
        <v>32.57</v>
      </c>
      <c r="K80" s="1">
        <f>IF(F80=Kraftwerkspark!$B$2,J80*Kraftwerkspark!$H$2/100,
IF(F80=Kraftwerkspark!$B$3,J80*Kraftwerkspark!$H$3/100,
IF(F80=Kraftwerkspark!$B$4,J80*Kraftwerkspark!$H$4/100,
IF(F80=Kraftwerkspark!$B$5,J80*Kraftwerkspark!$H$5/100,
IF(F80=Kraftwerkspark!$B$8,J80*Kraftwerkspark!$H$8/100,0)))))</f>
        <v>0</v>
      </c>
    </row>
    <row r="81" spans="1:11" x14ac:dyDescent="0.25">
      <c r="A81" s="3" t="s">
        <v>145</v>
      </c>
      <c r="B81" s="3" t="s">
        <v>238</v>
      </c>
      <c r="C81" s="18" t="s">
        <v>88</v>
      </c>
      <c r="D81" s="8">
        <v>220</v>
      </c>
      <c r="E81" s="3" t="s">
        <v>219</v>
      </c>
      <c r="F81" s="1" t="s">
        <v>162</v>
      </c>
      <c r="G81" s="1">
        <f>VLOOKUP(F:F,Kraftwerkspark!$B$2:$F$8,4,FALSE)</f>
        <v>0.85</v>
      </c>
      <c r="H81" s="1">
        <f>VLOOKUP(F:F,Kraftwerkspark!$B$2:$F$8,3,FALSE)</f>
        <v>0</v>
      </c>
      <c r="I81" s="1">
        <f>VLOOKUP(F:F,Kraftwerkspark!$B$2:$F$8,5,FALSE)</f>
        <v>0</v>
      </c>
      <c r="J81" s="1">
        <v>35.57</v>
      </c>
      <c r="K81" s="1">
        <f>IF(F81=Kraftwerkspark!$B$2,J81*Kraftwerkspark!$H$2/100,
IF(F81=Kraftwerkspark!$B$3,J81*Kraftwerkspark!$H$3/100,
IF(F81=Kraftwerkspark!$B$4,J81*Kraftwerkspark!$H$4/100,
IF(F81=Kraftwerkspark!$B$5,J81*Kraftwerkspark!$H$5/100,
IF(F81=Kraftwerkspark!$B$8,J81*Kraftwerkspark!$H$8/100,0)))))</f>
        <v>0</v>
      </c>
    </row>
  </sheetData>
  <autoFilter ref="A1:K8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10"/>
  <sheetViews>
    <sheetView tabSelected="1" workbookViewId="0">
      <selection activeCell="F15" sqref="F15"/>
    </sheetView>
  </sheetViews>
  <sheetFormatPr baseColWidth="10" defaultRowHeight="15" x14ac:dyDescent="0.25"/>
  <cols>
    <col min="2" max="2" width="19.140625" bestFit="1" customWidth="1"/>
    <col min="4" max="4" width="19.5703125" bestFit="1" customWidth="1"/>
    <col min="6" max="6" width="16.5703125" bestFit="1" customWidth="1"/>
    <col min="7" max="7" width="17.140625" style="5" customWidth="1"/>
  </cols>
  <sheetData>
    <row r="1" spans="1:8" ht="30" x14ac:dyDescent="0.25">
      <c r="A1" s="14" t="s">
        <v>12</v>
      </c>
      <c r="B1" s="10" t="s">
        <v>18</v>
      </c>
      <c r="C1" s="14" t="s">
        <v>13</v>
      </c>
      <c r="D1" s="13" t="s">
        <v>15</v>
      </c>
      <c r="E1" s="10" t="s">
        <v>5</v>
      </c>
      <c r="F1" s="13" t="s">
        <v>17</v>
      </c>
      <c r="G1" s="13" t="s">
        <v>20</v>
      </c>
      <c r="H1" s="10" t="s">
        <v>22</v>
      </c>
    </row>
    <row r="2" spans="1:8" x14ac:dyDescent="0.25">
      <c r="A2" s="1">
        <v>1</v>
      </c>
      <c r="B2" s="1" t="s">
        <v>1</v>
      </c>
      <c r="C2" s="15">
        <f>SUMIF(Kraftwerkszuordnung!$F$2:$F$81,B2,Kraftwerkszuordnung!$J$2:$J$81)</f>
        <v>4163.82</v>
      </c>
      <c r="D2" s="3">
        <v>0.2</v>
      </c>
      <c r="E2" s="3">
        <v>0.52</v>
      </c>
      <c r="F2" s="3">
        <f>2.5*$F$5</f>
        <v>27.25</v>
      </c>
      <c r="G2" s="1" t="s">
        <v>19</v>
      </c>
      <c r="H2" s="3">
        <v>20</v>
      </c>
    </row>
    <row r="3" spans="1:8" x14ac:dyDescent="0.25">
      <c r="A3" s="1">
        <v>2</v>
      </c>
      <c r="B3" s="1" t="s">
        <v>2</v>
      </c>
      <c r="C3" s="15">
        <f>SUMIF(Kraftwerkszuordnung!$F$2:$F$81,B3,Kraftwerkszuordnung!$J$2:$J$81)</f>
        <v>463.48</v>
      </c>
      <c r="D3" s="3">
        <v>0.2</v>
      </c>
      <c r="E3" s="3">
        <v>0.52</v>
      </c>
      <c r="F3" s="3">
        <f>2.5*$F$5</f>
        <v>27.25</v>
      </c>
      <c r="G3" s="1" t="s">
        <v>19</v>
      </c>
      <c r="H3" s="3">
        <v>20</v>
      </c>
    </row>
    <row r="4" spans="1:8" x14ac:dyDescent="0.25">
      <c r="A4" s="1">
        <v>3</v>
      </c>
      <c r="B4" s="1" t="s">
        <v>150</v>
      </c>
      <c r="C4" s="15">
        <f>SUMIF(Kraftwerkszuordnung!$F$2:$F$81,B4,Kraftwerkszuordnung!$J$2:$J$81)</f>
        <v>504.86</v>
      </c>
      <c r="D4" s="3">
        <v>0.12</v>
      </c>
      <c r="E4" s="3">
        <v>0.14000000000000001</v>
      </c>
      <c r="F4" s="2">
        <v>0</v>
      </c>
      <c r="G4" s="1"/>
      <c r="H4" s="2"/>
    </row>
    <row r="5" spans="1:8" x14ac:dyDescent="0.25">
      <c r="A5" s="1">
        <v>4</v>
      </c>
      <c r="B5" s="1" t="s">
        <v>16</v>
      </c>
      <c r="C5" s="15">
        <f>SUMIF(Kraftwerkszuordnung!$F$2:$F$81,B5,Kraftwerkszuordnung!$J$2:$J$81)</f>
        <v>1155.44</v>
      </c>
      <c r="D5" s="3">
        <v>0.3</v>
      </c>
      <c r="E5" s="3">
        <v>0.42</v>
      </c>
      <c r="F5" s="2">
        <v>10.9</v>
      </c>
      <c r="G5" s="1"/>
      <c r="H5" s="2">
        <v>30</v>
      </c>
    </row>
    <row r="6" spans="1:8" x14ac:dyDescent="0.25">
      <c r="A6" s="1">
        <v>5</v>
      </c>
      <c r="B6" s="1" t="s">
        <v>162</v>
      </c>
      <c r="C6" s="15">
        <f>SUMIF(Kraftwerkszuordnung!$F$2:$F$81,B6,Kraftwerkszuordnung!$J$2:$J$81)</f>
        <v>3992.6100000000024</v>
      </c>
      <c r="D6" s="3">
        <v>0</v>
      </c>
      <c r="E6" s="3">
        <v>0.85</v>
      </c>
      <c r="F6" s="3">
        <v>0</v>
      </c>
      <c r="G6" s="1" t="s">
        <v>19</v>
      </c>
      <c r="H6" s="2"/>
    </row>
    <row r="7" spans="1:8" x14ac:dyDescent="0.25">
      <c r="A7" s="1">
        <v>6</v>
      </c>
      <c r="B7" s="1" t="s">
        <v>3</v>
      </c>
      <c r="C7" s="15">
        <f>SUMIF(Kraftwerkszuordnung!$F$2:$F$81,B7,Kraftwerkszuordnung!$J$2:$J$81)</f>
        <v>3781.4100000000008</v>
      </c>
      <c r="D7" s="3">
        <v>0</v>
      </c>
      <c r="E7" s="3">
        <v>0.85</v>
      </c>
      <c r="F7" s="3">
        <v>0</v>
      </c>
      <c r="G7" s="1" t="s">
        <v>19</v>
      </c>
      <c r="H7" s="3"/>
    </row>
    <row r="8" spans="1:8" x14ac:dyDescent="0.25">
      <c r="A8" s="1">
        <v>7</v>
      </c>
      <c r="B8" s="12" t="s">
        <v>154</v>
      </c>
      <c r="C8" s="15">
        <f>SUMIF(Kraftwerkszuordnung!$F$2:$F$81,B8,Kraftwerkszuordnung!$J$2:$J$81)</f>
        <v>1137.24</v>
      </c>
      <c r="D8" s="3">
        <v>0</v>
      </c>
      <c r="E8" s="3">
        <v>0.9</v>
      </c>
      <c r="F8" s="3">
        <v>0</v>
      </c>
      <c r="G8" s="1"/>
      <c r="H8" s="3"/>
    </row>
    <row r="9" spans="1:8" x14ac:dyDescent="0.25">
      <c r="A9" s="12"/>
      <c r="B9" s="12"/>
      <c r="C9" s="16"/>
    </row>
    <row r="10" spans="1:8" x14ac:dyDescent="0.25">
      <c r="B10" s="11" t="s">
        <v>14</v>
      </c>
      <c r="C10" s="17">
        <f>SUM(C2:C9)</f>
        <v>15198.860000000002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81"/>
  <sheetViews>
    <sheetView zoomScaleNormal="100" workbookViewId="0">
      <pane ySplit="1" topLeftCell="A41" activePane="bottomLeft" state="frozen"/>
      <selection pane="bottomLeft" activeCell="C69" sqref="C69"/>
    </sheetView>
  </sheetViews>
  <sheetFormatPr baseColWidth="10" defaultRowHeight="15" x14ac:dyDescent="0.25"/>
  <cols>
    <col min="2" max="2" width="16.5703125" bestFit="1" customWidth="1"/>
    <col min="3" max="3" width="12.7109375" bestFit="1" customWidth="1"/>
    <col min="4" max="4" width="9.42578125" customWidth="1"/>
    <col min="5" max="5" width="24.28515625" customWidth="1"/>
    <col min="6" max="6" width="15.85546875" customWidth="1"/>
    <col min="7" max="7" width="13.28515625" customWidth="1"/>
    <col min="8" max="8" width="16.42578125" customWidth="1"/>
  </cols>
  <sheetData>
    <row r="1" spans="1:9" ht="30" x14ac:dyDescent="0.25">
      <c r="A1" s="9" t="s">
        <v>11</v>
      </c>
      <c r="B1" s="9" t="s">
        <v>6</v>
      </c>
      <c r="C1" s="9" t="s">
        <v>7</v>
      </c>
      <c r="D1" s="9" t="s">
        <v>8</v>
      </c>
      <c r="E1" s="9" t="s">
        <v>0</v>
      </c>
      <c r="F1" s="10" t="s">
        <v>4</v>
      </c>
      <c r="G1" s="10" t="s">
        <v>9</v>
      </c>
      <c r="H1" s="10" t="s">
        <v>10</v>
      </c>
      <c r="I1" s="10" t="s">
        <v>21</v>
      </c>
    </row>
    <row r="2" spans="1:9" x14ac:dyDescent="0.25">
      <c r="A2" s="3" t="s">
        <v>32</v>
      </c>
      <c r="B2" s="3" t="s">
        <v>83</v>
      </c>
      <c r="C2" s="18" t="s">
        <v>84</v>
      </c>
      <c r="D2" s="8">
        <v>220</v>
      </c>
      <c r="E2" s="3" t="s">
        <v>146</v>
      </c>
      <c r="F2" s="1" t="s">
        <v>220</v>
      </c>
      <c r="G2" s="7">
        <v>858.48</v>
      </c>
      <c r="H2" s="1">
        <f>Kraftwerkszuordnung!K2</f>
        <v>171.696</v>
      </c>
      <c r="I2" s="3"/>
    </row>
    <row r="3" spans="1:9" x14ac:dyDescent="0.25">
      <c r="A3" s="3" t="s">
        <v>33</v>
      </c>
      <c r="B3" s="3" t="s">
        <v>85</v>
      </c>
      <c r="C3" s="18" t="s">
        <v>84</v>
      </c>
      <c r="D3" s="8">
        <v>380</v>
      </c>
      <c r="E3" s="3" t="s">
        <v>147</v>
      </c>
      <c r="F3" s="1" t="s">
        <v>1</v>
      </c>
      <c r="G3" s="7">
        <v>425.48</v>
      </c>
      <c r="H3" s="1">
        <f>Kraftwerkszuordnung!K3</f>
        <v>85.096000000000004</v>
      </c>
      <c r="I3" s="3"/>
    </row>
    <row r="4" spans="1:9" x14ac:dyDescent="0.25">
      <c r="A4" s="3" t="s">
        <v>34</v>
      </c>
      <c r="B4" s="3" t="s">
        <v>85</v>
      </c>
      <c r="C4" s="18" t="s">
        <v>84</v>
      </c>
      <c r="D4" s="8">
        <v>380</v>
      </c>
      <c r="E4" s="3" t="s">
        <v>148</v>
      </c>
      <c r="F4" s="1" t="s">
        <v>1</v>
      </c>
      <c r="G4" s="7">
        <v>423.48</v>
      </c>
      <c r="H4" s="1">
        <f>Kraftwerkszuordnung!K4</f>
        <v>84.695999999999998</v>
      </c>
      <c r="I4" s="3"/>
    </row>
    <row r="5" spans="1:9" x14ac:dyDescent="0.25">
      <c r="A5" s="3" t="s">
        <v>35</v>
      </c>
      <c r="B5" s="3" t="s">
        <v>85</v>
      </c>
      <c r="C5" s="18" t="s">
        <v>84</v>
      </c>
      <c r="D5" s="8">
        <v>380</v>
      </c>
      <c r="E5" s="3" t="s">
        <v>149</v>
      </c>
      <c r="F5" s="1" t="s">
        <v>150</v>
      </c>
      <c r="G5" s="7">
        <v>72.47999999999999</v>
      </c>
      <c r="H5" s="1">
        <f>Kraftwerkszuordnung!K5</f>
        <v>0</v>
      </c>
      <c r="I5" s="3"/>
    </row>
    <row r="6" spans="1:9" x14ac:dyDescent="0.25">
      <c r="A6" s="3" t="s">
        <v>36</v>
      </c>
      <c r="B6" s="3" t="s">
        <v>86</v>
      </c>
      <c r="C6" s="18" t="s">
        <v>84</v>
      </c>
      <c r="D6" s="8">
        <v>380</v>
      </c>
      <c r="E6" s="3" t="s">
        <v>86</v>
      </c>
      <c r="F6" s="1" t="s">
        <v>16</v>
      </c>
      <c r="G6" s="7">
        <v>815.48</v>
      </c>
      <c r="H6" s="1">
        <f>Kraftwerkszuordnung!K6</f>
        <v>244.64400000000001</v>
      </c>
      <c r="I6" s="3"/>
    </row>
    <row r="7" spans="1:9" x14ac:dyDescent="0.25">
      <c r="A7" s="3" t="s">
        <v>37</v>
      </c>
      <c r="B7" s="3" t="s">
        <v>87</v>
      </c>
      <c r="C7" s="18" t="s">
        <v>88</v>
      </c>
      <c r="D7" s="8">
        <v>220</v>
      </c>
      <c r="E7" s="3" t="s">
        <v>87</v>
      </c>
      <c r="F7" s="1" t="s">
        <v>3</v>
      </c>
      <c r="G7" s="7">
        <v>365.57</v>
      </c>
      <c r="H7" s="1">
        <f>Kraftwerkszuordnung!K7</f>
        <v>-360</v>
      </c>
      <c r="I7" s="3"/>
    </row>
    <row r="8" spans="1:9" x14ac:dyDescent="0.25">
      <c r="A8" s="3" t="s">
        <v>38</v>
      </c>
      <c r="B8" s="3" t="s">
        <v>89</v>
      </c>
      <c r="C8" s="18" t="s">
        <v>84</v>
      </c>
      <c r="D8" s="8">
        <v>220</v>
      </c>
      <c r="E8" s="3" t="s">
        <v>151</v>
      </c>
      <c r="F8" s="1" t="s">
        <v>2</v>
      </c>
      <c r="G8" s="7">
        <v>463.48</v>
      </c>
      <c r="H8" s="1">
        <f>Kraftwerkszuordnung!K8</f>
        <v>92.695999999999998</v>
      </c>
      <c r="I8" s="3"/>
    </row>
    <row r="9" spans="1:9" x14ac:dyDescent="0.25">
      <c r="A9" s="3" t="s">
        <v>39</v>
      </c>
      <c r="B9" s="3" t="s">
        <v>89</v>
      </c>
      <c r="C9" s="18" t="s">
        <v>84</v>
      </c>
      <c r="D9" s="8">
        <v>220</v>
      </c>
      <c r="E9" s="3" t="s">
        <v>152</v>
      </c>
      <c r="F9" s="1" t="s">
        <v>1</v>
      </c>
      <c r="G9" s="7">
        <v>124.47999999999999</v>
      </c>
      <c r="H9" s="1">
        <f>Kraftwerkszuordnung!K9</f>
        <v>24.896000000000001</v>
      </c>
      <c r="I9" s="3"/>
    </row>
    <row r="10" spans="1:9" x14ac:dyDescent="0.25">
      <c r="A10" s="3" t="s">
        <v>40</v>
      </c>
      <c r="B10" s="3" t="s">
        <v>89</v>
      </c>
      <c r="C10" s="18" t="s">
        <v>84</v>
      </c>
      <c r="D10" s="8">
        <v>220</v>
      </c>
      <c r="E10" s="3" t="s">
        <v>153</v>
      </c>
      <c r="F10" s="1" t="s">
        <v>154</v>
      </c>
      <c r="G10" s="7">
        <v>159.47999999999999</v>
      </c>
      <c r="H10" s="1">
        <f>Kraftwerkszuordnung!K10</f>
        <v>0</v>
      </c>
      <c r="I10" s="3"/>
    </row>
    <row r="11" spans="1:9" x14ac:dyDescent="0.25">
      <c r="A11" s="3" t="s">
        <v>41</v>
      </c>
      <c r="B11" s="3" t="s">
        <v>90</v>
      </c>
      <c r="C11" s="18" t="s">
        <v>84</v>
      </c>
      <c r="D11" s="19">
        <v>220</v>
      </c>
      <c r="E11" s="3" t="s">
        <v>155</v>
      </c>
      <c r="F11" s="1" t="s">
        <v>150</v>
      </c>
      <c r="G11" s="7">
        <v>65.97999999999999</v>
      </c>
      <c r="H11" s="1">
        <f>Kraftwerkszuordnung!K11</f>
        <v>0</v>
      </c>
      <c r="I11" s="3"/>
    </row>
    <row r="12" spans="1:9" x14ac:dyDescent="0.25">
      <c r="A12" s="3" t="s">
        <v>42</v>
      </c>
      <c r="B12" s="3" t="s">
        <v>91</v>
      </c>
      <c r="C12" s="18" t="s">
        <v>84</v>
      </c>
      <c r="D12" s="8">
        <v>380</v>
      </c>
      <c r="E12" s="3" t="s">
        <v>156</v>
      </c>
      <c r="F12" s="1" t="s">
        <v>154</v>
      </c>
      <c r="G12" s="7">
        <v>343.48</v>
      </c>
      <c r="H12" s="1">
        <f>Kraftwerkszuordnung!K12</f>
        <v>0</v>
      </c>
      <c r="I12" s="3"/>
    </row>
    <row r="13" spans="1:9" x14ac:dyDescent="0.25">
      <c r="A13" s="3" t="s">
        <v>43</v>
      </c>
      <c r="B13" s="3" t="s">
        <v>91</v>
      </c>
      <c r="C13" s="18" t="s">
        <v>84</v>
      </c>
      <c r="D13" s="8">
        <v>380</v>
      </c>
      <c r="E13" s="3" t="s">
        <v>157</v>
      </c>
      <c r="F13" s="1" t="s">
        <v>1</v>
      </c>
      <c r="G13" s="7">
        <v>890.48</v>
      </c>
      <c r="H13" s="1">
        <f>Kraftwerkszuordnung!K13</f>
        <v>178.09599999999998</v>
      </c>
      <c r="I13" s="3"/>
    </row>
    <row r="14" spans="1:9" x14ac:dyDescent="0.25">
      <c r="A14" s="3" t="s">
        <v>44</v>
      </c>
      <c r="B14" s="3" t="s">
        <v>91</v>
      </c>
      <c r="C14" s="18" t="s">
        <v>84</v>
      </c>
      <c r="D14" s="8">
        <v>380</v>
      </c>
      <c r="E14" s="3" t="s">
        <v>158</v>
      </c>
      <c r="F14" s="1" t="s">
        <v>154</v>
      </c>
      <c r="G14" s="7">
        <v>304.48</v>
      </c>
      <c r="H14" s="1">
        <f>Kraftwerkszuordnung!K14</f>
        <v>0</v>
      </c>
      <c r="I14" s="3"/>
    </row>
    <row r="15" spans="1:9" x14ac:dyDescent="0.25">
      <c r="A15" s="3" t="s">
        <v>45</v>
      </c>
      <c r="B15" s="3" t="s">
        <v>91</v>
      </c>
      <c r="C15" s="18" t="s">
        <v>84</v>
      </c>
      <c r="D15" s="8">
        <v>380</v>
      </c>
      <c r="E15" s="3" t="s">
        <v>159</v>
      </c>
      <c r="F15" s="1" t="s">
        <v>1</v>
      </c>
      <c r="G15" s="7">
        <v>67.97999999999999</v>
      </c>
      <c r="H15" s="1">
        <f>Kraftwerkszuordnung!K15</f>
        <v>13.595999999999998</v>
      </c>
      <c r="I15" s="3"/>
    </row>
    <row r="16" spans="1:9" x14ac:dyDescent="0.25">
      <c r="A16" s="3" t="s">
        <v>46</v>
      </c>
      <c r="B16" s="3" t="s">
        <v>92</v>
      </c>
      <c r="C16" s="18" t="s">
        <v>88</v>
      </c>
      <c r="D16" s="8">
        <v>220</v>
      </c>
      <c r="E16" s="3" t="s">
        <v>160</v>
      </c>
      <c r="F16" s="1" t="s">
        <v>3</v>
      </c>
      <c r="G16" s="7">
        <v>485.57</v>
      </c>
      <c r="H16" s="1">
        <f>Kraftwerkszuordnung!K16</f>
        <v>-480</v>
      </c>
      <c r="I16" s="3"/>
    </row>
    <row r="17" spans="1:9" x14ac:dyDescent="0.25">
      <c r="A17" s="3" t="s">
        <v>47</v>
      </c>
      <c r="B17" s="3" t="s">
        <v>92</v>
      </c>
      <c r="C17" s="18" t="s">
        <v>88</v>
      </c>
      <c r="D17" s="8">
        <v>220</v>
      </c>
      <c r="E17" s="3" t="s">
        <v>161</v>
      </c>
      <c r="F17" s="1" t="s">
        <v>162</v>
      </c>
      <c r="G17" s="7">
        <v>36.47</v>
      </c>
      <c r="H17" s="1">
        <f>Kraftwerkszuordnung!K17</f>
        <v>0</v>
      </c>
      <c r="I17" s="3"/>
    </row>
    <row r="18" spans="1:9" x14ac:dyDescent="0.25">
      <c r="A18" s="3" t="s">
        <v>48</v>
      </c>
      <c r="B18" s="3" t="s">
        <v>92</v>
      </c>
      <c r="C18" s="18" t="s">
        <v>88</v>
      </c>
      <c r="D18" s="8">
        <v>220</v>
      </c>
      <c r="E18" s="3" t="s">
        <v>163</v>
      </c>
      <c r="F18" s="1" t="s">
        <v>162</v>
      </c>
      <c r="G18" s="7">
        <v>51.57</v>
      </c>
      <c r="H18" s="1">
        <f>Kraftwerkszuordnung!K18</f>
        <v>0</v>
      </c>
      <c r="I18" s="3"/>
    </row>
    <row r="19" spans="1:9" x14ac:dyDescent="0.25">
      <c r="A19" s="3" t="s">
        <v>49</v>
      </c>
      <c r="B19" s="3" t="s">
        <v>92</v>
      </c>
      <c r="C19" s="18" t="s">
        <v>88</v>
      </c>
      <c r="D19" s="8">
        <v>220</v>
      </c>
      <c r="E19" s="3" t="s">
        <v>164</v>
      </c>
      <c r="F19" s="1" t="s">
        <v>162</v>
      </c>
      <c r="G19" s="7">
        <v>37.07</v>
      </c>
      <c r="H19" s="1">
        <f>Kraftwerkszuordnung!K19</f>
        <v>-31.5</v>
      </c>
      <c r="I19" s="3"/>
    </row>
    <row r="20" spans="1:9" x14ac:dyDescent="0.25">
      <c r="A20" s="3" t="s">
        <v>50</v>
      </c>
      <c r="B20" s="3" t="s">
        <v>92</v>
      </c>
      <c r="C20" s="18" t="s">
        <v>88</v>
      </c>
      <c r="D20" s="8">
        <v>220</v>
      </c>
      <c r="E20" s="3" t="s">
        <v>165</v>
      </c>
      <c r="F20" s="1" t="s">
        <v>162</v>
      </c>
      <c r="G20" s="7">
        <v>245.57</v>
      </c>
      <c r="H20" s="1">
        <f>Kraftwerkszuordnung!K20</f>
        <v>0</v>
      </c>
      <c r="I20" s="3"/>
    </row>
    <row r="21" spans="1:9" x14ac:dyDescent="0.25">
      <c r="A21" s="3" t="s">
        <v>51</v>
      </c>
      <c r="B21" s="3" t="s">
        <v>92</v>
      </c>
      <c r="C21" s="18" t="s">
        <v>88</v>
      </c>
      <c r="D21" s="8">
        <v>220</v>
      </c>
      <c r="E21" s="3" t="s">
        <v>166</v>
      </c>
      <c r="F21" s="1" t="s">
        <v>3</v>
      </c>
      <c r="G21" s="7">
        <v>118.57</v>
      </c>
      <c r="H21" s="1">
        <f>Kraftwerkszuordnung!K21</f>
        <v>-130</v>
      </c>
      <c r="I21" s="3"/>
    </row>
    <row r="22" spans="1:9" x14ac:dyDescent="0.25">
      <c r="A22" s="3" t="s">
        <v>52</v>
      </c>
      <c r="B22" s="3" t="s">
        <v>92</v>
      </c>
      <c r="C22" s="18" t="s">
        <v>88</v>
      </c>
      <c r="D22" s="8">
        <v>220</v>
      </c>
      <c r="E22" s="3" t="s">
        <v>167</v>
      </c>
      <c r="F22" s="1" t="s">
        <v>162</v>
      </c>
      <c r="G22" s="7">
        <v>17.170000000000002</v>
      </c>
      <c r="H22" s="1">
        <f>Kraftwerkszuordnung!K22</f>
        <v>0</v>
      </c>
      <c r="I22" s="3"/>
    </row>
    <row r="23" spans="1:9" x14ac:dyDescent="0.25">
      <c r="A23" s="3" t="s">
        <v>53</v>
      </c>
      <c r="B23" s="3" t="s">
        <v>93</v>
      </c>
      <c r="C23" s="18" t="s">
        <v>88</v>
      </c>
      <c r="D23" s="8">
        <v>220</v>
      </c>
      <c r="E23" s="3" t="s">
        <v>168</v>
      </c>
      <c r="F23" s="1" t="s">
        <v>3</v>
      </c>
      <c r="G23" s="7">
        <v>12.57</v>
      </c>
      <c r="H23" s="1">
        <f>Kraftwerkszuordnung!K23</f>
        <v>-8</v>
      </c>
      <c r="I23" s="3"/>
    </row>
    <row r="24" spans="1:9" x14ac:dyDescent="0.25">
      <c r="A24" s="3" t="s">
        <v>54</v>
      </c>
      <c r="B24" s="3" t="s">
        <v>93</v>
      </c>
      <c r="C24" s="18" t="s">
        <v>88</v>
      </c>
      <c r="D24" s="8">
        <v>220</v>
      </c>
      <c r="E24" s="3" t="s">
        <v>169</v>
      </c>
      <c r="F24" s="1" t="s">
        <v>162</v>
      </c>
      <c r="G24" s="7">
        <v>190.57</v>
      </c>
      <c r="H24" s="1">
        <f>Kraftwerkszuordnung!K24</f>
        <v>0</v>
      </c>
      <c r="I24" s="3"/>
    </row>
    <row r="25" spans="1:9" x14ac:dyDescent="0.25">
      <c r="A25" s="3" t="s">
        <v>55</v>
      </c>
      <c r="B25" s="3" t="s">
        <v>93</v>
      </c>
      <c r="C25" s="18" t="s">
        <v>88</v>
      </c>
      <c r="D25" s="8">
        <v>220</v>
      </c>
      <c r="E25" s="3" t="s">
        <v>170</v>
      </c>
      <c r="F25" s="1" t="s">
        <v>162</v>
      </c>
      <c r="G25" s="7">
        <v>252.57</v>
      </c>
      <c r="H25" s="1">
        <f>Kraftwerkszuordnung!K25</f>
        <v>0</v>
      </c>
      <c r="I25" s="3"/>
    </row>
    <row r="26" spans="1:9" x14ac:dyDescent="0.25">
      <c r="A26" s="3" t="s">
        <v>56</v>
      </c>
      <c r="B26" s="3" t="s">
        <v>93</v>
      </c>
      <c r="C26" s="18" t="s">
        <v>88</v>
      </c>
      <c r="D26" s="8">
        <v>220</v>
      </c>
      <c r="E26" s="3" t="s">
        <v>171</v>
      </c>
      <c r="F26" s="1" t="s">
        <v>162</v>
      </c>
      <c r="G26" s="7">
        <v>455.57</v>
      </c>
      <c r="H26" s="1">
        <f>Kraftwerkszuordnung!K26</f>
        <v>0</v>
      </c>
      <c r="I26" s="3"/>
    </row>
    <row r="27" spans="1:9" x14ac:dyDescent="0.25">
      <c r="A27" s="3" t="s">
        <v>57</v>
      </c>
      <c r="B27" s="3" t="s">
        <v>94</v>
      </c>
      <c r="C27" s="18" t="s">
        <v>88</v>
      </c>
      <c r="D27" s="8">
        <v>220</v>
      </c>
      <c r="E27" s="3" t="s">
        <v>94</v>
      </c>
      <c r="F27" s="1" t="s">
        <v>3</v>
      </c>
      <c r="G27" s="7">
        <v>294.57</v>
      </c>
      <c r="H27" s="1">
        <f>Kraftwerkszuordnung!K27</f>
        <v>-250</v>
      </c>
      <c r="I27" s="3"/>
    </row>
    <row r="28" spans="1:9" x14ac:dyDescent="0.25">
      <c r="A28" s="3" t="s">
        <v>58</v>
      </c>
      <c r="B28" s="3" t="s">
        <v>95</v>
      </c>
      <c r="C28" s="18" t="s">
        <v>88</v>
      </c>
      <c r="D28" s="8">
        <v>380</v>
      </c>
      <c r="E28" s="3" t="s">
        <v>172</v>
      </c>
      <c r="F28" s="1" t="s">
        <v>162</v>
      </c>
      <c r="G28" s="7">
        <v>145.57</v>
      </c>
      <c r="H28" s="1">
        <f>Kraftwerkszuordnung!K28</f>
        <v>0</v>
      </c>
      <c r="I28" s="3"/>
    </row>
    <row r="29" spans="1:9" x14ac:dyDescent="0.25">
      <c r="A29" s="3" t="s">
        <v>59</v>
      </c>
      <c r="B29" s="3" t="s">
        <v>95</v>
      </c>
      <c r="C29" s="18" t="s">
        <v>88</v>
      </c>
      <c r="D29" s="8">
        <v>380</v>
      </c>
      <c r="E29" s="3" t="s">
        <v>173</v>
      </c>
      <c r="F29" s="1" t="s">
        <v>162</v>
      </c>
      <c r="G29" s="7">
        <v>37.57</v>
      </c>
      <c r="H29" s="1">
        <f>Kraftwerkszuordnung!K29</f>
        <v>0</v>
      </c>
      <c r="I29" s="3"/>
    </row>
    <row r="30" spans="1:9" x14ac:dyDescent="0.25">
      <c r="A30" s="3" t="s">
        <v>60</v>
      </c>
      <c r="B30" s="3" t="s">
        <v>95</v>
      </c>
      <c r="C30" s="18" t="s">
        <v>88</v>
      </c>
      <c r="D30" s="8">
        <v>380</v>
      </c>
      <c r="E30" s="3" t="s">
        <v>174</v>
      </c>
      <c r="F30" s="1" t="s">
        <v>162</v>
      </c>
      <c r="G30" s="7">
        <v>71.569999999999993</v>
      </c>
      <c r="H30" s="1">
        <f>Kraftwerkszuordnung!K30</f>
        <v>0</v>
      </c>
      <c r="I30" s="3"/>
    </row>
    <row r="31" spans="1:9" x14ac:dyDescent="0.25">
      <c r="A31" s="3" t="s">
        <v>61</v>
      </c>
      <c r="B31" s="3" t="s">
        <v>95</v>
      </c>
      <c r="C31" s="18" t="s">
        <v>88</v>
      </c>
      <c r="D31" s="8">
        <v>380</v>
      </c>
      <c r="E31" s="3" t="s">
        <v>175</v>
      </c>
      <c r="F31" s="1" t="s">
        <v>162</v>
      </c>
      <c r="G31" s="7">
        <v>113.57</v>
      </c>
      <c r="H31" s="1">
        <f>Kraftwerkszuordnung!K31</f>
        <v>0</v>
      </c>
      <c r="I31" s="3"/>
    </row>
    <row r="32" spans="1:9" x14ac:dyDescent="0.25">
      <c r="A32" s="3" t="s">
        <v>62</v>
      </c>
      <c r="B32" s="3" t="s">
        <v>96</v>
      </c>
      <c r="C32" s="18" t="s">
        <v>88</v>
      </c>
      <c r="D32" s="8">
        <v>220</v>
      </c>
      <c r="E32" s="3" t="s">
        <v>96</v>
      </c>
      <c r="F32" s="1" t="s">
        <v>3</v>
      </c>
      <c r="G32" s="7">
        <v>237.57</v>
      </c>
      <c r="H32" s="1">
        <f>Kraftwerkszuordnung!K32</f>
        <v>-224</v>
      </c>
      <c r="I32" s="3"/>
    </row>
    <row r="33" spans="1:9" x14ac:dyDescent="0.25">
      <c r="A33" s="3" t="s">
        <v>63</v>
      </c>
      <c r="B33" s="3" t="s">
        <v>96</v>
      </c>
      <c r="C33" s="18" t="s">
        <v>88</v>
      </c>
      <c r="D33" s="8">
        <v>220</v>
      </c>
      <c r="E33" s="3" t="s">
        <v>176</v>
      </c>
      <c r="F33" s="1" t="s">
        <v>162</v>
      </c>
      <c r="G33" s="7">
        <v>99.57</v>
      </c>
      <c r="H33" s="1">
        <f>Kraftwerkszuordnung!K33</f>
        <v>0</v>
      </c>
      <c r="I33" s="3"/>
    </row>
    <row r="34" spans="1:9" x14ac:dyDescent="0.25">
      <c r="A34" s="3" t="s">
        <v>64</v>
      </c>
      <c r="B34" s="3" t="s">
        <v>97</v>
      </c>
      <c r="C34" s="18" t="s">
        <v>88</v>
      </c>
      <c r="D34" s="8">
        <v>220</v>
      </c>
      <c r="E34" s="3" t="s">
        <v>177</v>
      </c>
      <c r="F34" s="1" t="s">
        <v>162</v>
      </c>
      <c r="G34" s="7">
        <v>15.41</v>
      </c>
      <c r="H34" s="1">
        <f>Kraftwerkszuordnung!K34</f>
        <v>0</v>
      </c>
      <c r="I34" s="3"/>
    </row>
    <row r="35" spans="1:9" x14ac:dyDescent="0.25">
      <c r="A35" s="3" t="s">
        <v>65</v>
      </c>
      <c r="B35" s="3" t="s">
        <v>97</v>
      </c>
      <c r="C35" s="18" t="s">
        <v>88</v>
      </c>
      <c r="D35" s="8">
        <v>220</v>
      </c>
      <c r="E35" s="3" t="s">
        <v>178</v>
      </c>
      <c r="F35" s="1" t="s">
        <v>162</v>
      </c>
      <c r="G35" s="7">
        <v>50.57</v>
      </c>
      <c r="H35" s="1">
        <f>Kraftwerkszuordnung!K35</f>
        <v>0</v>
      </c>
      <c r="I35" s="3"/>
    </row>
    <row r="36" spans="1:9" x14ac:dyDescent="0.25">
      <c r="A36" s="3" t="s">
        <v>66</v>
      </c>
      <c r="B36" s="3" t="s">
        <v>97</v>
      </c>
      <c r="C36" s="18" t="s">
        <v>88</v>
      </c>
      <c r="D36" s="8">
        <v>220</v>
      </c>
      <c r="E36" s="6" t="s">
        <v>179</v>
      </c>
      <c r="F36" s="1" t="s">
        <v>162</v>
      </c>
      <c r="G36" s="7">
        <v>10.47</v>
      </c>
      <c r="H36" s="1">
        <f>Kraftwerkszuordnung!K36</f>
        <v>0</v>
      </c>
      <c r="I36" s="3"/>
    </row>
    <row r="37" spans="1:9" x14ac:dyDescent="0.25">
      <c r="A37" s="3" t="s">
        <v>67</v>
      </c>
      <c r="B37" s="3" t="s">
        <v>97</v>
      </c>
      <c r="C37" s="18" t="s">
        <v>88</v>
      </c>
      <c r="D37" s="8">
        <v>220</v>
      </c>
      <c r="E37" s="3" t="s">
        <v>180</v>
      </c>
      <c r="F37" s="1" t="s">
        <v>162</v>
      </c>
      <c r="G37" s="7">
        <v>6.3500000000000005</v>
      </c>
      <c r="H37" s="1">
        <f>Kraftwerkszuordnung!K37</f>
        <v>0</v>
      </c>
      <c r="I37" s="3"/>
    </row>
    <row r="38" spans="1:9" x14ac:dyDescent="0.25">
      <c r="A38" s="3" t="s">
        <v>68</v>
      </c>
      <c r="B38" s="3" t="s">
        <v>97</v>
      </c>
      <c r="C38" s="18" t="s">
        <v>88</v>
      </c>
      <c r="D38" s="8">
        <v>220</v>
      </c>
      <c r="E38" s="6" t="s">
        <v>181</v>
      </c>
      <c r="F38" s="1" t="s">
        <v>3</v>
      </c>
      <c r="G38" s="7">
        <v>109.57</v>
      </c>
      <c r="H38" s="1">
        <f>Kraftwerkszuordnung!K38</f>
        <v>-104</v>
      </c>
      <c r="I38" s="3"/>
    </row>
    <row r="39" spans="1:9" x14ac:dyDescent="0.25">
      <c r="A39" s="3" t="s">
        <v>69</v>
      </c>
      <c r="B39" s="3" t="s">
        <v>97</v>
      </c>
      <c r="C39" s="18" t="s">
        <v>88</v>
      </c>
      <c r="D39" s="8">
        <v>220</v>
      </c>
      <c r="E39" s="6" t="s">
        <v>182</v>
      </c>
      <c r="F39" s="1" t="s">
        <v>162</v>
      </c>
      <c r="G39" s="7">
        <v>96.57</v>
      </c>
      <c r="H39" s="1">
        <f>Kraftwerkszuordnung!K39</f>
        <v>0</v>
      </c>
      <c r="I39" s="3"/>
    </row>
    <row r="40" spans="1:9" x14ac:dyDescent="0.25">
      <c r="A40" s="3" t="s">
        <v>70</v>
      </c>
      <c r="B40" s="3" t="s">
        <v>97</v>
      </c>
      <c r="C40" s="18" t="s">
        <v>88</v>
      </c>
      <c r="D40" s="8">
        <v>220</v>
      </c>
      <c r="E40" s="6" t="s">
        <v>183</v>
      </c>
      <c r="F40" s="1" t="s">
        <v>3</v>
      </c>
      <c r="G40" s="7">
        <v>735.57</v>
      </c>
      <c r="H40" s="1">
        <f>Kraftwerkszuordnung!K40</f>
        <v>-580</v>
      </c>
      <c r="I40" s="3"/>
    </row>
    <row r="41" spans="1:9" x14ac:dyDescent="0.25">
      <c r="A41" s="3" t="s">
        <v>71</v>
      </c>
      <c r="B41" s="3" t="s">
        <v>97</v>
      </c>
      <c r="C41" s="18" t="s">
        <v>88</v>
      </c>
      <c r="D41" s="8">
        <v>220</v>
      </c>
      <c r="E41" s="6" t="s">
        <v>184</v>
      </c>
      <c r="F41" s="1" t="s">
        <v>3</v>
      </c>
      <c r="G41" s="7">
        <v>125.57</v>
      </c>
      <c r="H41" s="1">
        <f>Kraftwerkszuordnung!K41</f>
        <v>-120</v>
      </c>
      <c r="I41" s="3"/>
    </row>
    <row r="42" spans="1:9" x14ac:dyDescent="0.25">
      <c r="A42" s="3" t="s">
        <v>72</v>
      </c>
      <c r="B42" s="3" t="s">
        <v>98</v>
      </c>
      <c r="C42" s="18" t="s">
        <v>88</v>
      </c>
      <c r="D42" s="8">
        <v>220</v>
      </c>
      <c r="E42" s="3" t="s">
        <v>98</v>
      </c>
      <c r="F42" s="1" t="s">
        <v>162</v>
      </c>
      <c r="G42" s="7">
        <v>350.57</v>
      </c>
      <c r="H42" s="1">
        <f>Kraftwerkszuordnung!K42</f>
        <v>0</v>
      </c>
      <c r="I42" s="3"/>
    </row>
    <row r="43" spans="1:9" x14ac:dyDescent="0.25">
      <c r="A43" s="3" t="s">
        <v>73</v>
      </c>
      <c r="B43" s="3" t="s">
        <v>99</v>
      </c>
      <c r="C43" s="18" t="s">
        <v>84</v>
      </c>
      <c r="D43" s="8">
        <v>380</v>
      </c>
      <c r="E43" s="3" t="s">
        <v>185</v>
      </c>
      <c r="F43" s="1" t="s">
        <v>154</v>
      </c>
      <c r="G43" s="7">
        <v>115.47999999999999</v>
      </c>
      <c r="H43" s="1">
        <f>Kraftwerkszuordnung!K43</f>
        <v>0</v>
      </c>
      <c r="I43" s="3"/>
    </row>
    <row r="44" spans="1:9" x14ac:dyDescent="0.25">
      <c r="A44" s="3" t="s">
        <v>74</v>
      </c>
      <c r="B44" s="3" t="s">
        <v>100</v>
      </c>
      <c r="C44" s="18" t="s">
        <v>84</v>
      </c>
      <c r="D44" s="8">
        <v>220</v>
      </c>
      <c r="E44" s="3" t="s">
        <v>186</v>
      </c>
      <c r="F44" s="1" t="s">
        <v>1</v>
      </c>
      <c r="G44" s="7">
        <v>222.48</v>
      </c>
      <c r="H44" s="1">
        <f>Kraftwerkszuordnung!K44</f>
        <v>44.495999999999995</v>
      </c>
      <c r="I44" s="3"/>
    </row>
    <row r="45" spans="1:9" x14ac:dyDescent="0.25">
      <c r="A45" s="3" t="s">
        <v>75</v>
      </c>
      <c r="B45" s="3" t="s">
        <v>100</v>
      </c>
      <c r="C45" s="18" t="s">
        <v>84</v>
      </c>
      <c r="D45" s="8">
        <v>220</v>
      </c>
      <c r="E45" s="3" t="s">
        <v>187</v>
      </c>
      <c r="F45" s="1" t="s">
        <v>150</v>
      </c>
      <c r="G45" s="7">
        <v>75.47999999999999</v>
      </c>
      <c r="H45" s="1">
        <f>Kraftwerkszuordnung!K45</f>
        <v>0</v>
      </c>
      <c r="I45" s="3"/>
    </row>
    <row r="46" spans="1:9" x14ac:dyDescent="0.25">
      <c r="A46" s="3" t="s">
        <v>76</v>
      </c>
      <c r="B46" s="3" t="s">
        <v>101</v>
      </c>
      <c r="C46" s="18" t="s">
        <v>88</v>
      </c>
      <c r="D46" s="8">
        <v>220</v>
      </c>
      <c r="E46" s="3" t="s">
        <v>101</v>
      </c>
      <c r="F46" s="1" t="s">
        <v>162</v>
      </c>
      <c r="G46" s="7">
        <v>375.57</v>
      </c>
      <c r="H46" s="1">
        <f>Kraftwerkszuordnung!K46</f>
        <v>0</v>
      </c>
      <c r="I46" s="3"/>
    </row>
    <row r="47" spans="1:9" x14ac:dyDescent="0.25">
      <c r="A47" s="3" t="s">
        <v>77</v>
      </c>
      <c r="B47" s="3" t="s">
        <v>101</v>
      </c>
      <c r="C47" s="18" t="s">
        <v>88</v>
      </c>
      <c r="D47" s="8">
        <v>220</v>
      </c>
      <c r="E47" s="3" t="s">
        <v>188</v>
      </c>
      <c r="F47" s="1" t="s">
        <v>162</v>
      </c>
      <c r="G47" s="7">
        <v>397.57</v>
      </c>
      <c r="H47" s="1">
        <f>Kraftwerkszuordnung!K47</f>
        <v>0</v>
      </c>
      <c r="I47" s="3"/>
    </row>
    <row r="48" spans="1:9" x14ac:dyDescent="0.25">
      <c r="A48" s="3" t="s">
        <v>78</v>
      </c>
      <c r="B48" s="3" t="s">
        <v>102</v>
      </c>
      <c r="C48" s="18" t="s">
        <v>88</v>
      </c>
      <c r="D48" s="8">
        <v>220</v>
      </c>
      <c r="E48" s="3" t="s">
        <v>189</v>
      </c>
      <c r="F48" s="1" t="s">
        <v>162</v>
      </c>
      <c r="G48" s="7">
        <v>68.569999999999993</v>
      </c>
      <c r="H48" s="1">
        <f>Kraftwerkszuordnung!K48</f>
        <v>0</v>
      </c>
      <c r="I48" s="3"/>
    </row>
    <row r="49" spans="1:9" x14ac:dyDescent="0.25">
      <c r="A49" s="3" t="s">
        <v>79</v>
      </c>
      <c r="B49" s="3" t="s">
        <v>103</v>
      </c>
      <c r="C49" s="18" t="s">
        <v>88</v>
      </c>
      <c r="D49" s="8">
        <v>220</v>
      </c>
      <c r="E49" s="3" t="s">
        <v>103</v>
      </c>
      <c r="F49" s="1" t="s">
        <v>3</v>
      </c>
      <c r="G49" s="7">
        <v>498.57</v>
      </c>
      <c r="H49" s="1">
        <f>Kraftwerkszuordnung!K49</f>
        <v>-317</v>
      </c>
      <c r="I49" s="3"/>
    </row>
    <row r="50" spans="1:9" x14ac:dyDescent="0.25">
      <c r="A50" s="3" t="s">
        <v>80</v>
      </c>
      <c r="B50" s="3" t="s">
        <v>103</v>
      </c>
      <c r="C50" s="18" t="s">
        <v>88</v>
      </c>
      <c r="D50" s="8">
        <v>220</v>
      </c>
      <c r="E50" s="3" t="s">
        <v>190</v>
      </c>
      <c r="F50" s="1" t="s">
        <v>162</v>
      </c>
      <c r="G50" s="7">
        <v>14.57</v>
      </c>
      <c r="H50" s="1">
        <f>Kraftwerkszuordnung!K50</f>
        <v>0</v>
      </c>
      <c r="I50" s="3"/>
    </row>
    <row r="51" spans="1:9" x14ac:dyDescent="0.25">
      <c r="A51" s="3" t="s">
        <v>81</v>
      </c>
      <c r="B51" s="3" t="s">
        <v>104</v>
      </c>
      <c r="C51" s="18" t="s">
        <v>84</v>
      </c>
      <c r="D51" s="8">
        <v>220</v>
      </c>
      <c r="E51" s="3" t="s">
        <v>191</v>
      </c>
      <c r="F51" s="1" t="s">
        <v>150</v>
      </c>
      <c r="G51" s="7">
        <v>65.47999999999999</v>
      </c>
      <c r="H51" s="1">
        <f>Kraftwerkszuordnung!K51</f>
        <v>0</v>
      </c>
      <c r="I51" s="3"/>
    </row>
    <row r="52" spans="1:9" x14ac:dyDescent="0.25">
      <c r="A52" s="3" t="s">
        <v>82</v>
      </c>
      <c r="B52" s="3" t="s">
        <v>105</v>
      </c>
      <c r="C52" s="18" t="s">
        <v>88</v>
      </c>
      <c r="D52" s="8">
        <v>220</v>
      </c>
      <c r="E52" s="3" t="s">
        <v>105</v>
      </c>
      <c r="F52" s="1" t="s">
        <v>3</v>
      </c>
      <c r="G52" s="7">
        <v>236.57</v>
      </c>
      <c r="H52" s="1">
        <f>Kraftwerkszuordnung!K52</f>
        <v>-240</v>
      </c>
      <c r="I52" s="3"/>
    </row>
    <row r="53" spans="1:9" x14ac:dyDescent="0.25">
      <c r="A53" s="3" t="s">
        <v>117</v>
      </c>
      <c r="B53" s="3" t="s">
        <v>106</v>
      </c>
      <c r="C53" s="20" t="s">
        <v>84</v>
      </c>
      <c r="D53" s="8">
        <v>220</v>
      </c>
      <c r="E53" s="3" t="s">
        <v>192</v>
      </c>
      <c r="F53" s="1" t="s">
        <v>16</v>
      </c>
      <c r="G53" s="1">
        <v>113.47999999999999</v>
      </c>
      <c r="H53" s="1">
        <f>Kraftwerkszuordnung!K53</f>
        <v>34.043999999999997</v>
      </c>
      <c r="I53" s="3"/>
    </row>
    <row r="54" spans="1:9" x14ac:dyDescent="0.25">
      <c r="A54" s="3" t="s">
        <v>118</v>
      </c>
      <c r="B54" s="3" t="s">
        <v>106</v>
      </c>
      <c r="C54" s="20" t="s">
        <v>84</v>
      </c>
      <c r="D54" s="8">
        <v>220</v>
      </c>
      <c r="E54" s="18" t="s">
        <v>193</v>
      </c>
      <c r="F54" s="1" t="s">
        <v>16</v>
      </c>
      <c r="G54" s="1">
        <v>226.48</v>
      </c>
      <c r="H54" s="1">
        <f>Kraftwerkszuordnung!K54</f>
        <v>67.944000000000003</v>
      </c>
      <c r="I54" s="3"/>
    </row>
    <row r="55" spans="1:9" x14ac:dyDescent="0.25">
      <c r="A55" s="3" t="s">
        <v>119</v>
      </c>
      <c r="B55" s="3" t="s">
        <v>106</v>
      </c>
      <c r="C55" s="20" t="s">
        <v>84</v>
      </c>
      <c r="D55" s="8">
        <v>220</v>
      </c>
      <c r="E55" s="18" t="s">
        <v>194</v>
      </c>
      <c r="F55" s="1" t="s">
        <v>154</v>
      </c>
      <c r="G55" s="1">
        <v>72.179999999999993</v>
      </c>
      <c r="H55" s="1">
        <f>Kraftwerkszuordnung!K55</f>
        <v>0</v>
      </c>
      <c r="I55" s="3"/>
    </row>
    <row r="56" spans="1:9" x14ac:dyDescent="0.25">
      <c r="A56" s="3" t="s">
        <v>120</v>
      </c>
      <c r="B56" s="3" t="s">
        <v>106</v>
      </c>
      <c r="C56" s="20" t="s">
        <v>84</v>
      </c>
      <c r="D56" s="8">
        <v>220</v>
      </c>
      <c r="E56" s="18" t="s">
        <v>195</v>
      </c>
      <c r="F56" s="1" t="s">
        <v>154</v>
      </c>
      <c r="G56" s="1">
        <v>142.13999999999999</v>
      </c>
      <c r="H56" s="1">
        <f>Kraftwerkszuordnung!K56</f>
        <v>0</v>
      </c>
      <c r="I56" s="3"/>
    </row>
    <row r="57" spans="1:9" x14ac:dyDescent="0.25">
      <c r="A57" s="3" t="s">
        <v>121</v>
      </c>
      <c r="B57" s="3" t="s">
        <v>106</v>
      </c>
      <c r="C57" s="18" t="s">
        <v>88</v>
      </c>
      <c r="D57" s="8">
        <v>220</v>
      </c>
      <c r="E57" s="18" t="s">
        <v>196</v>
      </c>
      <c r="F57" s="1" t="s">
        <v>162</v>
      </c>
      <c r="G57" s="1">
        <v>20.57</v>
      </c>
      <c r="H57" s="1">
        <f>Kraftwerkszuordnung!K57</f>
        <v>0</v>
      </c>
      <c r="I57" s="3"/>
    </row>
    <row r="58" spans="1:9" x14ac:dyDescent="0.25">
      <c r="A58" s="3" t="s">
        <v>122</v>
      </c>
      <c r="B58" s="3" t="s">
        <v>106</v>
      </c>
      <c r="C58" s="18" t="s">
        <v>88</v>
      </c>
      <c r="D58" s="8">
        <v>220</v>
      </c>
      <c r="E58" s="18" t="s">
        <v>197</v>
      </c>
      <c r="F58" s="1" t="s">
        <v>162</v>
      </c>
      <c r="G58" s="1">
        <v>33.79</v>
      </c>
      <c r="H58" s="1">
        <f>Kraftwerkszuordnung!K58</f>
        <v>0</v>
      </c>
      <c r="I58" s="3"/>
    </row>
    <row r="59" spans="1:9" x14ac:dyDescent="0.25">
      <c r="A59" s="3" t="s">
        <v>123</v>
      </c>
      <c r="B59" s="3" t="s">
        <v>107</v>
      </c>
      <c r="C59" s="18" t="s">
        <v>84</v>
      </c>
      <c r="D59" s="8">
        <v>220</v>
      </c>
      <c r="E59" s="3" t="s">
        <v>198</v>
      </c>
      <c r="F59" s="1" t="s">
        <v>150</v>
      </c>
      <c r="G59" s="1">
        <v>87.47999999999999</v>
      </c>
      <c r="H59" s="1">
        <f>Kraftwerkszuordnung!K59</f>
        <v>0</v>
      </c>
      <c r="I59" s="3"/>
    </row>
    <row r="60" spans="1:9" x14ac:dyDescent="0.25">
      <c r="A60" s="3" t="s">
        <v>124</v>
      </c>
      <c r="B60" s="3" t="s">
        <v>108</v>
      </c>
      <c r="C60" s="18" t="s">
        <v>88</v>
      </c>
      <c r="D60" s="8">
        <v>220</v>
      </c>
      <c r="E60" s="3" t="s">
        <v>108</v>
      </c>
      <c r="F60" s="1" t="s">
        <v>3</v>
      </c>
      <c r="G60" s="1">
        <v>505.57</v>
      </c>
      <c r="H60" s="1">
        <f>Kraftwerkszuordnung!K60</f>
        <v>-500</v>
      </c>
      <c r="I60" s="3"/>
    </row>
    <row r="61" spans="1:9" x14ac:dyDescent="0.25">
      <c r="A61" s="3" t="s">
        <v>125</v>
      </c>
      <c r="B61" s="3" t="s">
        <v>109</v>
      </c>
      <c r="C61" s="18" t="s">
        <v>88</v>
      </c>
      <c r="D61" s="8">
        <v>220</v>
      </c>
      <c r="E61" s="3" t="s">
        <v>199</v>
      </c>
      <c r="F61" s="1" t="s">
        <v>3</v>
      </c>
      <c r="G61" s="1">
        <v>55.57</v>
      </c>
      <c r="H61" s="1">
        <f>Kraftwerkszuordnung!K61</f>
        <v>-50</v>
      </c>
      <c r="I61" s="3"/>
    </row>
    <row r="62" spans="1:9" x14ac:dyDescent="0.25">
      <c r="A62" s="3" t="s">
        <v>126</v>
      </c>
      <c r="B62" s="3" t="s">
        <v>110</v>
      </c>
      <c r="C62" s="18" t="s">
        <v>88</v>
      </c>
      <c r="D62" s="8">
        <v>380</v>
      </c>
      <c r="E62" s="18" t="s">
        <v>200</v>
      </c>
      <c r="F62" s="1" t="s">
        <v>162</v>
      </c>
      <c r="G62" s="1">
        <v>31.57</v>
      </c>
      <c r="H62" s="1">
        <f>Kraftwerkszuordnung!K62</f>
        <v>0</v>
      </c>
      <c r="I62" s="3"/>
    </row>
    <row r="63" spans="1:9" x14ac:dyDescent="0.25">
      <c r="A63" s="3" t="s">
        <v>127</v>
      </c>
      <c r="B63" s="3" t="s">
        <v>110</v>
      </c>
      <c r="C63" s="18" t="s">
        <v>88</v>
      </c>
      <c r="D63" s="8">
        <v>380</v>
      </c>
      <c r="E63" s="18" t="s">
        <v>201</v>
      </c>
      <c r="F63" s="1" t="s">
        <v>162</v>
      </c>
      <c r="G63" s="1">
        <v>125.57</v>
      </c>
      <c r="H63" s="1">
        <f>Kraftwerkszuordnung!K63</f>
        <v>0</v>
      </c>
      <c r="I63" s="3"/>
    </row>
    <row r="64" spans="1:9" x14ac:dyDescent="0.25">
      <c r="A64" s="3" t="s">
        <v>128</v>
      </c>
      <c r="B64" s="3" t="s">
        <v>111</v>
      </c>
      <c r="C64" s="18" t="s">
        <v>88</v>
      </c>
      <c r="D64" s="8">
        <v>220</v>
      </c>
      <c r="E64" s="3" t="s">
        <v>202</v>
      </c>
      <c r="F64" s="1" t="s">
        <v>162</v>
      </c>
      <c r="G64" s="1">
        <v>84.57</v>
      </c>
      <c r="H64" s="1">
        <f>Kraftwerkszuordnung!K64</f>
        <v>0</v>
      </c>
      <c r="I64" s="3"/>
    </row>
    <row r="65" spans="1:9" x14ac:dyDescent="0.25">
      <c r="A65" s="3" t="s">
        <v>129</v>
      </c>
      <c r="B65" s="3" t="s">
        <v>112</v>
      </c>
      <c r="C65" s="18" t="s">
        <v>88</v>
      </c>
      <c r="D65" s="8">
        <v>220</v>
      </c>
      <c r="E65" s="3" t="s">
        <v>203</v>
      </c>
      <c r="F65" s="1" t="s">
        <v>162</v>
      </c>
      <c r="G65" s="1">
        <v>12.870000000000001</v>
      </c>
      <c r="H65" s="1">
        <f>Kraftwerkszuordnung!K65</f>
        <v>0</v>
      </c>
      <c r="I65" s="3"/>
    </row>
    <row r="66" spans="1:9" x14ac:dyDescent="0.25">
      <c r="A66" s="3" t="s">
        <v>130</v>
      </c>
      <c r="B66" s="3" t="s">
        <v>112</v>
      </c>
      <c r="C66" s="18" t="s">
        <v>88</v>
      </c>
      <c r="D66" s="8">
        <v>220</v>
      </c>
      <c r="E66" s="3" t="s">
        <v>204</v>
      </c>
      <c r="F66" s="1" t="s">
        <v>162</v>
      </c>
      <c r="G66" s="1">
        <v>13.57</v>
      </c>
      <c r="H66" s="1">
        <f>Kraftwerkszuordnung!K66</f>
        <v>0</v>
      </c>
      <c r="I66" s="3"/>
    </row>
    <row r="67" spans="1:9" x14ac:dyDescent="0.25">
      <c r="A67" s="3" t="s">
        <v>131</v>
      </c>
      <c r="B67" s="3" t="s">
        <v>112</v>
      </c>
      <c r="C67" s="18" t="s">
        <v>88</v>
      </c>
      <c r="D67" s="8">
        <v>220</v>
      </c>
      <c r="E67" s="3" t="s">
        <v>205</v>
      </c>
      <c r="F67" s="1" t="s">
        <v>162</v>
      </c>
      <c r="G67" s="1">
        <v>11.57</v>
      </c>
      <c r="H67" s="1">
        <f>Kraftwerkszuordnung!K67</f>
        <v>0</v>
      </c>
      <c r="I67" s="3"/>
    </row>
    <row r="68" spans="1:9" x14ac:dyDescent="0.25">
      <c r="A68" s="3" t="s">
        <v>132</v>
      </c>
      <c r="B68" s="3" t="s">
        <v>112</v>
      </c>
      <c r="C68" s="18" t="s">
        <v>88</v>
      </c>
      <c r="D68" s="8">
        <v>220</v>
      </c>
      <c r="E68" s="3" t="s">
        <v>206</v>
      </c>
      <c r="F68" s="1" t="s">
        <v>162</v>
      </c>
      <c r="G68" s="1">
        <v>66.569999999999993</v>
      </c>
      <c r="H68" s="1">
        <f>Kraftwerkszuordnung!K68</f>
        <v>0</v>
      </c>
      <c r="I68" s="3"/>
    </row>
    <row r="69" spans="1:9" x14ac:dyDescent="0.25">
      <c r="A69" s="3" t="s">
        <v>133</v>
      </c>
      <c r="B69" s="3" t="s">
        <v>113</v>
      </c>
      <c r="C69" s="18" t="s">
        <v>88</v>
      </c>
      <c r="D69" s="8">
        <v>220</v>
      </c>
      <c r="E69" s="3" t="s">
        <v>207</v>
      </c>
      <c r="F69" s="1" t="s">
        <v>162</v>
      </c>
      <c r="G69" s="1">
        <v>79.569999999999993</v>
      </c>
      <c r="H69" s="1">
        <f>Kraftwerkszuordnung!K69</f>
        <v>0</v>
      </c>
      <c r="I69" s="3"/>
    </row>
    <row r="70" spans="1:9" x14ac:dyDescent="0.25">
      <c r="A70" s="3" t="s">
        <v>134</v>
      </c>
      <c r="B70" s="3" t="s">
        <v>114</v>
      </c>
      <c r="C70" s="18" t="s">
        <v>84</v>
      </c>
      <c r="D70" s="8">
        <v>380</v>
      </c>
      <c r="E70" s="3" t="s">
        <v>208</v>
      </c>
      <c r="F70" s="1" t="s">
        <v>1</v>
      </c>
      <c r="G70" s="1">
        <v>937.48</v>
      </c>
      <c r="H70" s="1">
        <f>Kraftwerkszuordnung!K70</f>
        <v>187.49599999999998</v>
      </c>
      <c r="I70" s="3"/>
    </row>
    <row r="71" spans="1:9" x14ac:dyDescent="0.25">
      <c r="A71" s="3" t="s">
        <v>135</v>
      </c>
      <c r="B71" s="3" t="s">
        <v>114</v>
      </c>
      <c r="C71" s="18" t="s">
        <v>84</v>
      </c>
      <c r="D71" s="8">
        <v>380</v>
      </c>
      <c r="E71" s="3" t="s">
        <v>209</v>
      </c>
      <c r="F71" s="1" t="s">
        <v>1</v>
      </c>
      <c r="G71" s="1">
        <v>213.48</v>
      </c>
      <c r="H71" s="1">
        <f>Kraftwerkszuordnung!K71</f>
        <v>42.695999999999998</v>
      </c>
      <c r="I71" s="3"/>
    </row>
    <row r="72" spans="1:9" x14ac:dyDescent="0.25">
      <c r="A72" s="3" t="s">
        <v>136</v>
      </c>
      <c r="B72" s="3" t="s">
        <v>114</v>
      </c>
      <c r="C72" s="18" t="s">
        <v>84</v>
      </c>
      <c r="D72" s="8">
        <v>380</v>
      </c>
      <c r="E72" s="3" t="s">
        <v>210</v>
      </c>
      <c r="F72" s="1" t="s">
        <v>150</v>
      </c>
      <c r="G72" s="1">
        <v>72.47999999999999</v>
      </c>
      <c r="H72" s="1">
        <f>Kraftwerkszuordnung!K72</f>
        <v>0</v>
      </c>
      <c r="I72" s="3"/>
    </row>
    <row r="73" spans="1:9" x14ac:dyDescent="0.25">
      <c r="A73" s="3" t="s">
        <v>137</v>
      </c>
      <c r="B73" s="3" t="s">
        <v>114</v>
      </c>
      <c r="C73" s="18" t="s">
        <v>84</v>
      </c>
      <c r="D73" s="8">
        <v>380</v>
      </c>
      <c r="E73" s="3" t="s">
        <v>211</v>
      </c>
      <c r="F73" s="1" t="s">
        <v>150</v>
      </c>
      <c r="G73" s="1">
        <v>65.47999999999999</v>
      </c>
      <c r="H73" s="1">
        <f>Kraftwerkszuordnung!K73</f>
        <v>0</v>
      </c>
      <c r="I73" s="3"/>
    </row>
    <row r="74" spans="1:9" x14ac:dyDescent="0.25">
      <c r="A74" s="3" t="s">
        <v>138</v>
      </c>
      <c r="B74" s="3" t="s">
        <v>115</v>
      </c>
      <c r="C74" s="18" t="s">
        <v>88</v>
      </c>
      <c r="D74" s="8">
        <v>380</v>
      </c>
      <c r="E74" s="3" t="s">
        <v>212</v>
      </c>
      <c r="F74" s="1" t="s">
        <v>162</v>
      </c>
      <c r="G74" s="1">
        <v>30.57</v>
      </c>
      <c r="H74" s="1">
        <f>Kraftwerkszuordnung!K74</f>
        <v>0</v>
      </c>
      <c r="I74" s="3"/>
    </row>
    <row r="75" spans="1:9" x14ac:dyDescent="0.25">
      <c r="A75" s="3" t="s">
        <v>139</v>
      </c>
      <c r="B75" s="3" t="s">
        <v>115</v>
      </c>
      <c r="C75" s="18" t="s">
        <v>88</v>
      </c>
      <c r="D75" s="8">
        <v>380</v>
      </c>
      <c r="E75" s="3" t="s">
        <v>213</v>
      </c>
      <c r="F75" s="1" t="s">
        <v>162</v>
      </c>
      <c r="G75" s="1">
        <v>10.77</v>
      </c>
      <c r="H75" s="1">
        <f>Kraftwerkszuordnung!K75</f>
        <v>0</v>
      </c>
      <c r="I75" s="3"/>
    </row>
    <row r="76" spans="1:9" x14ac:dyDescent="0.25">
      <c r="A76" s="3" t="s">
        <v>140</v>
      </c>
      <c r="B76" s="3" t="s">
        <v>115</v>
      </c>
      <c r="C76" s="18" t="s">
        <v>88</v>
      </c>
      <c r="D76" s="8">
        <v>380</v>
      </c>
      <c r="E76" s="3" t="s">
        <v>214</v>
      </c>
      <c r="F76" s="1" t="s">
        <v>162</v>
      </c>
      <c r="G76" s="1">
        <v>10.57</v>
      </c>
      <c r="H76" s="1">
        <f>Kraftwerkszuordnung!K76</f>
        <v>0</v>
      </c>
      <c r="I76" s="3"/>
    </row>
    <row r="77" spans="1:9" x14ac:dyDescent="0.25">
      <c r="A77" s="3" t="s">
        <v>141</v>
      </c>
      <c r="B77" s="3" t="s">
        <v>115</v>
      </c>
      <c r="C77" s="18" t="s">
        <v>88</v>
      </c>
      <c r="D77" s="8">
        <v>380</v>
      </c>
      <c r="E77" s="3" t="s">
        <v>215</v>
      </c>
      <c r="F77" s="1" t="s">
        <v>162</v>
      </c>
      <c r="G77" s="1">
        <v>205.57</v>
      </c>
      <c r="H77" s="1">
        <f>Kraftwerkszuordnung!K77</f>
        <v>0</v>
      </c>
      <c r="I77" s="3"/>
    </row>
    <row r="78" spans="1:9" x14ac:dyDescent="0.25">
      <c r="A78" s="3" t="s">
        <v>142</v>
      </c>
      <c r="B78" s="3" t="s">
        <v>116</v>
      </c>
      <c r="C78" s="18" t="s">
        <v>88</v>
      </c>
      <c r="D78" s="8">
        <v>220</v>
      </c>
      <c r="E78" s="3" t="s">
        <v>216</v>
      </c>
      <c r="F78" s="1" t="s">
        <v>162</v>
      </c>
      <c r="G78" s="1">
        <v>15.57</v>
      </c>
      <c r="H78" s="1">
        <f>Kraftwerkszuordnung!K78</f>
        <v>0</v>
      </c>
      <c r="I78" s="3"/>
    </row>
    <row r="79" spans="1:9" x14ac:dyDescent="0.25">
      <c r="A79" s="3" t="s">
        <v>143</v>
      </c>
      <c r="B79" s="3" t="s">
        <v>116</v>
      </c>
      <c r="C79" s="18" t="s">
        <v>88</v>
      </c>
      <c r="D79" s="8">
        <v>220</v>
      </c>
      <c r="E79" s="3" t="s">
        <v>217</v>
      </c>
      <c r="F79" s="1" t="s">
        <v>162</v>
      </c>
      <c r="G79" s="1">
        <v>30.57</v>
      </c>
      <c r="H79" s="1">
        <f>Kraftwerkszuordnung!K79</f>
        <v>0</v>
      </c>
      <c r="I79" s="3"/>
    </row>
    <row r="80" spans="1:9" x14ac:dyDescent="0.25">
      <c r="A80" s="3" t="s">
        <v>144</v>
      </c>
      <c r="B80" s="3" t="s">
        <v>116</v>
      </c>
      <c r="C80" s="18" t="s">
        <v>88</v>
      </c>
      <c r="D80" s="8">
        <v>220</v>
      </c>
      <c r="E80" s="3" t="s">
        <v>218</v>
      </c>
      <c r="F80" s="1" t="s">
        <v>162</v>
      </c>
      <c r="G80" s="1">
        <v>32.57</v>
      </c>
      <c r="H80" s="1">
        <f>Kraftwerkszuordnung!K80</f>
        <v>0</v>
      </c>
      <c r="I80" s="3"/>
    </row>
    <row r="81" spans="1:9" x14ac:dyDescent="0.25">
      <c r="A81" s="3" t="s">
        <v>145</v>
      </c>
      <c r="B81" s="3" t="s">
        <v>116</v>
      </c>
      <c r="C81" s="18" t="s">
        <v>88</v>
      </c>
      <c r="D81" s="8">
        <v>220</v>
      </c>
      <c r="E81" s="3" t="s">
        <v>219</v>
      </c>
      <c r="F81" s="1" t="s">
        <v>162</v>
      </c>
      <c r="G81" s="1">
        <v>35.57</v>
      </c>
      <c r="H81" s="1">
        <f>Kraftwerkszuordnung!K81</f>
        <v>0</v>
      </c>
      <c r="I81" s="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35"/>
  <sheetViews>
    <sheetView zoomScaleNormal="100" workbookViewId="0">
      <pane ySplit="3" topLeftCell="A4" activePane="bottomLeft" state="frozen"/>
      <selection pane="bottomLeft" activeCell="E17" sqref="E17"/>
    </sheetView>
  </sheetViews>
  <sheetFormatPr baseColWidth="10" defaultRowHeight="15" x14ac:dyDescent="0.25"/>
  <cols>
    <col min="1" max="1" width="16.5703125" bestFit="1" customWidth="1"/>
    <col min="2" max="3" width="16.5703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221</v>
      </c>
      <c r="C2" s="9" t="s">
        <v>222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83</v>
      </c>
      <c r="B4" s="2" t="s">
        <v>223</v>
      </c>
      <c r="C4" s="2" t="s">
        <v>223</v>
      </c>
      <c r="D4" s="18" t="s">
        <v>84</v>
      </c>
      <c r="E4" s="8">
        <v>220</v>
      </c>
      <c r="F4" s="7">
        <f>SUMIFS('Ergebnis KEP'!G$2:G$81,'Ergebnis KEP'!$B$2:$B$81,'Importtabelle E001'!$A4,'Ergebnis KEP'!$C$2:$C$81,'Importtabelle E001'!$D4)</f>
        <v>858.48</v>
      </c>
      <c r="G4" s="7">
        <f>Pmin_E001!C5</f>
        <v>0</v>
      </c>
      <c r="H4" s="7">
        <f>SUMIFS('Ergebnis KEP'!I$2:I$81,'Ergebnis KEP'!$B$2:$B$81,'Importtabelle E001'!$A4,'Ergebnis KEP'!$C$2:$C$81,'Importtabelle E001'!$D4)</f>
        <v>0</v>
      </c>
    </row>
    <row r="5" spans="1:8" x14ac:dyDescent="0.25">
      <c r="A5" s="3" t="s">
        <v>85</v>
      </c>
      <c r="B5" s="2" t="s">
        <v>223</v>
      </c>
      <c r="C5" s="2" t="s">
        <v>223</v>
      </c>
      <c r="D5" s="18" t="s">
        <v>84</v>
      </c>
      <c r="E5" s="8">
        <v>380</v>
      </c>
      <c r="F5" s="7">
        <f>SUMIFS('Ergebnis KEP'!G$2:G$81,'Ergebnis KEP'!$B$2:$B$81,'Importtabelle E001'!$A5,'Ergebnis KEP'!$C$2:$C$81,'Importtabelle E001'!$D5)</f>
        <v>921.44</v>
      </c>
      <c r="G5" s="7">
        <f>Pmin_E001!C6</f>
        <v>0</v>
      </c>
      <c r="H5" s="7">
        <f>SUMIFS('Ergebnis KEP'!I$2:I$81,'Ergebnis KEP'!$B$2:$B$81,'Importtabelle E001'!$A5,'Ergebnis KEP'!$C$2:$C$81,'Importtabelle E001'!$D5)</f>
        <v>0</v>
      </c>
    </row>
    <row r="6" spans="1:8" x14ac:dyDescent="0.25">
      <c r="A6" s="3" t="s">
        <v>86</v>
      </c>
      <c r="B6" s="2" t="s">
        <v>223</v>
      </c>
      <c r="C6" s="2" t="s">
        <v>223</v>
      </c>
      <c r="D6" s="18" t="s">
        <v>84</v>
      </c>
      <c r="E6" s="8">
        <v>380</v>
      </c>
      <c r="F6" s="7">
        <f>SUMIFS('Ergebnis KEP'!G$2:G$81,'Ergebnis KEP'!$B$2:$B$81,'Importtabelle E001'!$A6,'Ergebnis KEP'!$C$2:$C$81,'Importtabelle E001'!$D6)</f>
        <v>815.48</v>
      </c>
      <c r="G6" s="7">
        <f>Pmin_E001!C7</f>
        <v>244.64400000000001</v>
      </c>
      <c r="H6" s="7">
        <f>SUMIFS('Ergebnis KEP'!I$2:I$81,'Ergebnis KEP'!$B$2:$B$81,'Importtabelle E001'!$A6,'Ergebnis KEP'!$C$2:$C$81,'Importtabelle E001'!$D6)</f>
        <v>0</v>
      </c>
    </row>
    <row r="7" spans="1:8" x14ac:dyDescent="0.25">
      <c r="A7" s="3" t="s">
        <v>89</v>
      </c>
      <c r="B7" s="2" t="s">
        <v>223</v>
      </c>
      <c r="C7" s="2" t="s">
        <v>223</v>
      </c>
      <c r="D7" s="18" t="s">
        <v>84</v>
      </c>
      <c r="E7" s="8">
        <v>220</v>
      </c>
      <c r="F7" s="7">
        <f>SUMIFS('Ergebnis KEP'!G$2:G$81,'Ergebnis KEP'!$B$2:$B$81,'Importtabelle E001'!$A7,'Ergebnis KEP'!$C$2:$C$81,'Importtabelle E001'!$D7)</f>
        <v>747.44</v>
      </c>
      <c r="G7" s="7">
        <f>Pmin_E001!C8</f>
        <v>0</v>
      </c>
      <c r="H7" s="7">
        <f>SUMIFS('Ergebnis KEP'!I$2:I$81,'Ergebnis KEP'!$B$2:$B$81,'Importtabelle E001'!$A7,'Ergebnis KEP'!$C$2:$C$81,'Importtabelle E001'!$D7)</f>
        <v>0</v>
      </c>
    </row>
    <row r="8" spans="1:8" x14ac:dyDescent="0.25">
      <c r="A8" s="3" t="s">
        <v>90</v>
      </c>
      <c r="B8" s="2" t="s">
        <v>223</v>
      </c>
      <c r="C8" s="2" t="s">
        <v>223</v>
      </c>
      <c r="D8" s="18" t="s">
        <v>84</v>
      </c>
      <c r="E8" s="19">
        <v>220</v>
      </c>
      <c r="F8" s="7">
        <f>SUMIFS('Ergebnis KEP'!G$2:G$81,'Ergebnis KEP'!$B$2:$B$81,'Importtabelle E001'!$A8,'Ergebnis KEP'!$C$2:$C$81,'Importtabelle E001'!$D8)</f>
        <v>65.97999999999999</v>
      </c>
      <c r="G8" s="7">
        <f>Pmin_E001!C9</f>
        <v>0</v>
      </c>
      <c r="H8" s="7">
        <f>SUMIFS('Ergebnis KEP'!I$2:I$81,'Ergebnis KEP'!$B$2:$B$81,'Importtabelle E001'!$A8,'Ergebnis KEP'!$C$2:$C$81,'Importtabelle E001'!$D8)</f>
        <v>0</v>
      </c>
    </row>
    <row r="9" spans="1:8" x14ac:dyDescent="0.25">
      <c r="A9" s="3" t="s">
        <v>91</v>
      </c>
      <c r="B9" s="2" t="s">
        <v>223</v>
      </c>
      <c r="C9" s="2" t="s">
        <v>223</v>
      </c>
      <c r="D9" s="18" t="s">
        <v>84</v>
      </c>
      <c r="E9" s="8">
        <v>380</v>
      </c>
      <c r="F9" s="7">
        <f>SUMIFS('Ergebnis KEP'!G$2:G$81,'Ergebnis KEP'!$B$2:$B$81,'Importtabelle E001'!$A9,'Ergebnis KEP'!$C$2:$C$81,'Importtabelle E001'!$D9)</f>
        <v>1606.42</v>
      </c>
      <c r="G9" s="7">
        <f>Pmin_E001!C10</f>
        <v>0</v>
      </c>
      <c r="H9" s="7">
        <f>SUMIFS('Ergebnis KEP'!I$2:I$81,'Ergebnis KEP'!$B$2:$B$81,'Importtabelle E001'!$A9,'Ergebnis KEP'!$C$2:$C$81,'Importtabelle E001'!$D9)</f>
        <v>0</v>
      </c>
    </row>
    <row r="10" spans="1:8" x14ac:dyDescent="0.25">
      <c r="A10" s="3" t="s">
        <v>99</v>
      </c>
      <c r="B10" s="2" t="s">
        <v>223</v>
      </c>
      <c r="C10" s="2" t="s">
        <v>223</v>
      </c>
      <c r="D10" s="18" t="s">
        <v>84</v>
      </c>
      <c r="E10" s="8">
        <v>380</v>
      </c>
      <c r="F10" s="7">
        <f>SUMIFS('Ergebnis KEP'!G$2:G$81,'Ergebnis KEP'!$B$2:$B$81,'Importtabelle E001'!$A10,'Ergebnis KEP'!$C$2:$C$81,'Importtabelle E001'!$D10)</f>
        <v>115.47999999999999</v>
      </c>
      <c r="G10" s="7">
        <f>Pmin_E001!C11</f>
        <v>0</v>
      </c>
      <c r="H10" s="7">
        <f>SUMIFS('Ergebnis KEP'!I$2:I$81,'Ergebnis KEP'!$B$2:$B$81,'Importtabelle E001'!$A10,'Ergebnis KEP'!$C$2:$C$81,'Importtabelle E001'!$D10)</f>
        <v>0</v>
      </c>
    </row>
    <row r="11" spans="1:8" x14ac:dyDescent="0.25">
      <c r="A11" s="3" t="s">
        <v>100</v>
      </c>
      <c r="B11" s="2" t="s">
        <v>223</v>
      </c>
      <c r="C11" s="2" t="s">
        <v>223</v>
      </c>
      <c r="D11" s="18" t="s">
        <v>84</v>
      </c>
      <c r="E11" s="8">
        <v>220</v>
      </c>
      <c r="F11" s="7">
        <f>SUMIFS('Ergebnis KEP'!G$2:G$81,'Ergebnis KEP'!$B$2:$B$81,'Importtabelle E001'!$A11,'Ergebnis KEP'!$C$2:$C$81,'Importtabelle E001'!$D11)</f>
        <v>297.95999999999998</v>
      </c>
      <c r="G11" s="7">
        <f>Pmin_E001!C12</f>
        <v>0</v>
      </c>
      <c r="H11" s="7">
        <f>SUMIFS('Ergebnis KEP'!I$2:I$81,'Ergebnis KEP'!$B$2:$B$81,'Importtabelle E001'!$A11,'Ergebnis KEP'!$C$2:$C$81,'Importtabelle E001'!$D11)</f>
        <v>0</v>
      </c>
    </row>
    <row r="12" spans="1:8" x14ac:dyDescent="0.25">
      <c r="A12" s="3" t="s">
        <v>104</v>
      </c>
      <c r="B12" s="2" t="s">
        <v>223</v>
      </c>
      <c r="C12" s="2" t="s">
        <v>223</v>
      </c>
      <c r="D12" s="18" t="s">
        <v>84</v>
      </c>
      <c r="E12" s="8">
        <v>220</v>
      </c>
      <c r="F12" s="7">
        <f>SUMIFS('Ergebnis KEP'!G$2:G$81,'Ergebnis KEP'!$B$2:$B$81,'Importtabelle E001'!$A12,'Ergebnis KEP'!$C$2:$C$81,'Importtabelle E001'!$D12)</f>
        <v>65.47999999999999</v>
      </c>
      <c r="G12" s="7">
        <f>Pmin_E001!C13</f>
        <v>0</v>
      </c>
      <c r="H12" s="7">
        <f>SUMIFS('Ergebnis KEP'!I$2:I$81,'Ergebnis KEP'!$B$2:$B$81,'Importtabelle E001'!$A12,'Ergebnis KEP'!$C$2:$C$81,'Importtabelle E001'!$D12)</f>
        <v>0</v>
      </c>
    </row>
    <row r="13" spans="1:8" x14ac:dyDescent="0.25">
      <c r="A13" s="3" t="s">
        <v>106</v>
      </c>
      <c r="B13" s="2" t="s">
        <v>223</v>
      </c>
      <c r="C13" s="2" t="s">
        <v>223</v>
      </c>
      <c r="D13" s="20" t="s">
        <v>84</v>
      </c>
      <c r="E13" s="8">
        <v>220</v>
      </c>
      <c r="F13" s="7">
        <f>SUMIFS('Ergebnis KEP'!G$2:G$81,'Ergebnis KEP'!$B$2:$B$81,'Importtabelle E001'!$A13,'Ergebnis KEP'!$C$2:$C$81,'Importtabelle E001'!$D13)</f>
        <v>554.28</v>
      </c>
      <c r="G13" s="7">
        <f>Pmin_E001!C14</f>
        <v>0</v>
      </c>
      <c r="H13" s="7">
        <f>SUMIFS('Ergebnis KEP'!I$2:I$81,'Ergebnis KEP'!$B$2:$B$81,'Importtabelle E001'!$A13,'Ergebnis KEP'!$C$2:$C$81,'Importtabelle E001'!$D13)</f>
        <v>0</v>
      </c>
    </row>
    <row r="14" spans="1:8" x14ac:dyDescent="0.25">
      <c r="A14" s="3" t="s">
        <v>107</v>
      </c>
      <c r="B14" s="2" t="s">
        <v>223</v>
      </c>
      <c r="C14" s="2" t="s">
        <v>223</v>
      </c>
      <c r="D14" s="18" t="s">
        <v>84</v>
      </c>
      <c r="E14" s="8">
        <v>220</v>
      </c>
      <c r="F14" s="7">
        <f>SUMIFS('Ergebnis KEP'!G$2:G$81,'Ergebnis KEP'!$B$2:$B$81,'Importtabelle E001'!$A14,'Ergebnis KEP'!$C$2:$C$81,'Importtabelle E001'!$D14)</f>
        <v>87.47999999999999</v>
      </c>
      <c r="G14" s="7">
        <f>Pmin_E001!C15</f>
        <v>0</v>
      </c>
      <c r="H14" s="7">
        <f>SUMIFS('Ergebnis KEP'!I$2:I$81,'Ergebnis KEP'!$B$2:$B$81,'Importtabelle E001'!$A14,'Ergebnis KEP'!$C$2:$C$81,'Importtabelle E001'!$D14)</f>
        <v>0</v>
      </c>
    </row>
    <row r="15" spans="1:8" x14ac:dyDescent="0.25">
      <c r="A15" s="3" t="s">
        <v>114</v>
      </c>
      <c r="B15" s="2" t="s">
        <v>223</v>
      </c>
      <c r="C15" s="2" t="s">
        <v>223</v>
      </c>
      <c r="D15" s="18" t="s">
        <v>84</v>
      </c>
      <c r="E15" s="8">
        <v>380</v>
      </c>
      <c r="F15" s="7">
        <f>SUMIFS('Ergebnis KEP'!G$2:G$81,'Ergebnis KEP'!$B$2:$B$81,'Importtabelle E001'!$A15,'Ergebnis KEP'!$C$2:$C$81,'Importtabelle E001'!$D15)</f>
        <v>1288.92</v>
      </c>
      <c r="G15" s="7">
        <f>Pmin_E001!C16</f>
        <v>0</v>
      </c>
      <c r="H15" s="7">
        <f>SUMIFS('Ergebnis KEP'!I$2:I$81,'Ergebnis KEP'!$B$2:$B$81,'Importtabelle E001'!$A15,'Ergebnis KEP'!$C$2:$C$81,'Importtabelle E001'!$D15)</f>
        <v>0</v>
      </c>
    </row>
    <row r="16" spans="1:8" x14ac:dyDescent="0.25">
      <c r="B16" s="23"/>
      <c r="C16" s="23"/>
      <c r="H16" s="21"/>
    </row>
    <row r="17" spans="2:3" x14ac:dyDescent="0.25">
      <c r="B17" s="23"/>
      <c r="C17" s="23"/>
    </row>
    <row r="18" spans="2:3" x14ac:dyDescent="0.25">
      <c r="B18" s="23"/>
      <c r="C18" s="23"/>
    </row>
    <row r="19" spans="2:3" x14ac:dyDescent="0.25">
      <c r="B19" s="23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 s="23"/>
      <c r="C22" s="23"/>
    </row>
    <row r="23" spans="2:3" x14ac:dyDescent="0.25">
      <c r="B23" s="23"/>
      <c r="C23" s="23"/>
    </row>
    <row r="24" spans="2:3" x14ac:dyDescent="0.25">
      <c r="B24" s="23"/>
      <c r="C24" s="23"/>
    </row>
    <row r="25" spans="2:3" x14ac:dyDescent="0.25">
      <c r="B25" s="23"/>
      <c r="C25" s="23"/>
    </row>
    <row r="26" spans="2:3" x14ac:dyDescent="0.25">
      <c r="B26" s="23"/>
      <c r="C26" s="23"/>
    </row>
    <row r="27" spans="2:3" x14ac:dyDescent="0.25">
      <c r="B27" s="23"/>
      <c r="C27" s="23"/>
    </row>
    <row r="28" spans="2:3" x14ac:dyDescent="0.25">
      <c r="B28" s="23"/>
      <c r="C28" s="23"/>
    </row>
    <row r="29" spans="2:3" x14ac:dyDescent="0.25">
      <c r="B29" s="23"/>
      <c r="C29" s="23"/>
    </row>
    <row r="30" spans="2:3" x14ac:dyDescent="0.25">
      <c r="B30" s="23"/>
      <c r="C30" s="23"/>
    </row>
    <row r="31" spans="2:3" x14ac:dyDescent="0.25">
      <c r="B31" s="23"/>
      <c r="C31" s="23"/>
    </row>
    <row r="32" spans="2:3" x14ac:dyDescent="0.25">
      <c r="B32" s="23"/>
      <c r="C32" s="23"/>
    </row>
    <row r="33" spans="2:3" x14ac:dyDescent="0.25">
      <c r="B33" s="23"/>
      <c r="C33" s="23"/>
    </row>
    <row r="34" spans="2:3" x14ac:dyDescent="0.25">
      <c r="B34" s="23"/>
      <c r="C34" s="23"/>
    </row>
    <row r="35" spans="2:3" x14ac:dyDescent="0.25">
      <c r="B35" s="4"/>
      <c r="C35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B1:AC16"/>
  <sheetViews>
    <sheetView workbookViewId="0">
      <selection activeCell="B2" sqref="B2"/>
    </sheetView>
  </sheetViews>
  <sheetFormatPr baseColWidth="10" defaultRowHeight="15" x14ac:dyDescent="0.25"/>
  <cols>
    <col min="2" max="2" width="16.5703125" bestFit="1" customWidth="1"/>
    <col min="29" max="29" width="13.28515625" bestFit="1" customWidth="1"/>
  </cols>
  <sheetData>
    <row r="1" spans="2:29" x14ac:dyDescent="0.25">
      <c r="C1" s="24" t="s">
        <v>11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73</v>
      </c>
      <c r="R1" s="3" t="s">
        <v>74</v>
      </c>
      <c r="S1" s="3" t="s">
        <v>75</v>
      </c>
      <c r="T1" s="3" t="s">
        <v>81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123</v>
      </c>
      <c r="Z1" s="3" t="s">
        <v>134</v>
      </c>
      <c r="AA1" s="3" t="s">
        <v>135</v>
      </c>
      <c r="AB1" s="3" t="s">
        <v>136</v>
      </c>
      <c r="AC1" s="3" t="s">
        <v>137</v>
      </c>
    </row>
    <row r="2" spans="2:29" x14ac:dyDescent="0.25">
      <c r="C2" s="9" t="s">
        <v>6</v>
      </c>
      <c r="D2" s="3" t="s">
        <v>83</v>
      </c>
      <c r="E2" s="3" t="s">
        <v>85</v>
      </c>
      <c r="F2" s="3" t="s">
        <v>85</v>
      </c>
      <c r="G2" s="3" t="s">
        <v>85</v>
      </c>
      <c r="H2" s="3" t="s">
        <v>86</v>
      </c>
      <c r="I2" s="3" t="s">
        <v>89</v>
      </c>
      <c r="J2" s="3" t="s">
        <v>89</v>
      </c>
      <c r="K2" s="3" t="s">
        <v>89</v>
      </c>
      <c r="L2" s="3" t="s">
        <v>90</v>
      </c>
      <c r="M2" s="3" t="s">
        <v>91</v>
      </c>
      <c r="N2" s="3" t="s">
        <v>91</v>
      </c>
      <c r="O2" s="3" t="s">
        <v>91</v>
      </c>
      <c r="P2" s="3" t="s">
        <v>91</v>
      </c>
      <c r="Q2" s="3" t="s">
        <v>99</v>
      </c>
      <c r="R2" s="3" t="s">
        <v>100</v>
      </c>
      <c r="S2" s="3" t="s">
        <v>100</v>
      </c>
      <c r="T2" s="3" t="s">
        <v>104</v>
      </c>
      <c r="U2" s="3" t="s">
        <v>106</v>
      </c>
      <c r="V2" s="3" t="s">
        <v>106</v>
      </c>
      <c r="W2" s="3" t="s">
        <v>106</v>
      </c>
      <c r="X2" s="3" t="s">
        <v>106</v>
      </c>
      <c r="Y2" s="3" t="s">
        <v>107</v>
      </c>
      <c r="Z2" s="3" t="s">
        <v>114</v>
      </c>
      <c r="AA2" s="3" t="s">
        <v>114</v>
      </c>
      <c r="AB2" s="3" t="s">
        <v>114</v>
      </c>
      <c r="AC2" s="3" t="s">
        <v>114</v>
      </c>
    </row>
    <row r="3" spans="2:29" x14ac:dyDescent="0.25">
      <c r="C3" s="24" t="s">
        <v>225</v>
      </c>
      <c r="D3" s="3">
        <v>0</v>
      </c>
      <c r="E3" s="3">
        <v>85.096000000000004</v>
      </c>
      <c r="F3" s="3">
        <v>84.695999999999998</v>
      </c>
      <c r="G3" s="3">
        <v>0</v>
      </c>
      <c r="H3" s="3">
        <v>244.64400000000001</v>
      </c>
      <c r="I3" s="3">
        <v>92.695999999999998</v>
      </c>
      <c r="J3" s="3">
        <v>24.896000000000001</v>
      </c>
      <c r="K3" s="3">
        <v>0</v>
      </c>
      <c r="L3" s="3">
        <v>0</v>
      </c>
      <c r="M3" s="3">
        <v>0</v>
      </c>
      <c r="N3" s="3">
        <v>178.09599999999998</v>
      </c>
      <c r="O3" s="3">
        <v>0</v>
      </c>
      <c r="P3" s="3">
        <v>13.595999999999998</v>
      </c>
      <c r="Q3" s="3">
        <v>0</v>
      </c>
      <c r="R3" s="3">
        <v>44.495999999999995</v>
      </c>
      <c r="S3" s="3">
        <v>0</v>
      </c>
      <c r="T3" s="3">
        <v>0</v>
      </c>
      <c r="U3" s="3">
        <v>34.043999999999997</v>
      </c>
      <c r="V3" s="3">
        <v>67.944000000000003</v>
      </c>
      <c r="W3" s="3">
        <v>0</v>
      </c>
      <c r="X3" s="3">
        <v>0</v>
      </c>
      <c r="Y3" s="3">
        <v>0</v>
      </c>
      <c r="Z3" s="3">
        <v>187.49599999999998</v>
      </c>
      <c r="AA3" s="3">
        <v>42.695999999999998</v>
      </c>
      <c r="AB3" s="3">
        <v>0</v>
      </c>
      <c r="AC3" s="3">
        <v>0</v>
      </c>
    </row>
    <row r="4" spans="2:29" x14ac:dyDescent="0.25">
      <c r="B4" s="9" t="s">
        <v>6</v>
      </c>
      <c r="C4" s="25"/>
    </row>
    <row r="5" spans="2:29" x14ac:dyDescent="0.25">
      <c r="B5" s="3" t="s">
        <v>83</v>
      </c>
      <c r="C5">
        <f>MIN(D5:AC5)</f>
        <v>0</v>
      </c>
      <c r="D5">
        <f>IF($B5=D$2,D$3,"")</f>
        <v>0</v>
      </c>
      <c r="E5" t="str">
        <f t="shared" ref="E5:AC15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</row>
    <row r="6" spans="2:29" x14ac:dyDescent="0.25">
      <c r="B6" s="3" t="s">
        <v>85</v>
      </c>
      <c r="C6">
        <f t="shared" ref="C6:C16" si="1">MIN(D6:AC6)</f>
        <v>0</v>
      </c>
      <c r="D6" t="str">
        <f t="shared" ref="D6:S16" si="2">IF($B6=D$2,D$3,"")</f>
        <v/>
      </c>
      <c r="E6">
        <f t="shared" si="0"/>
        <v>85.096000000000004</v>
      </c>
      <c r="F6">
        <f t="shared" si="0"/>
        <v>84.695999999999998</v>
      </c>
      <c r="G6">
        <f t="shared" si="0"/>
        <v>0</v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</row>
    <row r="7" spans="2:29" x14ac:dyDescent="0.25">
      <c r="B7" s="3" t="s">
        <v>86</v>
      </c>
      <c r="C7">
        <f t="shared" si="1"/>
        <v>244.64400000000001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>
        <f t="shared" si="0"/>
        <v>244.64400000000001</v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</row>
    <row r="8" spans="2:29" x14ac:dyDescent="0.25">
      <c r="B8" s="3" t="s">
        <v>89</v>
      </c>
      <c r="C8">
        <f t="shared" si="1"/>
        <v>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>
        <f t="shared" si="0"/>
        <v>92.695999999999998</v>
      </c>
      <c r="J8">
        <f t="shared" si="0"/>
        <v>24.896000000000001</v>
      </c>
      <c r="K8">
        <f t="shared" si="0"/>
        <v>0</v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</row>
    <row r="9" spans="2:29" x14ac:dyDescent="0.25">
      <c r="B9" s="3" t="s">
        <v>90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>
        <f t="shared" si="0"/>
        <v>0</v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</row>
    <row r="10" spans="2:29" x14ac:dyDescent="0.25">
      <c r="B10" s="3" t="s">
        <v>91</v>
      </c>
      <c r="C10">
        <f t="shared" si="1"/>
        <v>0</v>
      </c>
      <c r="D10" t="str">
        <f t="shared" si="2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>
        <f t="shared" si="0"/>
        <v>0</v>
      </c>
      <c r="N10">
        <f t="shared" si="0"/>
        <v>178.09599999999998</v>
      </c>
      <c r="O10">
        <f t="shared" si="0"/>
        <v>0</v>
      </c>
      <c r="P10">
        <f t="shared" si="0"/>
        <v>13.595999999999998</v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  <c r="AA10" t="str">
        <f t="shared" si="0"/>
        <v/>
      </c>
      <c r="AB10" t="str">
        <f t="shared" si="0"/>
        <v/>
      </c>
      <c r="AC10" t="str">
        <f t="shared" si="0"/>
        <v/>
      </c>
    </row>
    <row r="11" spans="2:29" x14ac:dyDescent="0.25">
      <c r="B11" s="3" t="s">
        <v>99</v>
      </c>
      <c r="C11">
        <f t="shared" si="1"/>
        <v>0</v>
      </c>
      <c r="D11" t="str">
        <f t="shared" si="2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>
        <f t="shared" si="0"/>
        <v>0</v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 t="str">
        <f t="shared" si="0"/>
        <v/>
      </c>
      <c r="Y11" t="str">
        <f t="shared" si="0"/>
        <v/>
      </c>
      <c r="Z11" t="str">
        <f t="shared" si="0"/>
        <v/>
      </c>
      <c r="AA11" t="str">
        <f t="shared" si="0"/>
        <v/>
      </c>
      <c r="AB11" t="str">
        <f t="shared" si="0"/>
        <v/>
      </c>
      <c r="AC11" t="str">
        <f t="shared" si="0"/>
        <v/>
      </c>
    </row>
    <row r="12" spans="2:29" x14ac:dyDescent="0.25">
      <c r="B12" s="3" t="s">
        <v>100</v>
      </c>
      <c r="C12">
        <f t="shared" si="1"/>
        <v>0</v>
      </c>
      <c r="D12" t="str">
        <f t="shared" si="2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>
        <f t="shared" si="0"/>
        <v>44.495999999999995</v>
      </c>
      <c r="S12">
        <f t="shared" si="0"/>
        <v>0</v>
      </c>
      <c r="T12" t="str">
        <f t="shared" si="0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 t="str">
        <f t="shared" si="0"/>
        <v/>
      </c>
      <c r="Y12" t="str">
        <f t="shared" si="0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</row>
    <row r="13" spans="2:29" x14ac:dyDescent="0.25">
      <c r="B13" s="3" t="s">
        <v>104</v>
      </c>
      <c r="C13">
        <f t="shared" si="1"/>
        <v>0</v>
      </c>
      <c r="D13" t="str">
        <f t="shared" si="2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>
        <f t="shared" si="0"/>
        <v>0</v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 t="str">
        <f t="shared" si="0"/>
        <v/>
      </c>
      <c r="AA13" t="str">
        <f t="shared" si="0"/>
        <v/>
      </c>
      <c r="AB13" t="str">
        <f t="shared" si="0"/>
        <v/>
      </c>
      <c r="AC13" t="str">
        <f t="shared" si="0"/>
        <v/>
      </c>
    </row>
    <row r="14" spans="2:29" x14ac:dyDescent="0.25">
      <c r="B14" s="3" t="s">
        <v>106</v>
      </c>
      <c r="C14">
        <f t="shared" si="1"/>
        <v>0</v>
      </c>
      <c r="D14" t="str">
        <f t="shared" si="2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>
        <f t="shared" si="0"/>
        <v>34.043999999999997</v>
      </c>
      <c r="V14">
        <f t="shared" si="0"/>
        <v>67.944000000000003</v>
      </c>
      <c r="W14">
        <f t="shared" si="0"/>
        <v>0</v>
      </c>
      <c r="X14">
        <f t="shared" si="0"/>
        <v>0</v>
      </c>
      <c r="Y14" t="str">
        <f t="shared" si="0"/>
        <v/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</row>
    <row r="15" spans="2:29" x14ac:dyDescent="0.25">
      <c r="B15" s="3" t="s">
        <v>107</v>
      </c>
      <c r="C15">
        <f t="shared" si="1"/>
        <v>0</v>
      </c>
      <c r="D15" t="str">
        <f t="shared" si="2"/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ref="J15:Y16" si="3">IF($B15=J$2,J$3,"")</f>
        <v/>
      </c>
      <c r="K15" t="str">
        <f t="shared" si="3"/>
        <v/>
      </c>
      <c r="L15" t="str">
        <f t="shared" si="3"/>
        <v/>
      </c>
      <c r="M15" t="str">
        <f t="shared" si="3"/>
        <v/>
      </c>
      <c r="N15" t="str">
        <f t="shared" si="3"/>
        <v/>
      </c>
      <c r="O15" t="str">
        <f t="shared" si="3"/>
        <v/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/>
      </c>
      <c r="T15" t="str">
        <f t="shared" si="3"/>
        <v/>
      </c>
      <c r="U15" t="str">
        <f t="shared" si="3"/>
        <v/>
      </c>
      <c r="V15" t="str">
        <f t="shared" si="3"/>
        <v/>
      </c>
      <c r="W15" t="str">
        <f t="shared" si="3"/>
        <v/>
      </c>
      <c r="X15" t="str">
        <f t="shared" si="3"/>
        <v/>
      </c>
      <c r="Y15">
        <f t="shared" si="3"/>
        <v>0</v>
      </c>
      <c r="Z15" t="str">
        <f t="shared" ref="Z15:AC16" si="4">IF($B15=Z$2,Z$3,"")</f>
        <v/>
      </c>
      <c r="AA15" t="str">
        <f t="shared" si="4"/>
        <v/>
      </c>
      <c r="AB15" t="str">
        <f t="shared" si="4"/>
        <v/>
      </c>
      <c r="AC15" t="str">
        <f t="shared" si="4"/>
        <v/>
      </c>
    </row>
    <row r="16" spans="2:29" x14ac:dyDescent="0.25">
      <c r="B16" s="3" t="s">
        <v>114</v>
      </c>
      <c r="C16">
        <f t="shared" si="1"/>
        <v>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si="3"/>
        <v/>
      </c>
      <c r="Y16" t="str">
        <f t="shared" si="3"/>
        <v/>
      </c>
      <c r="Z16">
        <f t="shared" si="4"/>
        <v>187.49599999999998</v>
      </c>
      <c r="AA16">
        <f t="shared" si="4"/>
        <v>42.695999999999998</v>
      </c>
      <c r="AB16">
        <f t="shared" si="4"/>
        <v>0</v>
      </c>
      <c r="AC16">
        <f t="shared" si="4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H24"/>
  <sheetViews>
    <sheetView zoomScaleNormal="100" workbookViewId="0">
      <pane ySplit="3" topLeftCell="A4" activePane="bottomLeft" state="frozen"/>
      <selection pane="bottomLeft" activeCell="E23" sqref="E23"/>
    </sheetView>
  </sheetViews>
  <sheetFormatPr baseColWidth="10" defaultRowHeight="15" x14ac:dyDescent="0.25"/>
  <cols>
    <col min="1" max="1" width="16.5703125" bestFit="1" customWidth="1"/>
    <col min="2" max="3" width="16.5703125" customWidth="1"/>
    <col min="4" max="4" width="12.7109375" bestFit="1" customWidth="1"/>
    <col min="5" max="5" width="9.42578125" customWidth="1"/>
    <col min="6" max="6" width="13.28515625" customWidth="1"/>
    <col min="7" max="7" width="16.42578125" customWidth="1"/>
  </cols>
  <sheetData>
    <row r="1" spans="1:8" x14ac:dyDescent="0.25">
      <c r="A1" t="s">
        <v>29</v>
      </c>
    </row>
    <row r="2" spans="1:8" x14ac:dyDescent="0.25">
      <c r="A2" s="9" t="s">
        <v>26</v>
      </c>
      <c r="B2" s="9" t="s">
        <v>221</v>
      </c>
      <c r="C2" s="9" t="s">
        <v>222</v>
      </c>
      <c r="D2" s="9" t="s">
        <v>27</v>
      </c>
      <c r="E2" s="9" t="s">
        <v>28</v>
      </c>
      <c r="F2" s="10" t="s">
        <v>23</v>
      </c>
      <c r="G2" s="10" t="s">
        <v>24</v>
      </c>
      <c r="H2" s="10" t="s">
        <v>25</v>
      </c>
    </row>
    <row r="3" spans="1:8" x14ac:dyDescent="0.25">
      <c r="A3" s="9"/>
      <c r="B3" s="9"/>
      <c r="C3" s="9"/>
      <c r="D3" s="9"/>
      <c r="E3" s="9" t="s">
        <v>30</v>
      </c>
      <c r="F3" s="10" t="s">
        <v>31</v>
      </c>
      <c r="G3" s="10" t="s">
        <v>31</v>
      </c>
      <c r="H3" s="10" t="s">
        <v>31</v>
      </c>
    </row>
    <row r="4" spans="1:8" x14ac:dyDescent="0.25">
      <c r="A4" s="3" t="s">
        <v>87</v>
      </c>
      <c r="B4" s="22" t="s">
        <v>224</v>
      </c>
      <c r="C4" s="22" t="s">
        <v>224</v>
      </c>
      <c r="D4" s="18" t="s">
        <v>88</v>
      </c>
      <c r="E4" s="8">
        <v>220</v>
      </c>
      <c r="F4" s="7">
        <f>SUMIFS('Ergebnis KEP'!G$2:G$81,'Ergebnis KEP'!$B$2:$B$81,'Importtabelle E003'!$A4,'Ergebnis KEP'!$C$2:$C$81,'Importtabelle E003'!$D4)</f>
        <v>365.57</v>
      </c>
      <c r="G4" s="7">
        <f>Pmin_E003!C5</f>
        <v>-360</v>
      </c>
      <c r="H4" s="7">
        <f>SUMIFS('Ergebnis KEP'!I$2:I$81,'Ergebnis KEP'!$B$2:$B$81,'Importtabelle E003'!$A4,'Ergebnis KEP'!$C$2:$C$81,'Importtabelle E003'!$D4)</f>
        <v>0</v>
      </c>
    </row>
    <row r="5" spans="1:8" x14ac:dyDescent="0.25">
      <c r="A5" s="3" t="s">
        <v>92</v>
      </c>
      <c r="B5" s="22" t="s">
        <v>224</v>
      </c>
      <c r="C5" s="22" t="s">
        <v>224</v>
      </c>
      <c r="D5" s="18" t="s">
        <v>88</v>
      </c>
      <c r="E5" s="8">
        <v>220</v>
      </c>
      <c r="F5" s="7">
        <f>SUMIFS('Ergebnis KEP'!G$2:G$81,'Ergebnis KEP'!$B$2:$B$81,'Importtabelle E003'!$A5,'Ergebnis KEP'!$C$2:$C$81,'Importtabelle E003'!$D5)</f>
        <v>991.9899999999999</v>
      </c>
      <c r="G5" s="7">
        <f>Pmin_E003!C6</f>
        <v>-480</v>
      </c>
      <c r="H5" s="7">
        <f>SUMIFS('Ergebnis KEP'!I$2:I$81,'Ergebnis KEP'!$B$2:$B$81,'Importtabelle E003'!$A5,'Ergebnis KEP'!$C$2:$C$81,'Importtabelle E003'!$D5)</f>
        <v>0</v>
      </c>
    </row>
    <row r="6" spans="1:8" x14ac:dyDescent="0.25">
      <c r="A6" s="3" t="s">
        <v>93</v>
      </c>
      <c r="B6" s="22" t="s">
        <v>224</v>
      </c>
      <c r="C6" s="22" t="s">
        <v>224</v>
      </c>
      <c r="D6" s="18" t="s">
        <v>88</v>
      </c>
      <c r="E6" s="8">
        <v>220</v>
      </c>
      <c r="F6" s="7">
        <f>SUMIFS('Ergebnis KEP'!G$2:G$81,'Ergebnis KEP'!$B$2:$B$81,'Importtabelle E003'!$A6,'Ergebnis KEP'!$C$2:$C$81,'Importtabelle E003'!$D6)</f>
        <v>911.28</v>
      </c>
      <c r="G6" s="7">
        <f>Pmin_E003!C7</f>
        <v>-8</v>
      </c>
      <c r="H6" s="7">
        <f>SUMIFS('Ergebnis KEP'!I$2:I$81,'Ergebnis KEP'!$B$2:$B$81,'Importtabelle E003'!$A6,'Ergebnis KEP'!$C$2:$C$81,'Importtabelle E003'!$D6)</f>
        <v>0</v>
      </c>
    </row>
    <row r="7" spans="1:8" x14ac:dyDescent="0.25">
      <c r="A7" s="3" t="s">
        <v>94</v>
      </c>
      <c r="B7" s="22" t="s">
        <v>224</v>
      </c>
      <c r="C7" s="22" t="s">
        <v>224</v>
      </c>
      <c r="D7" s="18" t="s">
        <v>88</v>
      </c>
      <c r="E7" s="8">
        <v>220</v>
      </c>
      <c r="F7" s="7">
        <f>SUMIFS('Ergebnis KEP'!G$2:G$81,'Ergebnis KEP'!$B$2:$B$81,'Importtabelle E003'!$A7,'Ergebnis KEP'!$C$2:$C$81,'Importtabelle E003'!$D7)</f>
        <v>294.57</v>
      </c>
      <c r="G7" s="7">
        <f>Pmin_E003!C8</f>
        <v>-250</v>
      </c>
      <c r="H7" s="7">
        <f>SUMIFS('Ergebnis KEP'!I$2:I$81,'Ergebnis KEP'!$B$2:$B$81,'Importtabelle E003'!$A7,'Ergebnis KEP'!$C$2:$C$81,'Importtabelle E003'!$D7)</f>
        <v>0</v>
      </c>
    </row>
    <row r="8" spans="1:8" x14ac:dyDescent="0.25">
      <c r="A8" s="3" t="s">
        <v>95</v>
      </c>
      <c r="B8" s="22" t="s">
        <v>224</v>
      </c>
      <c r="C8" s="22" t="s">
        <v>224</v>
      </c>
      <c r="D8" s="18" t="s">
        <v>88</v>
      </c>
      <c r="E8" s="8">
        <v>380</v>
      </c>
      <c r="F8" s="7">
        <f>SUMIFS('Ergebnis KEP'!G$2:G$81,'Ergebnis KEP'!$B$2:$B$81,'Importtabelle E003'!$A8,'Ergebnis KEP'!$C$2:$C$81,'Importtabelle E003'!$D8)</f>
        <v>368.28</v>
      </c>
      <c r="G8" s="7">
        <f>Pmin_E003!C9</f>
        <v>0</v>
      </c>
      <c r="H8" s="7">
        <f>SUMIFS('Ergebnis KEP'!I$2:I$81,'Ergebnis KEP'!$B$2:$B$81,'Importtabelle E003'!$A8,'Ergebnis KEP'!$C$2:$C$81,'Importtabelle E003'!$D8)</f>
        <v>0</v>
      </c>
    </row>
    <row r="9" spans="1:8" x14ac:dyDescent="0.25">
      <c r="A9" s="3" t="s">
        <v>96</v>
      </c>
      <c r="B9" s="22" t="s">
        <v>224</v>
      </c>
      <c r="C9" s="22" t="s">
        <v>224</v>
      </c>
      <c r="D9" s="18" t="s">
        <v>88</v>
      </c>
      <c r="E9" s="8">
        <v>220</v>
      </c>
      <c r="F9" s="7">
        <f>SUMIFS('Ergebnis KEP'!G$2:G$81,'Ergebnis KEP'!$B$2:$B$81,'Importtabelle E003'!$A9,'Ergebnis KEP'!$C$2:$C$81,'Importtabelle E003'!$D9)</f>
        <v>337.14</v>
      </c>
      <c r="G9" s="7">
        <f>Pmin_E003!C10</f>
        <v>-224</v>
      </c>
      <c r="H9" s="7">
        <f>SUMIFS('Ergebnis KEP'!I$2:I$81,'Ergebnis KEP'!$B$2:$B$81,'Importtabelle E003'!$A9,'Ergebnis KEP'!$C$2:$C$81,'Importtabelle E003'!$D9)</f>
        <v>0</v>
      </c>
    </row>
    <row r="10" spans="1:8" x14ac:dyDescent="0.25">
      <c r="A10" s="3" t="s">
        <v>97</v>
      </c>
      <c r="B10" s="22" t="s">
        <v>224</v>
      </c>
      <c r="C10" s="22" t="s">
        <v>224</v>
      </c>
      <c r="D10" s="18" t="s">
        <v>88</v>
      </c>
      <c r="E10" s="8">
        <v>220</v>
      </c>
      <c r="F10" s="7">
        <f>SUMIFS('Ergebnis KEP'!G$2:G$81,'Ergebnis KEP'!$B$2:$B$81,'Importtabelle E003'!$A10,'Ergebnis KEP'!$C$2:$C$81,'Importtabelle E003'!$D10)</f>
        <v>1150.08</v>
      </c>
      <c r="G10" s="7">
        <f>Pmin_E003!C11</f>
        <v>-580</v>
      </c>
      <c r="H10" s="7">
        <f>SUMIFS('Ergebnis KEP'!I$2:I$81,'Ergebnis KEP'!$B$2:$B$81,'Importtabelle E003'!$A10,'Ergebnis KEP'!$C$2:$C$81,'Importtabelle E003'!$D10)</f>
        <v>0</v>
      </c>
    </row>
    <row r="11" spans="1:8" x14ac:dyDescent="0.25">
      <c r="A11" s="3" t="s">
        <v>98</v>
      </c>
      <c r="B11" s="22" t="s">
        <v>224</v>
      </c>
      <c r="C11" s="22" t="s">
        <v>224</v>
      </c>
      <c r="D11" s="18" t="s">
        <v>88</v>
      </c>
      <c r="E11" s="8">
        <v>220</v>
      </c>
      <c r="F11" s="7">
        <f>SUMIFS('Ergebnis KEP'!G$2:G$81,'Ergebnis KEP'!$B$2:$B$81,'Importtabelle E003'!$A11,'Ergebnis KEP'!$C$2:$C$81,'Importtabelle E003'!$D11)</f>
        <v>350.57</v>
      </c>
      <c r="G11" s="7">
        <f>Pmin_E003!C12</f>
        <v>0</v>
      </c>
      <c r="H11" s="7">
        <f>SUMIFS('Ergebnis KEP'!I$2:I$81,'Ergebnis KEP'!$B$2:$B$81,'Importtabelle E003'!$A11,'Ergebnis KEP'!$C$2:$C$81,'Importtabelle E003'!$D11)</f>
        <v>0</v>
      </c>
    </row>
    <row r="12" spans="1:8" x14ac:dyDescent="0.25">
      <c r="A12" s="3" t="s">
        <v>101</v>
      </c>
      <c r="B12" s="22" t="s">
        <v>224</v>
      </c>
      <c r="C12" s="22" t="s">
        <v>224</v>
      </c>
      <c r="D12" s="18" t="s">
        <v>88</v>
      </c>
      <c r="E12" s="8">
        <v>220</v>
      </c>
      <c r="F12" s="7">
        <f>SUMIFS('Ergebnis KEP'!G$2:G$81,'Ergebnis KEP'!$B$2:$B$81,'Importtabelle E003'!$A12,'Ergebnis KEP'!$C$2:$C$81,'Importtabelle E003'!$D12)</f>
        <v>773.14</v>
      </c>
      <c r="G12" s="7">
        <f>Pmin_E003!C13</f>
        <v>0</v>
      </c>
      <c r="H12" s="7">
        <f>SUMIFS('Ergebnis KEP'!I$2:I$81,'Ergebnis KEP'!$B$2:$B$81,'Importtabelle E003'!$A12,'Ergebnis KEP'!$C$2:$C$81,'Importtabelle E003'!$D12)</f>
        <v>0</v>
      </c>
    </row>
    <row r="13" spans="1:8" x14ac:dyDescent="0.25">
      <c r="A13" s="3" t="s">
        <v>102</v>
      </c>
      <c r="B13" s="22" t="s">
        <v>224</v>
      </c>
      <c r="C13" s="22" t="s">
        <v>224</v>
      </c>
      <c r="D13" s="18" t="s">
        <v>88</v>
      </c>
      <c r="E13" s="8">
        <v>220</v>
      </c>
      <c r="F13" s="7">
        <f>SUMIFS('Ergebnis KEP'!G$2:G$81,'Ergebnis KEP'!$B$2:$B$81,'Importtabelle E003'!$A13,'Ergebnis KEP'!$C$2:$C$81,'Importtabelle E003'!$D13)</f>
        <v>68.569999999999993</v>
      </c>
      <c r="G13" s="7">
        <f>Pmin_E003!C14</f>
        <v>0</v>
      </c>
      <c r="H13" s="7">
        <f>SUMIFS('Ergebnis KEP'!I$2:I$81,'Ergebnis KEP'!$B$2:$B$81,'Importtabelle E003'!$A13,'Ergebnis KEP'!$C$2:$C$81,'Importtabelle E003'!$D13)</f>
        <v>0</v>
      </c>
    </row>
    <row r="14" spans="1:8" x14ac:dyDescent="0.25">
      <c r="A14" s="3" t="s">
        <v>103</v>
      </c>
      <c r="B14" s="22" t="s">
        <v>224</v>
      </c>
      <c r="C14" s="22" t="s">
        <v>224</v>
      </c>
      <c r="D14" s="18" t="s">
        <v>88</v>
      </c>
      <c r="E14" s="8">
        <v>220</v>
      </c>
      <c r="F14" s="7">
        <f>SUMIFS('Ergebnis KEP'!G$2:G$81,'Ergebnis KEP'!$B$2:$B$81,'Importtabelle E003'!$A14,'Ergebnis KEP'!$C$2:$C$81,'Importtabelle E003'!$D14)</f>
        <v>513.14</v>
      </c>
      <c r="G14" s="7">
        <f>Pmin_E003!C15</f>
        <v>-317</v>
      </c>
      <c r="H14" s="7">
        <f>SUMIFS('Ergebnis KEP'!I$2:I$81,'Ergebnis KEP'!$B$2:$B$81,'Importtabelle E003'!$A14,'Ergebnis KEP'!$C$2:$C$81,'Importtabelle E003'!$D14)</f>
        <v>0</v>
      </c>
    </row>
    <row r="15" spans="1:8" x14ac:dyDescent="0.25">
      <c r="A15" s="3" t="s">
        <v>105</v>
      </c>
      <c r="B15" s="22" t="s">
        <v>224</v>
      </c>
      <c r="C15" s="22" t="s">
        <v>224</v>
      </c>
      <c r="D15" s="18" t="s">
        <v>88</v>
      </c>
      <c r="E15" s="8">
        <v>220</v>
      </c>
      <c r="F15" s="7">
        <f>SUMIFS('Ergebnis KEP'!G$2:G$81,'Ergebnis KEP'!$B$2:$B$81,'Importtabelle E003'!$A15,'Ergebnis KEP'!$C$2:$C$81,'Importtabelle E003'!$D15)</f>
        <v>236.57</v>
      </c>
      <c r="G15" s="7">
        <f>Pmin_E003!C16</f>
        <v>-240</v>
      </c>
      <c r="H15" s="7">
        <f>SUMIFS('Ergebnis KEP'!I$2:I$81,'Ergebnis KEP'!$B$2:$B$81,'Importtabelle E003'!$A15,'Ergebnis KEP'!$C$2:$C$81,'Importtabelle E003'!$D15)</f>
        <v>0</v>
      </c>
    </row>
    <row r="16" spans="1:8" x14ac:dyDescent="0.25">
      <c r="A16" s="3" t="s">
        <v>106</v>
      </c>
      <c r="B16" s="22" t="s">
        <v>224</v>
      </c>
      <c r="C16" s="22" t="s">
        <v>224</v>
      </c>
      <c r="D16" s="18" t="s">
        <v>88</v>
      </c>
      <c r="E16" s="8">
        <v>220</v>
      </c>
      <c r="F16" s="7">
        <f>SUMIFS('Ergebnis KEP'!G$2:G$81,'Ergebnis KEP'!$B$2:$B$81,'Importtabelle E003'!$A16,'Ergebnis KEP'!$C$2:$C$81,'Importtabelle E003'!$D16)</f>
        <v>54.36</v>
      </c>
      <c r="G16" s="7">
        <f>Pmin_E003!C17</f>
        <v>0</v>
      </c>
      <c r="H16" s="7">
        <f>SUMIFS('Ergebnis KEP'!I$2:I$81,'Ergebnis KEP'!$B$2:$B$81,'Importtabelle E003'!$A16,'Ergebnis KEP'!$C$2:$C$81,'Importtabelle E003'!$D16)</f>
        <v>0</v>
      </c>
    </row>
    <row r="17" spans="1:8" x14ac:dyDescent="0.25">
      <c r="A17" s="3" t="s">
        <v>108</v>
      </c>
      <c r="B17" s="22" t="s">
        <v>224</v>
      </c>
      <c r="C17" s="22" t="s">
        <v>224</v>
      </c>
      <c r="D17" s="18" t="s">
        <v>88</v>
      </c>
      <c r="E17" s="8">
        <v>220</v>
      </c>
      <c r="F17" s="7">
        <f>SUMIFS('Ergebnis KEP'!G$2:G$81,'Ergebnis KEP'!$B$2:$B$81,'Importtabelle E003'!$A17,'Ergebnis KEP'!$C$2:$C$81,'Importtabelle E003'!$D17)</f>
        <v>505.57</v>
      </c>
      <c r="G17" s="7">
        <f>Pmin_E003!C18</f>
        <v>-500</v>
      </c>
      <c r="H17" s="7">
        <f>SUMIFS('Ergebnis KEP'!I$2:I$81,'Ergebnis KEP'!$B$2:$B$81,'Importtabelle E003'!$A17,'Ergebnis KEP'!$C$2:$C$81,'Importtabelle E003'!$D17)</f>
        <v>0</v>
      </c>
    </row>
    <row r="18" spans="1:8" x14ac:dyDescent="0.25">
      <c r="A18" s="3" t="s">
        <v>109</v>
      </c>
      <c r="B18" s="22" t="s">
        <v>224</v>
      </c>
      <c r="C18" s="22" t="s">
        <v>224</v>
      </c>
      <c r="D18" s="18" t="s">
        <v>88</v>
      </c>
      <c r="E18" s="8">
        <v>220</v>
      </c>
      <c r="F18" s="7">
        <f>SUMIFS('Ergebnis KEP'!G$2:G$81,'Ergebnis KEP'!$B$2:$B$81,'Importtabelle E003'!$A18,'Ergebnis KEP'!$C$2:$C$81,'Importtabelle E003'!$D18)</f>
        <v>55.57</v>
      </c>
      <c r="G18" s="7">
        <f>Pmin_E003!C19</f>
        <v>-50</v>
      </c>
      <c r="H18" s="7">
        <f>SUMIFS('Ergebnis KEP'!I$2:I$81,'Ergebnis KEP'!$B$2:$B$81,'Importtabelle E003'!$A18,'Ergebnis KEP'!$C$2:$C$81,'Importtabelle E003'!$D18)</f>
        <v>0</v>
      </c>
    </row>
    <row r="19" spans="1:8" x14ac:dyDescent="0.25">
      <c r="A19" s="3" t="s">
        <v>110</v>
      </c>
      <c r="B19" s="22" t="s">
        <v>224</v>
      </c>
      <c r="C19" s="22" t="s">
        <v>224</v>
      </c>
      <c r="D19" s="18" t="s">
        <v>88</v>
      </c>
      <c r="E19" s="8">
        <v>380</v>
      </c>
      <c r="F19" s="7">
        <f>SUMIFS('Ergebnis KEP'!G$2:G$81,'Ergebnis KEP'!$B$2:$B$81,'Importtabelle E003'!$A19,'Ergebnis KEP'!$C$2:$C$81,'Importtabelle E003'!$D19)</f>
        <v>157.13999999999999</v>
      </c>
      <c r="G19" s="7">
        <f>Pmin_E003!C20</f>
        <v>0</v>
      </c>
      <c r="H19" s="7">
        <f>SUMIFS('Ergebnis KEP'!I$2:I$81,'Ergebnis KEP'!$B$2:$B$81,'Importtabelle E003'!$A19,'Ergebnis KEP'!$C$2:$C$81,'Importtabelle E003'!$D19)</f>
        <v>0</v>
      </c>
    </row>
    <row r="20" spans="1:8" x14ac:dyDescent="0.25">
      <c r="A20" s="3" t="s">
        <v>111</v>
      </c>
      <c r="B20" s="22" t="s">
        <v>224</v>
      </c>
      <c r="C20" s="22" t="s">
        <v>224</v>
      </c>
      <c r="D20" s="18" t="s">
        <v>88</v>
      </c>
      <c r="E20" s="8">
        <v>220</v>
      </c>
      <c r="F20" s="7">
        <f>SUMIFS('Ergebnis KEP'!G$2:G$81,'Ergebnis KEP'!$B$2:$B$81,'Importtabelle E003'!$A20,'Ergebnis KEP'!$C$2:$C$81,'Importtabelle E003'!$D20)</f>
        <v>84.57</v>
      </c>
      <c r="G20" s="7">
        <f>Pmin_E003!C21</f>
        <v>0</v>
      </c>
      <c r="H20" s="7">
        <f>SUMIFS('Ergebnis KEP'!I$2:I$81,'Ergebnis KEP'!$B$2:$B$81,'Importtabelle E003'!$A20,'Ergebnis KEP'!$C$2:$C$81,'Importtabelle E003'!$D20)</f>
        <v>0</v>
      </c>
    </row>
    <row r="21" spans="1:8" x14ac:dyDescent="0.25">
      <c r="A21" s="3" t="s">
        <v>112</v>
      </c>
      <c r="B21" s="22" t="s">
        <v>224</v>
      </c>
      <c r="C21" s="22" t="s">
        <v>224</v>
      </c>
      <c r="D21" s="18" t="s">
        <v>88</v>
      </c>
      <c r="E21" s="8">
        <v>220</v>
      </c>
      <c r="F21" s="7">
        <f>SUMIFS('Ergebnis KEP'!G$2:G$81,'Ergebnis KEP'!$B$2:$B$81,'Importtabelle E003'!$A21,'Ergebnis KEP'!$C$2:$C$81,'Importtabelle E003'!$D21)</f>
        <v>104.58</v>
      </c>
      <c r="G21" s="7">
        <f>Pmin_E003!C22</f>
        <v>0</v>
      </c>
      <c r="H21" s="7">
        <f>SUMIFS('Ergebnis KEP'!I$2:I$81,'Ergebnis KEP'!$B$2:$B$81,'Importtabelle E003'!$A21,'Ergebnis KEP'!$C$2:$C$81,'Importtabelle E003'!$D21)</f>
        <v>0</v>
      </c>
    </row>
    <row r="22" spans="1:8" x14ac:dyDescent="0.25">
      <c r="A22" s="3" t="s">
        <v>113</v>
      </c>
      <c r="B22" s="22" t="s">
        <v>224</v>
      </c>
      <c r="C22" s="22" t="s">
        <v>224</v>
      </c>
      <c r="D22" s="18" t="s">
        <v>88</v>
      </c>
      <c r="E22" s="8">
        <v>220</v>
      </c>
      <c r="F22" s="7">
        <f>SUMIFS('Ergebnis KEP'!G$2:G$81,'Ergebnis KEP'!$B$2:$B$81,'Importtabelle E003'!$A22,'Ergebnis KEP'!$C$2:$C$81,'Importtabelle E003'!$D22)</f>
        <v>79.569999999999993</v>
      </c>
      <c r="G22" s="7">
        <f>Pmin_E003!C23</f>
        <v>0</v>
      </c>
      <c r="H22" s="7">
        <f>SUMIFS('Ergebnis KEP'!I$2:I$81,'Ergebnis KEP'!$B$2:$B$81,'Importtabelle E003'!$A22,'Ergebnis KEP'!$C$2:$C$81,'Importtabelle E003'!$D22)</f>
        <v>0</v>
      </c>
    </row>
    <row r="23" spans="1:8" x14ac:dyDescent="0.25">
      <c r="A23" s="3" t="s">
        <v>115</v>
      </c>
      <c r="B23" s="22" t="s">
        <v>224</v>
      </c>
      <c r="C23" s="22" t="s">
        <v>224</v>
      </c>
      <c r="D23" s="18" t="s">
        <v>88</v>
      </c>
      <c r="E23" s="8">
        <v>380</v>
      </c>
      <c r="F23" s="7">
        <f>SUMIFS('Ergebnis KEP'!G$2:G$81,'Ergebnis KEP'!$B$2:$B$81,'Importtabelle E003'!$A23,'Ergebnis KEP'!$C$2:$C$81,'Importtabelle E003'!$D23)</f>
        <v>257.48</v>
      </c>
      <c r="G23" s="7">
        <f>Pmin_E003!C24</f>
        <v>0</v>
      </c>
      <c r="H23" s="7">
        <f>SUMIFS('Ergebnis KEP'!I$2:I$81,'Ergebnis KEP'!$B$2:$B$81,'Importtabelle E003'!$A23,'Ergebnis KEP'!$C$2:$C$81,'Importtabelle E003'!$D23)</f>
        <v>0</v>
      </c>
    </row>
    <row r="24" spans="1:8" x14ac:dyDescent="0.25">
      <c r="A24" s="3" t="s">
        <v>116</v>
      </c>
      <c r="B24" s="2" t="s">
        <v>224</v>
      </c>
      <c r="C24" s="2" t="s">
        <v>224</v>
      </c>
      <c r="D24" s="18" t="s">
        <v>88</v>
      </c>
      <c r="E24" s="8">
        <v>220</v>
      </c>
      <c r="F24" s="7">
        <f>SUMIFS('Ergebnis KEP'!G$2:G$81,'Ergebnis KEP'!$B$2:$B$81,'Importtabelle E003'!$A24,'Ergebnis KEP'!$C$2:$C$81,'Importtabelle E003'!$D24)</f>
        <v>114.28</v>
      </c>
      <c r="G24" s="7">
        <f>Pmin_E003!C25</f>
        <v>0</v>
      </c>
      <c r="H24" s="7">
        <f>SUMIFS('Ergebnis KEP'!I$2:I$81,'Ergebnis KEP'!$B$2:$B$81,'Importtabelle E003'!$A24,'Ergebnis KEP'!$C$2:$C$81,'Importtabelle E003'!$D24)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B1:BE25"/>
  <sheetViews>
    <sheetView workbookViewId="0">
      <selection activeCell="B2" sqref="B2"/>
    </sheetView>
  </sheetViews>
  <sheetFormatPr baseColWidth="10" defaultRowHeight="15" x14ac:dyDescent="0.25"/>
  <cols>
    <col min="2" max="2" width="12.85546875" bestFit="1" customWidth="1"/>
  </cols>
  <sheetData>
    <row r="1" spans="2:57" x14ac:dyDescent="0.25">
      <c r="C1" s="24" t="s">
        <v>11</v>
      </c>
      <c r="D1" s="3" t="s">
        <v>37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76</v>
      </c>
      <c r="AG1" s="3" t="s">
        <v>77</v>
      </c>
      <c r="AH1" s="3" t="s">
        <v>78</v>
      </c>
      <c r="AI1" s="3" t="s">
        <v>79</v>
      </c>
      <c r="AJ1" s="3" t="s">
        <v>80</v>
      </c>
      <c r="AK1" s="3" t="s">
        <v>82</v>
      </c>
      <c r="AL1" s="3" t="s">
        <v>121</v>
      </c>
      <c r="AM1" s="3" t="s">
        <v>122</v>
      </c>
      <c r="AN1" s="3" t="s">
        <v>124</v>
      </c>
      <c r="AO1" s="3" t="s">
        <v>125</v>
      </c>
      <c r="AP1" s="3" t="s">
        <v>126</v>
      </c>
      <c r="AQ1" s="3" t="s">
        <v>127</v>
      </c>
      <c r="AR1" s="3" t="s">
        <v>128</v>
      </c>
      <c r="AS1" s="3" t="s">
        <v>129</v>
      </c>
      <c r="AT1" s="3" t="s">
        <v>130</v>
      </c>
      <c r="AU1" s="3" t="s">
        <v>131</v>
      </c>
      <c r="AV1" s="3" t="s">
        <v>132</v>
      </c>
      <c r="AW1" s="3" t="s">
        <v>133</v>
      </c>
      <c r="AX1" s="3" t="s">
        <v>138</v>
      </c>
      <c r="AY1" s="3" t="s">
        <v>139</v>
      </c>
      <c r="AZ1" s="3" t="s">
        <v>140</v>
      </c>
      <c r="BA1" s="3" t="s">
        <v>141</v>
      </c>
      <c r="BB1" s="3" t="s">
        <v>142</v>
      </c>
      <c r="BC1" s="3" t="s">
        <v>143</v>
      </c>
      <c r="BD1" s="3" t="s">
        <v>144</v>
      </c>
      <c r="BE1" s="3" t="s">
        <v>145</v>
      </c>
    </row>
    <row r="2" spans="2:57" x14ac:dyDescent="0.25">
      <c r="C2" s="9" t="s">
        <v>6</v>
      </c>
      <c r="D2" s="3" t="s">
        <v>87</v>
      </c>
      <c r="E2" s="3" t="s">
        <v>92</v>
      </c>
      <c r="F2" s="3" t="s">
        <v>92</v>
      </c>
      <c r="G2" s="3" t="s">
        <v>92</v>
      </c>
      <c r="H2" s="3" t="s">
        <v>92</v>
      </c>
      <c r="I2" s="3" t="s">
        <v>92</v>
      </c>
      <c r="J2" s="3" t="s">
        <v>92</v>
      </c>
      <c r="K2" s="3" t="s">
        <v>92</v>
      </c>
      <c r="L2" s="3" t="s">
        <v>93</v>
      </c>
      <c r="M2" s="3" t="s">
        <v>93</v>
      </c>
      <c r="N2" s="3" t="s">
        <v>93</v>
      </c>
      <c r="O2" s="3" t="s">
        <v>93</v>
      </c>
      <c r="P2" s="3" t="s">
        <v>94</v>
      </c>
      <c r="Q2" s="3" t="s">
        <v>95</v>
      </c>
      <c r="R2" s="3" t="s">
        <v>95</v>
      </c>
      <c r="S2" s="3" t="s">
        <v>95</v>
      </c>
      <c r="T2" s="3" t="s">
        <v>95</v>
      </c>
      <c r="U2" s="3" t="s">
        <v>96</v>
      </c>
      <c r="V2" s="3" t="s">
        <v>96</v>
      </c>
      <c r="W2" s="3" t="s">
        <v>97</v>
      </c>
      <c r="X2" s="3" t="s">
        <v>97</v>
      </c>
      <c r="Y2" s="3" t="s">
        <v>97</v>
      </c>
      <c r="Z2" s="3" t="s">
        <v>97</v>
      </c>
      <c r="AA2" s="3" t="s">
        <v>97</v>
      </c>
      <c r="AB2" s="3" t="s">
        <v>97</v>
      </c>
      <c r="AC2" s="3" t="s">
        <v>97</v>
      </c>
      <c r="AD2" s="3" t="s">
        <v>97</v>
      </c>
      <c r="AE2" s="3" t="s">
        <v>98</v>
      </c>
      <c r="AF2" s="3" t="s">
        <v>101</v>
      </c>
      <c r="AG2" s="3" t="s">
        <v>101</v>
      </c>
      <c r="AH2" s="3" t="s">
        <v>102</v>
      </c>
      <c r="AI2" s="3" t="s">
        <v>103</v>
      </c>
      <c r="AJ2" s="3" t="s">
        <v>103</v>
      </c>
      <c r="AK2" s="3" t="s">
        <v>105</v>
      </c>
      <c r="AL2" s="3" t="s">
        <v>106</v>
      </c>
      <c r="AM2" s="3" t="s">
        <v>106</v>
      </c>
      <c r="AN2" s="3" t="s">
        <v>108</v>
      </c>
      <c r="AO2" s="3" t="s">
        <v>109</v>
      </c>
      <c r="AP2" s="3" t="s">
        <v>110</v>
      </c>
      <c r="AQ2" s="3" t="s">
        <v>110</v>
      </c>
      <c r="AR2" s="3" t="s">
        <v>111</v>
      </c>
      <c r="AS2" s="3" t="s">
        <v>112</v>
      </c>
      <c r="AT2" s="3" t="s">
        <v>112</v>
      </c>
      <c r="AU2" s="3" t="s">
        <v>112</v>
      </c>
      <c r="AV2" s="3" t="s">
        <v>112</v>
      </c>
      <c r="AW2" s="3" t="s">
        <v>113</v>
      </c>
      <c r="AX2" s="3" t="s">
        <v>115</v>
      </c>
      <c r="AY2" s="3" t="s">
        <v>115</v>
      </c>
      <c r="AZ2" s="3" t="s">
        <v>115</v>
      </c>
      <c r="BA2" s="3" t="s">
        <v>115</v>
      </c>
      <c r="BB2" s="3" t="s">
        <v>116</v>
      </c>
      <c r="BC2" s="3" t="s">
        <v>116</v>
      </c>
      <c r="BD2" s="3" t="s">
        <v>116</v>
      </c>
      <c r="BE2" s="3" t="s">
        <v>116</v>
      </c>
    </row>
    <row r="3" spans="2:57" x14ac:dyDescent="0.25">
      <c r="C3" s="24" t="s">
        <v>225</v>
      </c>
      <c r="D3" s="3">
        <v>-360</v>
      </c>
      <c r="E3" s="3">
        <v>-480</v>
      </c>
      <c r="F3" s="3">
        <v>0</v>
      </c>
      <c r="G3" s="3">
        <v>0</v>
      </c>
      <c r="H3" s="3">
        <v>-31.5</v>
      </c>
      <c r="I3" s="3">
        <v>0</v>
      </c>
      <c r="J3" s="3">
        <v>-130</v>
      </c>
      <c r="K3" s="3">
        <v>0</v>
      </c>
      <c r="L3" s="3">
        <v>-8</v>
      </c>
      <c r="M3" s="3">
        <v>0</v>
      </c>
      <c r="N3" s="3">
        <v>0</v>
      </c>
      <c r="O3" s="3">
        <v>0</v>
      </c>
      <c r="P3" s="3">
        <v>-250</v>
      </c>
      <c r="Q3" s="3">
        <v>0</v>
      </c>
      <c r="R3" s="3">
        <v>0</v>
      </c>
      <c r="S3" s="3">
        <v>0</v>
      </c>
      <c r="T3" s="3">
        <v>0</v>
      </c>
      <c r="U3" s="3">
        <v>-224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-104</v>
      </c>
      <c r="AB3" s="3">
        <v>0</v>
      </c>
      <c r="AC3" s="3">
        <v>-580</v>
      </c>
      <c r="AD3" s="3">
        <v>-120</v>
      </c>
      <c r="AE3" s="3">
        <v>0</v>
      </c>
      <c r="AF3" s="3">
        <v>0</v>
      </c>
      <c r="AG3" s="3">
        <v>0</v>
      </c>
      <c r="AH3" s="3">
        <v>0</v>
      </c>
      <c r="AI3" s="3">
        <v>-317</v>
      </c>
      <c r="AJ3" s="3">
        <v>0</v>
      </c>
      <c r="AK3" s="3">
        <v>-240</v>
      </c>
      <c r="AL3" s="3">
        <v>0</v>
      </c>
      <c r="AM3" s="3">
        <v>0</v>
      </c>
      <c r="AN3" s="3">
        <v>-500</v>
      </c>
      <c r="AO3" s="3">
        <v>-50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</row>
    <row r="4" spans="2:57" x14ac:dyDescent="0.25">
      <c r="B4" s="9" t="s">
        <v>6</v>
      </c>
      <c r="C4" s="25"/>
    </row>
    <row r="5" spans="2:57" x14ac:dyDescent="0.25">
      <c r="B5" s="3" t="s">
        <v>87</v>
      </c>
      <c r="C5">
        <f>MIN(D5:BE5)</f>
        <v>-360</v>
      </c>
      <c r="D5">
        <f>IF($B5=D$2,D$3,"")</f>
        <v>-360</v>
      </c>
      <c r="E5" t="str">
        <f t="shared" ref="E5:BE9" si="0">IF($B5=E$2,E$3,"")</f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  <c r="BC5" t="str">
        <f t="shared" si="0"/>
        <v/>
      </c>
      <c r="BD5" t="str">
        <f t="shared" si="0"/>
        <v/>
      </c>
      <c r="BE5" t="str">
        <f t="shared" si="0"/>
        <v/>
      </c>
    </row>
    <row r="6" spans="2:57" x14ac:dyDescent="0.25">
      <c r="B6" s="3" t="s">
        <v>92</v>
      </c>
      <c r="C6">
        <f t="shared" ref="C6:C25" si="1">MIN(D6:BE6)</f>
        <v>-480</v>
      </c>
      <c r="D6" t="str">
        <f t="shared" ref="D6:S25" si="2">IF($B6=D$2,D$3,"")</f>
        <v/>
      </c>
      <c r="E6">
        <f t="shared" si="0"/>
        <v>-480</v>
      </c>
      <c r="F6">
        <f t="shared" si="0"/>
        <v>0</v>
      </c>
      <c r="G6">
        <f t="shared" si="0"/>
        <v>0</v>
      </c>
      <c r="H6">
        <f t="shared" si="0"/>
        <v>-31.5</v>
      </c>
      <c r="I6">
        <f t="shared" si="0"/>
        <v>0</v>
      </c>
      <c r="J6">
        <f t="shared" si="0"/>
        <v>-130</v>
      </c>
      <c r="K6">
        <f t="shared" si="0"/>
        <v>0</v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  <c r="BC6" t="str">
        <f t="shared" si="0"/>
        <v/>
      </c>
      <c r="BD6" t="str">
        <f t="shared" si="0"/>
        <v/>
      </c>
      <c r="BE6" t="str">
        <f t="shared" si="0"/>
        <v/>
      </c>
    </row>
    <row r="7" spans="2:57" x14ac:dyDescent="0.25">
      <c r="B7" s="3" t="s">
        <v>93</v>
      </c>
      <c r="C7">
        <f t="shared" si="1"/>
        <v>-8</v>
      </c>
      <c r="D7" t="str">
        <f t="shared" si="2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>
        <f t="shared" si="0"/>
        <v>-8</v>
      </c>
      <c r="M7">
        <f t="shared" si="0"/>
        <v>0</v>
      </c>
      <c r="N7">
        <f t="shared" si="0"/>
        <v>0</v>
      </c>
      <c r="O7">
        <f t="shared" si="0"/>
        <v>0</v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si="0"/>
        <v/>
      </c>
      <c r="AU7" t="str">
        <f t="shared" si="0"/>
        <v/>
      </c>
      <c r="AV7" t="str">
        <f t="shared" si="0"/>
        <v/>
      </c>
      <c r="AW7" t="str">
        <f t="shared" si="0"/>
        <v/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/>
      </c>
      <c r="BD7" t="str">
        <f t="shared" si="0"/>
        <v/>
      </c>
      <c r="BE7" t="str">
        <f t="shared" si="0"/>
        <v/>
      </c>
    </row>
    <row r="8" spans="2:57" x14ac:dyDescent="0.25">
      <c r="B8" s="3" t="s">
        <v>94</v>
      </c>
      <c r="C8">
        <f t="shared" si="1"/>
        <v>-250</v>
      </c>
      <c r="D8" t="str">
        <f t="shared" si="2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>
        <f t="shared" si="0"/>
        <v>-250</v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  <c r="AQ8" t="str">
        <f t="shared" si="0"/>
        <v/>
      </c>
      <c r="AR8" t="str">
        <f t="shared" si="0"/>
        <v/>
      </c>
      <c r="AS8" t="str">
        <f t="shared" si="0"/>
        <v/>
      </c>
      <c r="AT8" t="str">
        <f t="shared" si="0"/>
        <v/>
      </c>
      <c r="AU8" t="str">
        <f t="shared" si="0"/>
        <v/>
      </c>
      <c r="AV8" t="str">
        <f t="shared" si="0"/>
        <v/>
      </c>
      <c r="AW8" t="str">
        <f t="shared" si="0"/>
        <v/>
      </c>
      <c r="AX8" t="str">
        <f t="shared" si="0"/>
        <v/>
      </c>
      <c r="AY8" t="str">
        <f t="shared" si="0"/>
        <v/>
      </c>
      <c r="AZ8" t="str">
        <f t="shared" si="0"/>
        <v/>
      </c>
      <c r="BA8" t="str">
        <f t="shared" si="0"/>
        <v/>
      </c>
      <c r="BB8" t="str">
        <f t="shared" si="0"/>
        <v/>
      </c>
      <c r="BC8" t="str">
        <f t="shared" si="0"/>
        <v/>
      </c>
      <c r="BD8" t="str">
        <f t="shared" si="0"/>
        <v/>
      </c>
      <c r="BE8" t="str">
        <f t="shared" si="0"/>
        <v/>
      </c>
    </row>
    <row r="9" spans="2:57" x14ac:dyDescent="0.25">
      <c r="B9" s="3" t="s">
        <v>95</v>
      </c>
      <c r="C9">
        <f t="shared" si="1"/>
        <v>0</v>
      </c>
      <c r="D9" t="str">
        <f t="shared" si="2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  <c r="AP9" t="str">
        <f t="shared" si="0"/>
        <v/>
      </c>
      <c r="AQ9" t="str">
        <f t="shared" si="0"/>
        <v/>
      </c>
      <c r="AR9" t="str">
        <f t="shared" si="0"/>
        <v/>
      </c>
      <c r="AS9" t="str">
        <f t="shared" si="0"/>
        <v/>
      </c>
      <c r="AT9" t="str">
        <f t="shared" si="0"/>
        <v/>
      </c>
      <c r="AU9" t="str">
        <f t="shared" si="0"/>
        <v/>
      </c>
      <c r="AV9" t="str">
        <f t="shared" ref="AV9:BE24" si="3">IF($B9=AV$2,AV$3,"")</f>
        <v/>
      </c>
      <c r="AW9" t="str">
        <f t="shared" si="3"/>
        <v/>
      </c>
      <c r="AX9" t="str">
        <f t="shared" si="3"/>
        <v/>
      </c>
      <c r="AY9" t="str">
        <f t="shared" si="3"/>
        <v/>
      </c>
      <c r="AZ9" t="str">
        <f t="shared" si="3"/>
        <v/>
      </c>
      <c r="BA9" t="str">
        <f t="shared" si="3"/>
        <v/>
      </c>
      <c r="BB9" t="str">
        <f t="shared" si="3"/>
        <v/>
      </c>
      <c r="BC9" t="str">
        <f t="shared" si="3"/>
        <v/>
      </c>
      <c r="BD9" t="str">
        <f t="shared" si="3"/>
        <v/>
      </c>
      <c r="BE9" t="str">
        <f t="shared" si="3"/>
        <v/>
      </c>
    </row>
    <row r="10" spans="2:57" x14ac:dyDescent="0.25">
      <c r="B10" s="3" t="s">
        <v>96</v>
      </c>
      <c r="C10">
        <f t="shared" si="1"/>
        <v>-224</v>
      </c>
      <c r="D10" t="str">
        <f t="shared" si="2"/>
        <v/>
      </c>
      <c r="E10" t="str">
        <f t="shared" si="2"/>
        <v/>
      </c>
      <c r="F10" t="str">
        <f t="shared" si="2"/>
        <v/>
      </c>
      <c r="G10" t="str">
        <f t="shared" si="2"/>
        <v/>
      </c>
      <c r="H10" t="str">
        <f t="shared" si="2"/>
        <v/>
      </c>
      <c r="I10" t="str">
        <f t="shared" si="2"/>
        <v/>
      </c>
      <c r="J10" t="str">
        <f t="shared" si="2"/>
        <v/>
      </c>
      <c r="K10" t="str">
        <f t="shared" si="2"/>
        <v/>
      </c>
      <c r="L10" t="str">
        <f t="shared" si="2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ref="T10:AI24" si="4">IF($B10=T$2,T$3,"")</f>
        <v/>
      </c>
      <c r="U10">
        <f t="shared" si="4"/>
        <v>-224</v>
      </c>
      <c r="V10">
        <f t="shared" si="4"/>
        <v>0</v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  <c r="AJ10" t="str">
        <f t="shared" ref="AJ10:AY24" si="5">IF($B10=AJ$2,AJ$3,"")</f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AY10" t="str">
        <f t="shared" si="5"/>
        <v/>
      </c>
      <c r="AZ10" t="str">
        <f t="shared" si="3"/>
        <v/>
      </c>
      <c r="BA10" t="str">
        <f t="shared" si="3"/>
        <v/>
      </c>
      <c r="BB10" t="str">
        <f t="shared" si="3"/>
        <v/>
      </c>
      <c r="BC10" t="str">
        <f t="shared" si="3"/>
        <v/>
      </c>
      <c r="BD10" t="str">
        <f t="shared" si="3"/>
        <v/>
      </c>
      <c r="BE10" t="str">
        <f t="shared" si="3"/>
        <v/>
      </c>
    </row>
    <row r="11" spans="2:57" x14ac:dyDescent="0.25">
      <c r="B11" s="3" t="s">
        <v>97</v>
      </c>
      <c r="C11">
        <f t="shared" si="1"/>
        <v>-580</v>
      </c>
      <c r="D11" t="str">
        <f t="shared" si="2"/>
        <v/>
      </c>
      <c r="E11" t="str">
        <f t="shared" si="2"/>
        <v/>
      </c>
      <c r="F11" t="str">
        <f t="shared" si="2"/>
        <v/>
      </c>
      <c r="G11" t="str">
        <f t="shared" si="2"/>
        <v/>
      </c>
      <c r="H11" t="str">
        <f t="shared" si="2"/>
        <v/>
      </c>
      <c r="I11" t="str">
        <f t="shared" si="2"/>
        <v/>
      </c>
      <c r="J11" t="str">
        <f t="shared" si="2"/>
        <v/>
      </c>
      <c r="K11" t="str">
        <f t="shared" si="2"/>
        <v/>
      </c>
      <c r="L11" t="str">
        <f t="shared" si="2"/>
        <v/>
      </c>
      <c r="M11" t="str">
        <f t="shared" si="2"/>
        <v/>
      </c>
      <c r="N11" t="str">
        <f t="shared" si="2"/>
        <v/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>
        <f t="shared" si="4"/>
        <v>0</v>
      </c>
      <c r="X11">
        <f t="shared" si="4"/>
        <v>0</v>
      </c>
      <c r="Y11">
        <f t="shared" si="4"/>
        <v>0</v>
      </c>
      <c r="Z11">
        <f t="shared" si="4"/>
        <v>0</v>
      </c>
      <c r="AA11">
        <f t="shared" si="4"/>
        <v>-104</v>
      </c>
      <c r="AB11">
        <f t="shared" si="4"/>
        <v>0</v>
      </c>
      <c r="AC11">
        <f t="shared" si="4"/>
        <v>-580</v>
      </c>
      <c r="AD11">
        <f t="shared" si="4"/>
        <v>-120</v>
      </c>
      <c r="AE11" t="str">
        <f t="shared" si="4"/>
        <v/>
      </c>
      <c r="AF11" t="str">
        <f t="shared" si="4"/>
        <v/>
      </c>
      <c r="AG11" t="str">
        <f t="shared" si="4"/>
        <v/>
      </c>
      <c r="AH11" t="str">
        <f t="shared" si="4"/>
        <v/>
      </c>
      <c r="AI11" t="str">
        <f t="shared" si="4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AY11" t="str">
        <f t="shared" si="5"/>
        <v/>
      </c>
      <c r="AZ11" t="str">
        <f t="shared" si="3"/>
        <v/>
      </c>
      <c r="BA11" t="str">
        <f t="shared" si="3"/>
        <v/>
      </c>
      <c r="BB11" t="str">
        <f t="shared" si="3"/>
        <v/>
      </c>
      <c r="BC11" t="str">
        <f t="shared" si="3"/>
        <v/>
      </c>
      <c r="BD11" t="str">
        <f t="shared" si="3"/>
        <v/>
      </c>
      <c r="BE11" t="str">
        <f t="shared" si="3"/>
        <v/>
      </c>
    </row>
    <row r="12" spans="2:57" x14ac:dyDescent="0.25">
      <c r="B12" s="3" t="s">
        <v>98</v>
      </c>
      <c r="C12">
        <f t="shared" si="1"/>
        <v>0</v>
      </c>
      <c r="D12" t="str">
        <f t="shared" si="2"/>
        <v/>
      </c>
      <c r="E12" t="str">
        <f t="shared" si="2"/>
        <v/>
      </c>
      <c r="F12" t="str">
        <f t="shared" si="2"/>
        <v/>
      </c>
      <c r="G12" t="str">
        <f t="shared" si="2"/>
        <v/>
      </c>
      <c r="H12" t="str">
        <f t="shared" si="2"/>
        <v/>
      </c>
      <c r="I12" t="str">
        <f t="shared" si="2"/>
        <v/>
      </c>
      <c r="J12" t="str">
        <f t="shared" si="2"/>
        <v/>
      </c>
      <c r="K12" t="str">
        <f t="shared" si="2"/>
        <v/>
      </c>
      <c r="L12" t="str">
        <f t="shared" si="2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/>
      </c>
      <c r="AC12" t="str">
        <f t="shared" si="4"/>
        <v/>
      </c>
      <c r="AD12" t="str">
        <f t="shared" si="4"/>
        <v/>
      </c>
      <c r="AE12">
        <f t="shared" si="4"/>
        <v>0</v>
      </c>
      <c r="AF12" t="str">
        <f t="shared" si="4"/>
        <v/>
      </c>
      <c r="AG12" t="str">
        <f t="shared" si="4"/>
        <v/>
      </c>
      <c r="AH12" t="str">
        <f t="shared" si="4"/>
        <v/>
      </c>
      <c r="AI12" t="str">
        <f t="shared" si="4"/>
        <v/>
      </c>
      <c r="AJ12" t="str">
        <f t="shared" si="5"/>
        <v/>
      </c>
      <c r="AK12" t="str">
        <f t="shared" si="5"/>
        <v/>
      </c>
      <c r="AL12" t="str">
        <f t="shared" si="5"/>
        <v/>
      </c>
      <c r="AM12" t="str">
        <f t="shared" si="5"/>
        <v/>
      </c>
      <c r="AN12" t="str">
        <f t="shared" si="5"/>
        <v/>
      </c>
      <c r="AO12" t="str">
        <f t="shared" si="5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AY12" t="str">
        <f t="shared" si="5"/>
        <v/>
      </c>
      <c r="AZ12" t="str">
        <f t="shared" si="3"/>
        <v/>
      </c>
      <c r="BA12" t="str">
        <f t="shared" si="3"/>
        <v/>
      </c>
      <c r="BB12" t="str">
        <f t="shared" si="3"/>
        <v/>
      </c>
      <c r="BC12" t="str">
        <f t="shared" si="3"/>
        <v/>
      </c>
      <c r="BD12" t="str">
        <f t="shared" si="3"/>
        <v/>
      </c>
      <c r="BE12" t="str">
        <f t="shared" si="3"/>
        <v/>
      </c>
    </row>
    <row r="13" spans="2:57" x14ac:dyDescent="0.25">
      <c r="B13" s="3" t="s">
        <v>101</v>
      </c>
      <c r="C13">
        <f t="shared" si="1"/>
        <v>0</v>
      </c>
      <c r="D13" t="str">
        <f t="shared" si="2"/>
        <v/>
      </c>
      <c r="E13" t="str">
        <f t="shared" si="2"/>
        <v/>
      </c>
      <c r="F13" t="str">
        <f t="shared" si="2"/>
        <v/>
      </c>
      <c r="G13" t="str">
        <f t="shared" si="2"/>
        <v/>
      </c>
      <c r="H13" t="str">
        <f t="shared" si="2"/>
        <v/>
      </c>
      <c r="I13" t="str">
        <f t="shared" si="2"/>
        <v/>
      </c>
      <c r="J13" t="str">
        <f t="shared" si="2"/>
        <v/>
      </c>
      <c r="K13" t="str">
        <f t="shared" si="2"/>
        <v/>
      </c>
      <c r="L13" t="str">
        <f t="shared" si="2"/>
        <v/>
      </c>
      <c r="M13" t="str">
        <f t="shared" si="2"/>
        <v/>
      </c>
      <c r="N13" t="str">
        <f t="shared" si="2"/>
        <v/>
      </c>
      <c r="O13" t="str">
        <f t="shared" si="2"/>
        <v/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>
        <f t="shared" si="4"/>
        <v>0</v>
      </c>
      <c r="AG13">
        <f t="shared" si="4"/>
        <v>0</v>
      </c>
      <c r="AH13" t="str">
        <f t="shared" si="4"/>
        <v/>
      </c>
      <c r="AI13" t="str">
        <f t="shared" si="4"/>
        <v/>
      </c>
      <c r="AJ13" t="str">
        <f t="shared" si="5"/>
        <v/>
      </c>
      <c r="AK13" t="str">
        <f t="shared" si="5"/>
        <v/>
      </c>
      <c r="AL13" t="str">
        <f t="shared" si="5"/>
        <v/>
      </c>
      <c r="AM13" t="str">
        <f t="shared" si="5"/>
        <v/>
      </c>
      <c r="AN13" t="str">
        <f t="shared" si="5"/>
        <v/>
      </c>
      <c r="AO13" t="str">
        <f t="shared" si="5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AY13" t="str">
        <f t="shared" si="5"/>
        <v/>
      </c>
      <c r="AZ13" t="str">
        <f t="shared" si="3"/>
        <v/>
      </c>
      <c r="BA13" t="str">
        <f t="shared" si="3"/>
        <v/>
      </c>
      <c r="BB13" t="str">
        <f t="shared" si="3"/>
        <v/>
      </c>
      <c r="BC13" t="str">
        <f t="shared" si="3"/>
        <v/>
      </c>
      <c r="BD13" t="str">
        <f t="shared" si="3"/>
        <v/>
      </c>
      <c r="BE13" t="str">
        <f t="shared" si="3"/>
        <v/>
      </c>
    </row>
    <row r="14" spans="2:57" x14ac:dyDescent="0.25">
      <c r="B14" s="3" t="s">
        <v>102</v>
      </c>
      <c r="C14">
        <f t="shared" si="1"/>
        <v>0</v>
      </c>
      <c r="D14" t="str">
        <f t="shared" si="2"/>
        <v/>
      </c>
      <c r="E14" t="str">
        <f t="shared" si="2"/>
        <v/>
      </c>
      <c r="F14" t="str">
        <f t="shared" si="2"/>
        <v/>
      </c>
      <c r="G14" t="str">
        <f t="shared" si="2"/>
        <v/>
      </c>
      <c r="H14" t="str">
        <f t="shared" si="2"/>
        <v/>
      </c>
      <c r="I14" t="str">
        <f t="shared" si="2"/>
        <v/>
      </c>
      <c r="J14" t="str">
        <f t="shared" si="2"/>
        <v/>
      </c>
      <c r="K14" t="str">
        <f t="shared" si="2"/>
        <v/>
      </c>
      <c r="L14" t="str">
        <f t="shared" si="2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t="str">
        <f t="shared" si="4"/>
        <v/>
      </c>
      <c r="AB14" t="str">
        <f t="shared" si="4"/>
        <v/>
      </c>
      <c r="AC14" t="str">
        <f t="shared" si="4"/>
        <v/>
      </c>
      <c r="AD14" t="str">
        <f t="shared" si="4"/>
        <v/>
      </c>
      <c r="AE14" t="str">
        <f t="shared" si="4"/>
        <v/>
      </c>
      <c r="AF14" t="str">
        <f t="shared" si="4"/>
        <v/>
      </c>
      <c r="AG14" t="str">
        <f t="shared" si="4"/>
        <v/>
      </c>
      <c r="AH14">
        <f t="shared" si="4"/>
        <v>0</v>
      </c>
      <c r="AI14" t="str">
        <f t="shared" si="4"/>
        <v/>
      </c>
      <c r="AJ14" t="str">
        <f t="shared" si="5"/>
        <v/>
      </c>
      <c r="AK14" t="str">
        <f t="shared" si="5"/>
        <v/>
      </c>
      <c r="AL14" t="str">
        <f t="shared" si="5"/>
        <v/>
      </c>
      <c r="AM14" t="str">
        <f t="shared" si="5"/>
        <v/>
      </c>
      <c r="AN14" t="str">
        <f t="shared" si="5"/>
        <v/>
      </c>
      <c r="AO14" t="str">
        <f t="shared" si="5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AY14" t="str">
        <f t="shared" si="5"/>
        <v/>
      </c>
      <c r="AZ14" t="str">
        <f t="shared" si="3"/>
        <v/>
      </c>
      <c r="BA14" t="str">
        <f t="shared" si="3"/>
        <v/>
      </c>
      <c r="BB14" t="str">
        <f t="shared" si="3"/>
        <v/>
      </c>
      <c r="BC14" t="str">
        <f t="shared" si="3"/>
        <v/>
      </c>
      <c r="BD14" t="str">
        <f t="shared" si="3"/>
        <v/>
      </c>
      <c r="BE14" t="str">
        <f t="shared" si="3"/>
        <v/>
      </c>
    </row>
    <row r="15" spans="2:57" x14ac:dyDescent="0.25">
      <c r="B15" s="3" t="s">
        <v>103</v>
      </c>
      <c r="C15">
        <f t="shared" si="1"/>
        <v>-317</v>
      </c>
      <c r="D15" t="str">
        <f t="shared" si="2"/>
        <v/>
      </c>
      <c r="E15" t="str">
        <f t="shared" si="2"/>
        <v/>
      </c>
      <c r="F15" t="str">
        <f t="shared" si="2"/>
        <v/>
      </c>
      <c r="G15" t="str">
        <f t="shared" si="2"/>
        <v/>
      </c>
      <c r="H15" t="str">
        <f t="shared" si="2"/>
        <v/>
      </c>
      <c r="I15" t="str">
        <f t="shared" si="2"/>
        <v/>
      </c>
      <c r="J15" t="str">
        <f t="shared" si="2"/>
        <v/>
      </c>
      <c r="K15" t="str">
        <f t="shared" si="2"/>
        <v/>
      </c>
      <c r="L15" t="str">
        <f t="shared" si="2"/>
        <v/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t="str">
        <f t="shared" si="4"/>
        <v/>
      </c>
      <c r="AA15" t="str">
        <f t="shared" si="4"/>
        <v/>
      </c>
      <c r="AB15" t="str">
        <f t="shared" si="4"/>
        <v/>
      </c>
      <c r="AC15" t="str">
        <f t="shared" si="4"/>
        <v/>
      </c>
      <c r="AD15" t="str">
        <f t="shared" si="4"/>
        <v/>
      </c>
      <c r="AE15" t="str">
        <f t="shared" si="4"/>
        <v/>
      </c>
      <c r="AF15" t="str">
        <f t="shared" si="4"/>
        <v/>
      </c>
      <c r="AG15" t="str">
        <f t="shared" si="4"/>
        <v/>
      </c>
      <c r="AH15" t="str">
        <f t="shared" si="4"/>
        <v/>
      </c>
      <c r="AI15">
        <f t="shared" si="4"/>
        <v>-317</v>
      </c>
      <c r="AJ15">
        <f t="shared" si="5"/>
        <v>0</v>
      </c>
      <c r="AK15" t="str">
        <f t="shared" si="5"/>
        <v/>
      </c>
      <c r="AL15" t="str">
        <f t="shared" si="5"/>
        <v/>
      </c>
      <c r="AM15" t="str">
        <f t="shared" si="5"/>
        <v/>
      </c>
      <c r="AN15" t="str">
        <f t="shared" si="5"/>
        <v/>
      </c>
      <c r="AO15" t="str">
        <f t="shared" si="5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  <c r="AV15" t="str">
        <f t="shared" si="5"/>
        <v/>
      </c>
      <c r="AW15" t="str">
        <f t="shared" si="5"/>
        <v/>
      </c>
      <c r="AX15" t="str">
        <f t="shared" si="5"/>
        <v/>
      </c>
      <c r="AY15" t="str">
        <f t="shared" si="5"/>
        <v/>
      </c>
      <c r="AZ15" t="str">
        <f t="shared" si="3"/>
        <v/>
      </c>
      <c r="BA15" t="str">
        <f t="shared" si="3"/>
        <v/>
      </c>
      <c r="BB15" t="str">
        <f t="shared" si="3"/>
        <v/>
      </c>
      <c r="BC15" t="str">
        <f t="shared" si="3"/>
        <v/>
      </c>
      <c r="BD15" t="str">
        <f t="shared" si="3"/>
        <v/>
      </c>
      <c r="BE15" t="str">
        <f t="shared" si="3"/>
        <v/>
      </c>
    </row>
    <row r="16" spans="2:57" x14ac:dyDescent="0.25">
      <c r="B16" s="3" t="s">
        <v>105</v>
      </c>
      <c r="C16">
        <f t="shared" si="1"/>
        <v>-240</v>
      </c>
      <c r="D16" t="str">
        <f t="shared" si="2"/>
        <v/>
      </c>
      <c r="E16" t="str">
        <f t="shared" si="2"/>
        <v/>
      </c>
      <c r="F16" t="str">
        <f t="shared" si="2"/>
        <v/>
      </c>
      <c r="G16" t="str">
        <f t="shared" si="2"/>
        <v/>
      </c>
      <c r="H16" t="str">
        <f t="shared" si="2"/>
        <v/>
      </c>
      <c r="I16" t="str">
        <f t="shared" si="2"/>
        <v/>
      </c>
      <c r="J16" t="str">
        <f t="shared" si="2"/>
        <v/>
      </c>
      <c r="K16" t="str">
        <f t="shared" si="2"/>
        <v/>
      </c>
      <c r="L16" t="str">
        <f t="shared" si="2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  <c r="AF16" t="str">
        <f t="shared" si="4"/>
        <v/>
      </c>
      <c r="AG16" t="str">
        <f t="shared" si="4"/>
        <v/>
      </c>
      <c r="AH16" t="str">
        <f t="shared" si="4"/>
        <v/>
      </c>
      <c r="AI16" t="str">
        <f t="shared" si="4"/>
        <v/>
      </c>
      <c r="AJ16" t="str">
        <f t="shared" si="5"/>
        <v/>
      </c>
      <c r="AK16">
        <f t="shared" si="5"/>
        <v>-240</v>
      </c>
      <c r="AL16" t="str">
        <f t="shared" si="5"/>
        <v/>
      </c>
      <c r="AM16" t="str">
        <f t="shared" si="5"/>
        <v/>
      </c>
      <c r="AN16" t="str">
        <f t="shared" si="5"/>
        <v/>
      </c>
      <c r="AO16" t="str">
        <f t="shared" si="5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  <c r="AV16" t="str">
        <f t="shared" si="5"/>
        <v/>
      </c>
      <c r="AW16" t="str">
        <f t="shared" si="5"/>
        <v/>
      </c>
      <c r="AX16" t="str">
        <f t="shared" si="5"/>
        <v/>
      </c>
      <c r="AY16" t="str">
        <f t="shared" si="5"/>
        <v/>
      </c>
      <c r="AZ16" t="str">
        <f t="shared" si="3"/>
        <v/>
      </c>
      <c r="BA16" t="str">
        <f t="shared" si="3"/>
        <v/>
      </c>
      <c r="BB16" t="str">
        <f t="shared" si="3"/>
        <v/>
      </c>
      <c r="BC16" t="str">
        <f t="shared" si="3"/>
        <v/>
      </c>
      <c r="BD16" t="str">
        <f t="shared" si="3"/>
        <v/>
      </c>
      <c r="BE16" t="str">
        <f t="shared" si="3"/>
        <v/>
      </c>
    </row>
    <row r="17" spans="2:57" x14ac:dyDescent="0.25">
      <c r="B17" s="3" t="s">
        <v>106</v>
      </c>
      <c r="C17">
        <f t="shared" si="1"/>
        <v>0</v>
      </c>
      <c r="D17" t="str">
        <f t="shared" si="2"/>
        <v/>
      </c>
      <c r="E17" t="str">
        <f t="shared" si="2"/>
        <v/>
      </c>
      <c r="F17" t="str">
        <f t="shared" si="2"/>
        <v/>
      </c>
      <c r="G17" t="str">
        <f t="shared" si="2"/>
        <v/>
      </c>
      <c r="H17" t="str">
        <f t="shared" si="2"/>
        <v/>
      </c>
      <c r="I17" t="str">
        <f t="shared" si="2"/>
        <v/>
      </c>
      <c r="J17" t="str">
        <f t="shared" si="2"/>
        <v/>
      </c>
      <c r="K17" t="str">
        <f t="shared" si="2"/>
        <v/>
      </c>
      <c r="L17" t="str">
        <f t="shared" si="2"/>
        <v/>
      </c>
      <c r="M17" t="str">
        <f t="shared" si="2"/>
        <v/>
      </c>
      <c r="N17" t="str">
        <f t="shared" si="2"/>
        <v/>
      </c>
      <c r="O17" t="str">
        <f t="shared" si="2"/>
        <v/>
      </c>
      <c r="P17" t="str">
        <f t="shared" si="2"/>
        <v/>
      </c>
      <c r="Q17" t="str">
        <f t="shared" si="2"/>
        <v/>
      </c>
      <c r="R17" t="str">
        <f t="shared" si="2"/>
        <v/>
      </c>
      <c r="S17" t="str">
        <f t="shared" si="2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  <c r="AF17" t="str">
        <f t="shared" si="4"/>
        <v/>
      </c>
      <c r="AG17" t="str">
        <f t="shared" si="4"/>
        <v/>
      </c>
      <c r="AH17" t="str">
        <f t="shared" si="4"/>
        <v/>
      </c>
      <c r="AI17" t="str">
        <f t="shared" si="4"/>
        <v/>
      </c>
      <c r="AJ17" t="str">
        <f t="shared" si="5"/>
        <v/>
      </c>
      <c r="AK17" t="str">
        <f t="shared" si="5"/>
        <v/>
      </c>
      <c r="AL17">
        <f t="shared" si="5"/>
        <v>0</v>
      </c>
      <c r="AM17">
        <f t="shared" si="5"/>
        <v>0</v>
      </c>
      <c r="AN17" t="str">
        <f t="shared" si="5"/>
        <v/>
      </c>
      <c r="AO17" t="str">
        <f t="shared" si="5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  <c r="AV17" t="str">
        <f t="shared" si="5"/>
        <v/>
      </c>
      <c r="AW17" t="str">
        <f t="shared" si="5"/>
        <v/>
      </c>
      <c r="AX17" t="str">
        <f t="shared" si="5"/>
        <v/>
      </c>
      <c r="AY17" t="str">
        <f t="shared" si="5"/>
        <v/>
      </c>
      <c r="AZ17" t="str">
        <f t="shared" si="3"/>
        <v/>
      </c>
      <c r="BA17" t="str">
        <f t="shared" si="3"/>
        <v/>
      </c>
      <c r="BB17" t="str">
        <f t="shared" si="3"/>
        <v/>
      </c>
      <c r="BC17" t="str">
        <f t="shared" si="3"/>
        <v/>
      </c>
      <c r="BD17" t="str">
        <f t="shared" si="3"/>
        <v/>
      </c>
      <c r="BE17" t="str">
        <f t="shared" si="3"/>
        <v/>
      </c>
    </row>
    <row r="18" spans="2:57" x14ac:dyDescent="0.25">
      <c r="B18" s="3" t="s">
        <v>108</v>
      </c>
      <c r="C18">
        <f t="shared" si="1"/>
        <v>-500</v>
      </c>
      <c r="D18" t="str">
        <f t="shared" si="2"/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4"/>
        <v/>
      </c>
      <c r="U18" t="str">
        <f t="shared" si="4"/>
        <v/>
      </c>
      <c r="V18" t="str">
        <f t="shared" si="4"/>
        <v/>
      </c>
      <c r="W18" t="str">
        <f t="shared" si="4"/>
        <v/>
      </c>
      <c r="X18" t="str">
        <f t="shared" si="4"/>
        <v/>
      </c>
      <c r="Y18" t="str">
        <f t="shared" si="4"/>
        <v/>
      </c>
      <c r="Z18" t="str">
        <f t="shared" si="4"/>
        <v/>
      </c>
      <c r="AA18" t="str">
        <f t="shared" si="4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  <c r="AF18" t="str">
        <f t="shared" si="4"/>
        <v/>
      </c>
      <c r="AG18" t="str">
        <f t="shared" si="4"/>
        <v/>
      </c>
      <c r="AH18" t="str">
        <f t="shared" si="4"/>
        <v/>
      </c>
      <c r="AI18" t="str">
        <f t="shared" si="4"/>
        <v/>
      </c>
      <c r="AJ18" t="str">
        <f t="shared" si="5"/>
        <v/>
      </c>
      <c r="AK18" t="str">
        <f t="shared" si="5"/>
        <v/>
      </c>
      <c r="AL18" t="str">
        <f t="shared" si="5"/>
        <v/>
      </c>
      <c r="AM18" t="str">
        <f t="shared" si="5"/>
        <v/>
      </c>
      <c r="AN18">
        <f t="shared" si="5"/>
        <v>-500</v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AY18" t="str">
        <f t="shared" si="5"/>
        <v/>
      </c>
      <c r="AZ18" t="str">
        <f t="shared" si="3"/>
        <v/>
      </c>
      <c r="BA18" t="str">
        <f t="shared" si="3"/>
        <v/>
      </c>
      <c r="BB18" t="str">
        <f t="shared" si="3"/>
        <v/>
      </c>
      <c r="BC18" t="str">
        <f t="shared" si="3"/>
        <v/>
      </c>
      <c r="BD18" t="str">
        <f t="shared" si="3"/>
        <v/>
      </c>
      <c r="BE18" t="str">
        <f t="shared" si="3"/>
        <v/>
      </c>
    </row>
    <row r="19" spans="2:57" x14ac:dyDescent="0.25">
      <c r="B19" s="3" t="s">
        <v>109</v>
      </c>
      <c r="C19">
        <f t="shared" si="1"/>
        <v>-50</v>
      </c>
      <c r="D19" t="str">
        <f t="shared" si="2"/>
        <v/>
      </c>
      <c r="E19" t="str">
        <f t="shared" si="2"/>
        <v/>
      </c>
      <c r="F19" t="str">
        <f t="shared" si="2"/>
        <v/>
      </c>
      <c r="G19" t="str">
        <f t="shared" si="2"/>
        <v/>
      </c>
      <c r="H19" t="str">
        <f t="shared" si="2"/>
        <v/>
      </c>
      <c r="I19" t="str">
        <f t="shared" si="2"/>
        <v/>
      </c>
      <c r="J19" t="str">
        <f t="shared" si="2"/>
        <v/>
      </c>
      <c r="K19" t="str">
        <f t="shared" si="2"/>
        <v/>
      </c>
      <c r="L19" t="str">
        <f t="shared" si="2"/>
        <v/>
      </c>
      <c r="M19" t="str">
        <f t="shared" si="2"/>
        <v/>
      </c>
      <c r="N19" t="str">
        <f t="shared" si="2"/>
        <v/>
      </c>
      <c r="O19" t="str">
        <f t="shared" si="2"/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4"/>
        <v/>
      </c>
      <c r="U19" t="str">
        <f t="shared" si="4"/>
        <v/>
      </c>
      <c r="V19" t="str">
        <f t="shared" si="4"/>
        <v/>
      </c>
      <c r="W19" t="str">
        <f t="shared" si="4"/>
        <v/>
      </c>
      <c r="X19" t="str">
        <f t="shared" si="4"/>
        <v/>
      </c>
      <c r="Y19" t="str">
        <f t="shared" si="4"/>
        <v/>
      </c>
      <c r="Z19" t="str">
        <f t="shared" si="4"/>
        <v/>
      </c>
      <c r="AA19" t="str">
        <f t="shared" si="4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  <c r="AF19" t="str">
        <f t="shared" si="4"/>
        <v/>
      </c>
      <c r="AG19" t="str">
        <f t="shared" si="4"/>
        <v/>
      </c>
      <c r="AH19" t="str">
        <f t="shared" si="4"/>
        <v/>
      </c>
      <c r="AI19" t="str">
        <f t="shared" si="4"/>
        <v/>
      </c>
      <c r="AJ19" t="str">
        <f t="shared" si="5"/>
        <v/>
      </c>
      <c r="AK19" t="str">
        <f t="shared" si="5"/>
        <v/>
      </c>
      <c r="AL19" t="str">
        <f t="shared" si="5"/>
        <v/>
      </c>
      <c r="AM19" t="str">
        <f t="shared" si="5"/>
        <v/>
      </c>
      <c r="AN19" t="str">
        <f t="shared" si="5"/>
        <v/>
      </c>
      <c r="AO19">
        <f t="shared" si="5"/>
        <v>-50</v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  <c r="AV19" t="str">
        <f t="shared" si="5"/>
        <v/>
      </c>
      <c r="AW19" t="str">
        <f t="shared" si="5"/>
        <v/>
      </c>
      <c r="AX19" t="str">
        <f t="shared" si="5"/>
        <v/>
      </c>
      <c r="AY19" t="str">
        <f t="shared" si="5"/>
        <v/>
      </c>
      <c r="AZ19" t="str">
        <f t="shared" si="3"/>
        <v/>
      </c>
      <c r="BA19" t="str">
        <f t="shared" si="3"/>
        <v/>
      </c>
      <c r="BB19" t="str">
        <f t="shared" si="3"/>
        <v/>
      </c>
      <c r="BC19" t="str">
        <f t="shared" si="3"/>
        <v/>
      </c>
      <c r="BD19" t="str">
        <f t="shared" si="3"/>
        <v/>
      </c>
      <c r="BE19" t="str">
        <f t="shared" si="3"/>
        <v/>
      </c>
    </row>
    <row r="20" spans="2:57" x14ac:dyDescent="0.25">
      <c r="B20" s="3" t="s">
        <v>110</v>
      </c>
      <c r="C20">
        <f t="shared" si="1"/>
        <v>0</v>
      </c>
      <c r="D20" t="str">
        <f t="shared" si="2"/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4"/>
        <v/>
      </c>
      <c r="U20" t="str">
        <f t="shared" si="4"/>
        <v/>
      </c>
      <c r="V20" t="str">
        <f t="shared" si="4"/>
        <v/>
      </c>
      <c r="W20" t="str">
        <f t="shared" si="4"/>
        <v/>
      </c>
      <c r="X20" t="str">
        <f t="shared" si="4"/>
        <v/>
      </c>
      <c r="Y20" t="str">
        <f t="shared" si="4"/>
        <v/>
      </c>
      <c r="Z20" t="str">
        <f t="shared" si="4"/>
        <v/>
      </c>
      <c r="AA20" t="str">
        <f t="shared" si="4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  <c r="AF20" t="str">
        <f t="shared" si="4"/>
        <v/>
      </c>
      <c r="AG20" t="str">
        <f t="shared" si="4"/>
        <v/>
      </c>
      <c r="AH20" t="str">
        <f t="shared" si="4"/>
        <v/>
      </c>
      <c r="AI20" t="str">
        <f t="shared" si="4"/>
        <v/>
      </c>
      <c r="AJ20" t="str">
        <f t="shared" si="5"/>
        <v/>
      </c>
      <c r="AK20" t="str">
        <f t="shared" si="5"/>
        <v/>
      </c>
      <c r="AL20" t="str">
        <f t="shared" si="5"/>
        <v/>
      </c>
      <c r="AM20" t="str">
        <f t="shared" si="5"/>
        <v/>
      </c>
      <c r="AN20" t="str">
        <f t="shared" si="5"/>
        <v/>
      </c>
      <c r="AO20" t="str">
        <f t="shared" si="5"/>
        <v/>
      </c>
      <c r="AP20">
        <f t="shared" si="5"/>
        <v>0</v>
      </c>
      <c r="AQ20">
        <f t="shared" si="5"/>
        <v>0</v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  <c r="AV20" t="str">
        <f t="shared" si="5"/>
        <v/>
      </c>
      <c r="AW20" t="str">
        <f t="shared" si="5"/>
        <v/>
      </c>
      <c r="AX20" t="str">
        <f t="shared" si="5"/>
        <v/>
      </c>
      <c r="AY20" t="str">
        <f t="shared" si="5"/>
        <v/>
      </c>
      <c r="AZ20" t="str">
        <f t="shared" si="3"/>
        <v/>
      </c>
      <c r="BA20" t="str">
        <f t="shared" si="3"/>
        <v/>
      </c>
      <c r="BB20" t="str">
        <f t="shared" si="3"/>
        <v/>
      </c>
      <c r="BC20" t="str">
        <f t="shared" si="3"/>
        <v/>
      </c>
      <c r="BD20" t="str">
        <f t="shared" si="3"/>
        <v/>
      </c>
      <c r="BE20" t="str">
        <f t="shared" si="3"/>
        <v/>
      </c>
    </row>
    <row r="21" spans="2:57" x14ac:dyDescent="0.25">
      <c r="B21" s="3" t="s">
        <v>111</v>
      </c>
      <c r="C21">
        <f t="shared" si="1"/>
        <v>0</v>
      </c>
      <c r="D21" t="str">
        <f t="shared" si="2"/>
        <v/>
      </c>
      <c r="E21" t="str">
        <f t="shared" si="2"/>
        <v/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2"/>
        <v/>
      </c>
      <c r="N21" t="str">
        <f t="shared" si="2"/>
        <v/>
      </c>
      <c r="O21" t="str">
        <f t="shared" si="2"/>
        <v/>
      </c>
      <c r="P21" t="str">
        <f t="shared" si="2"/>
        <v/>
      </c>
      <c r="Q21" t="str">
        <f t="shared" si="2"/>
        <v/>
      </c>
      <c r="R21" t="str">
        <f t="shared" si="2"/>
        <v/>
      </c>
      <c r="S21" t="str">
        <f t="shared" si="2"/>
        <v/>
      </c>
      <c r="T21" t="str">
        <f t="shared" si="4"/>
        <v/>
      </c>
      <c r="U21" t="str">
        <f t="shared" si="4"/>
        <v/>
      </c>
      <c r="V21" t="str">
        <f t="shared" si="4"/>
        <v/>
      </c>
      <c r="W21" t="str">
        <f t="shared" si="4"/>
        <v/>
      </c>
      <c r="X21" t="str">
        <f t="shared" si="4"/>
        <v/>
      </c>
      <c r="Y21" t="str">
        <f t="shared" si="4"/>
        <v/>
      </c>
      <c r="Z21" t="str">
        <f t="shared" si="4"/>
        <v/>
      </c>
      <c r="AA21" t="str">
        <f t="shared" si="4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 t="str">
        <f t="shared" si="4"/>
        <v/>
      </c>
      <c r="AF21" t="str">
        <f t="shared" si="4"/>
        <v/>
      </c>
      <c r="AG21" t="str">
        <f t="shared" si="4"/>
        <v/>
      </c>
      <c r="AH21" t="str">
        <f t="shared" si="4"/>
        <v/>
      </c>
      <c r="AI21" t="str">
        <f t="shared" si="4"/>
        <v/>
      </c>
      <c r="AJ21" t="str">
        <f t="shared" si="5"/>
        <v/>
      </c>
      <c r="AK21" t="str">
        <f t="shared" si="5"/>
        <v/>
      </c>
      <c r="AL21" t="str">
        <f t="shared" si="5"/>
        <v/>
      </c>
      <c r="AM21" t="str">
        <f t="shared" si="5"/>
        <v/>
      </c>
      <c r="AN21" t="str">
        <f t="shared" si="5"/>
        <v/>
      </c>
      <c r="AO21" t="str">
        <f t="shared" si="5"/>
        <v/>
      </c>
      <c r="AP21" t="str">
        <f t="shared" si="5"/>
        <v/>
      </c>
      <c r="AQ21" t="str">
        <f t="shared" si="5"/>
        <v/>
      </c>
      <c r="AR21">
        <f t="shared" si="5"/>
        <v>0</v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 t="str">
        <f t="shared" si="5"/>
        <v/>
      </c>
      <c r="AX21" t="str">
        <f t="shared" si="5"/>
        <v/>
      </c>
      <c r="AY21" t="str">
        <f t="shared" si="5"/>
        <v/>
      </c>
      <c r="AZ21" t="str">
        <f t="shared" si="3"/>
        <v/>
      </c>
      <c r="BA21" t="str">
        <f t="shared" si="3"/>
        <v/>
      </c>
      <c r="BB21" t="str">
        <f t="shared" si="3"/>
        <v/>
      </c>
      <c r="BC21" t="str">
        <f t="shared" si="3"/>
        <v/>
      </c>
      <c r="BD21" t="str">
        <f t="shared" si="3"/>
        <v/>
      </c>
      <c r="BE21" t="str">
        <f t="shared" si="3"/>
        <v/>
      </c>
    </row>
    <row r="22" spans="2:57" x14ac:dyDescent="0.25">
      <c r="B22" s="3" t="s">
        <v>112</v>
      </c>
      <c r="C22">
        <f t="shared" si="1"/>
        <v>0</v>
      </c>
      <c r="D22" t="str">
        <f t="shared" si="2"/>
        <v/>
      </c>
      <c r="E22" t="str">
        <f t="shared" si="2"/>
        <v/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 t="str">
        <f t="shared" si="2"/>
        <v/>
      </c>
      <c r="O22" t="str">
        <f t="shared" si="2"/>
        <v/>
      </c>
      <c r="P22" t="str">
        <f t="shared" si="2"/>
        <v/>
      </c>
      <c r="Q22" t="str">
        <f t="shared" si="2"/>
        <v/>
      </c>
      <c r="R22" t="str">
        <f t="shared" si="2"/>
        <v/>
      </c>
      <c r="S22" t="str">
        <f t="shared" si="2"/>
        <v/>
      </c>
      <c r="T22" t="str">
        <f t="shared" si="4"/>
        <v/>
      </c>
      <c r="U22" t="str">
        <f t="shared" si="4"/>
        <v/>
      </c>
      <c r="V22" t="str">
        <f t="shared" si="4"/>
        <v/>
      </c>
      <c r="W22" t="str">
        <f t="shared" si="4"/>
        <v/>
      </c>
      <c r="X22" t="str">
        <f t="shared" si="4"/>
        <v/>
      </c>
      <c r="Y22" t="str">
        <f t="shared" si="4"/>
        <v/>
      </c>
      <c r="Z22" t="str">
        <f t="shared" si="4"/>
        <v/>
      </c>
      <c r="AA22" t="str">
        <f t="shared" si="4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  <c r="AF22" t="str">
        <f t="shared" si="4"/>
        <v/>
      </c>
      <c r="AG22" t="str">
        <f t="shared" si="4"/>
        <v/>
      </c>
      <c r="AH22" t="str">
        <f t="shared" si="4"/>
        <v/>
      </c>
      <c r="AI22" t="str">
        <f t="shared" si="4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 t="str">
        <f t="shared" si="5"/>
        <v/>
      </c>
      <c r="AX22" t="str">
        <f t="shared" si="5"/>
        <v/>
      </c>
      <c r="AY22" t="str">
        <f t="shared" si="5"/>
        <v/>
      </c>
      <c r="AZ22" t="str">
        <f t="shared" si="3"/>
        <v/>
      </c>
      <c r="BA22" t="str">
        <f t="shared" si="3"/>
        <v/>
      </c>
      <c r="BB22" t="str">
        <f t="shared" si="3"/>
        <v/>
      </c>
      <c r="BC22" t="str">
        <f t="shared" si="3"/>
        <v/>
      </c>
      <c r="BD22" t="str">
        <f t="shared" si="3"/>
        <v/>
      </c>
      <c r="BE22" t="str">
        <f t="shared" si="3"/>
        <v/>
      </c>
    </row>
    <row r="23" spans="2:57" x14ac:dyDescent="0.25">
      <c r="B23" s="3" t="s">
        <v>113</v>
      </c>
      <c r="C23">
        <f t="shared" si="1"/>
        <v>0</v>
      </c>
      <c r="D23" t="str">
        <f t="shared" si="2"/>
        <v/>
      </c>
      <c r="E23" t="str">
        <f t="shared" si="2"/>
        <v/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 t="str">
        <f t="shared" si="2"/>
        <v/>
      </c>
      <c r="O23" t="str">
        <f t="shared" si="2"/>
        <v/>
      </c>
      <c r="P23" t="str">
        <f t="shared" si="2"/>
        <v/>
      </c>
      <c r="Q23" t="str">
        <f t="shared" si="2"/>
        <v/>
      </c>
      <c r="R23" t="str">
        <f t="shared" si="2"/>
        <v/>
      </c>
      <c r="S23" t="str">
        <f t="shared" si="2"/>
        <v/>
      </c>
      <c r="T23" t="str">
        <f t="shared" si="4"/>
        <v/>
      </c>
      <c r="U23" t="str">
        <f t="shared" si="4"/>
        <v/>
      </c>
      <c r="V23" t="str">
        <f t="shared" si="4"/>
        <v/>
      </c>
      <c r="W23" t="str">
        <f t="shared" si="4"/>
        <v/>
      </c>
      <c r="X23" t="str">
        <f t="shared" si="4"/>
        <v/>
      </c>
      <c r="Y23" t="str">
        <f t="shared" si="4"/>
        <v/>
      </c>
      <c r="Z23" t="str">
        <f t="shared" si="4"/>
        <v/>
      </c>
      <c r="AA23" t="str">
        <f t="shared" si="4"/>
        <v/>
      </c>
      <c r="AB23" t="str">
        <f t="shared" si="4"/>
        <v/>
      </c>
      <c r="AC23" t="str">
        <f t="shared" si="4"/>
        <v/>
      </c>
      <c r="AD23" t="str">
        <f t="shared" si="4"/>
        <v/>
      </c>
      <c r="AE23" t="str">
        <f t="shared" si="4"/>
        <v/>
      </c>
      <c r="AF23" t="str">
        <f t="shared" si="4"/>
        <v/>
      </c>
      <c r="AG23" t="str">
        <f t="shared" si="4"/>
        <v/>
      </c>
      <c r="AH23" t="str">
        <f t="shared" si="4"/>
        <v/>
      </c>
      <c r="AI23" t="str">
        <f t="shared" si="4"/>
        <v/>
      </c>
      <c r="AJ23" t="str">
        <f t="shared" si="5"/>
        <v/>
      </c>
      <c r="AK23" t="str">
        <f t="shared" si="5"/>
        <v/>
      </c>
      <c r="AL23" t="str">
        <f t="shared" si="5"/>
        <v/>
      </c>
      <c r="AM23" t="str">
        <f t="shared" si="5"/>
        <v/>
      </c>
      <c r="AN23" t="str">
        <f t="shared" si="5"/>
        <v/>
      </c>
      <c r="AO23" t="str">
        <f t="shared" si="5"/>
        <v/>
      </c>
      <c r="AP23" t="str">
        <f t="shared" si="5"/>
        <v/>
      </c>
      <c r="AQ23" t="str">
        <f t="shared" si="5"/>
        <v/>
      </c>
      <c r="AR23" t="str">
        <f t="shared" si="5"/>
        <v/>
      </c>
      <c r="AS23" t="str">
        <f t="shared" si="5"/>
        <v/>
      </c>
      <c r="AT23" t="str">
        <f t="shared" si="5"/>
        <v/>
      </c>
      <c r="AU23" t="str">
        <f t="shared" si="5"/>
        <v/>
      </c>
      <c r="AV23" t="str">
        <f t="shared" si="5"/>
        <v/>
      </c>
      <c r="AW23">
        <f t="shared" si="5"/>
        <v>0</v>
      </c>
      <c r="AX23" t="str">
        <f t="shared" si="5"/>
        <v/>
      </c>
      <c r="AY23" t="str">
        <f t="shared" si="5"/>
        <v/>
      </c>
      <c r="AZ23" t="str">
        <f t="shared" si="3"/>
        <v/>
      </c>
      <c r="BA23" t="str">
        <f t="shared" si="3"/>
        <v/>
      </c>
      <c r="BB23" t="str">
        <f t="shared" si="3"/>
        <v/>
      </c>
      <c r="BC23" t="str">
        <f t="shared" si="3"/>
        <v/>
      </c>
      <c r="BD23" t="str">
        <f t="shared" si="3"/>
        <v/>
      </c>
      <c r="BE23" t="str">
        <f t="shared" si="3"/>
        <v/>
      </c>
    </row>
    <row r="24" spans="2:57" x14ac:dyDescent="0.25">
      <c r="B24" s="3" t="s">
        <v>115</v>
      </c>
      <c r="C24">
        <f t="shared" si="1"/>
        <v>0</v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 t="str">
        <f t="shared" si="2"/>
        <v/>
      </c>
      <c r="O24" t="str">
        <f t="shared" si="2"/>
        <v/>
      </c>
      <c r="P24" t="str">
        <f t="shared" si="2"/>
        <v/>
      </c>
      <c r="Q24" t="str">
        <f t="shared" si="2"/>
        <v/>
      </c>
      <c r="R24" t="str">
        <f t="shared" si="2"/>
        <v/>
      </c>
      <c r="S24" t="str">
        <f t="shared" si="2"/>
        <v/>
      </c>
      <c r="T24" t="str">
        <f t="shared" si="4"/>
        <v/>
      </c>
      <c r="U24" t="str">
        <f t="shared" si="4"/>
        <v/>
      </c>
      <c r="V24" t="str">
        <f t="shared" si="4"/>
        <v/>
      </c>
      <c r="W24" t="str">
        <f t="shared" si="4"/>
        <v/>
      </c>
      <c r="X24" t="str">
        <f t="shared" si="4"/>
        <v/>
      </c>
      <c r="Y24" t="str">
        <f t="shared" si="4"/>
        <v/>
      </c>
      <c r="Z24" t="str">
        <f t="shared" si="4"/>
        <v/>
      </c>
      <c r="AA24" t="str">
        <f t="shared" si="4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  <c r="AF24" t="str">
        <f t="shared" si="4"/>
        <v/>
      </c>
      <c r="AG24" t="str">
        <f t="shared" si="4"/>
        <v/>
      </c>
      <c r="AH24" t="str">
        <f t="shared" si="4"/>
        <v/>
      </c>
      <c r="AI24" t="str">
        <f t="shared" si="4"/>
        <v/>
      </c>
      <c r="AJ24" t="str">
        <f t="shared" si="5"/>
        <v/>
      </c>
      <c r="AK24" t="str">
        <f t="shared" si="5"/>
        <v/>
      </c>
      <c r="AL24" t="str">
        <f t="shared" si="5"/>
        <v/>
      </c>
      <c r="AM24" t="str">
        <f t="shared" si="5"/>
        <v/>
      </c>
      <c r="AN24" t="str">
        <f t="shared" si="5"/>
        <v/>
      </c>
      <c r="AO24" t="str">
        <f t="shared" si="5"/>
        <v/>
      </c>
      <c r="AP24" t="str">
        <f t="shared" si="5"/>
        <v/>
      </c>
      <c r="AQ24" t="str">
        <f t="shared" si="5"/>
        <v/>
      </c>
      <c r="AR24" t="str">
        <f t="shared" si="5"/>
        <v/>
      </c>
      <c r="AS24" t="str">
        <f t="shared" si="5"/>
        <v/>
      </c>
      <c r="AT24" t="str">
        <f t="shared" si="5"/>
        <v/>
      </c>
      <c r="AU24" t="str">
        <f t="shared" si="5"/>
        <v/>
      </c>
      <c r="AV24" t="str">
        <f t="shared" si="5"/>
        <v/>
      </c>
      <c r="AW24" t="str">
        <f t="shared" si="5"/>
        <v/>
      </c>
      <c r="AX24">
        <f t="shared" si="5"/>
        <v>0</v>
      </c>
      <c r="AY24">
        <f t="shared" si="5"/>
        <v>0</v>
      </c>
      <c r="AZ24">
        <f t="shared" si="3"/>
        <v>0</v>
      </c>
      <c r="BA24">
        <f t="shared" si="3"/>
        <v>0</v>
      </c>
      <c r="BB24" t="str">
        <f t="shared" si="3"/>
        <v/>
      </c>
      <c r="BC24" t="str">
        <f t="shared" si="3"/>
        <v/>
      </c>
      <c r="BD24" t="str">
        <f t="shared" si="3"/>
        <v/>
      </c>
      <c r="BE24" t="str">
        <f t="shared" si="3"/>
        <v/>
      </c>
    </row>
    <row r="25" spans="2:57" x14ac:dyDescent="0.25">
      <c r="B25" s="3" t="s">
        <v>116</v>
      </c>
      <c r="C25">
        <f t="shared" si="1"/>
        <v>0</v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ref="O25:BE25" si="6">IF($B25=O$2,O$3,"")</f>
        <v/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 t="str">
        <f t="shared" si="6"/>
        <v/>
      </c>
      <c r="Y25" t="str">
        <f t="shared" si="6"/>
        <v/>
      </c>
      <c r="Z25" t="str">
        <f t="shared" si="6"/>
        <v/>
      </c>
      <c r="AA25" t="str">
        <f t="shared" si="6"/>
        <v/>
      </c>
      <c r="AB25" t="str">
        <f t="shared" si="6"/>
        <v/>
      </c>
      <c r="AC25" t="str">
        <f t="shared" si="6"/>
        <v/>
      </c>
      <c r="AD25" t="str">
        <f t="shared" si="6"/>
        <v/>
      </c>
      <c r="AE25" t="str">
        <f t="shared" si="6"/>
        <v/>
      </c>
      <c r="AF25" t="str">
        <f t="shared" si="6"/>
        <v/>
      </c>
      <c r="AG25" t="str">
        <f t="shared" si="6"/>
        <v/>
      </c>
      <c r="AH25" t="str">
        <f t="shared" si="6"/>
        <v/>
      </c>
      <c r="AI25" t="str">
        <f t="shared" si="6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 t="str">
        <f t="shared" si="6"/>
        <v/>
      </c>
      <c r="AN25" t="str">
        <f t="shared" si="6"/>
        <v/>
      </c>
      <c r="AO25" t="str">
        <f t="shared" si="6"/>
        <v/>
      </c>
      <c r="AP25" t="str">
        <f t="shared" si="6"/>
        <v/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 t="str">
        <f t="shared" si="6"/>
        <v/>
      </c>
      <c r="AV25" t="str">
        <f t="shared" si="6"/>
        <v/>
      </c>
      <c r="AW25" t="str">
        <f t="shared" si="6"/>
        <v/>
      </c>
      <c r="AX25" t="str">
        <f t="shared" si="6"/>
        <v/>
      </c>
      <c r="AY25" t="str">
        <f t="shared" si="6"/>
        <v/>
      </c>
      <c r="AZ25" t="str">
        <f t="shared" si="6"/>
        <v/>
      </c>
      <c r="BA25" t="str">
        <f t="shared" si="6"/>
        <v/>
      </c>
      <c r="BB25">
        <f t="shared" si="6"/>
        <v>0</v>
      </c>
      <c r="BC25">
        <f t="shared" si="6"/>
        <v>0</v>
      </c>
      <c r="BD25">
        <f t="shared" si="6"/>
        <v>0</v>
      </c>
      <c r="BE25">
        <f t="shared" si="6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Kraftwerkszuordnung</vt:lpstr>
      <vt:lpstr>Kraftwerkspark</vt:lpstr>
      <vt:lpstr>Ergebnis KEP</vt:lpstr>
      <vt:lpstr>Importtabelle E001</vt:lpstr>
      <vt:lpstr>Pmin_E001</vt:lpstr>
      <vt:lpstr>Importtabelle E003</vt:lpstr>
      <vt:lpstr>Pmin_E003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</dc:creator>
  <cp:lastModifiedBy>Helge Pluntke</cp:lastModifiedBy>
  <dcterms:created xsi:type="dcterms:W3CDTF">2013-02-14T11:48:16Z</dcterms:created>
  <dcterms:modified xsi:type="dcterms:W3CDTF">2014-01-30T13:59:03Z</dcterms:modified>
</cp:coreProperties>
</file>