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lge Pluntke\Desktop\Plausibilisierung_Netzmodell\KEP-Tool\Daten\beispiel_1\Eingangsdaten_2014-01-30_nachmittags\"/>
    </mc:Choice>
  </mc:AlternateContent>
  <bookViews>
    <workbookView xWindow="14400" yWindow="-15" windowWidth="14445" windowHeight="11760" activeTab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E001'!$A$2:$G$51</definedName>
    <definedName name="_xlnm._FilterDatabase" localSheetId="5" hidden="1">'Importtabelle E003'!$A$2:$G$5</definedName>
    <definedName name="_xlnm._FilterDatabase" localSheetId="0" hidden="1">Kraftwerkszuordnung!$A$1:$K$52</definedName>
  </definedNames>
  <calcPr calcId="152511"/>
</workbook>
</file>

<file path=xl/calcChain.xml><?xml version="1.0" encoding="utf-8"?>
<calcChain xmlns="http://schemas.openxmlformats.org/spreadsheetml/2006/main">
  <c r="BB24" i="9" l="1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5" i="8"/>
  <c r="H5" i="5"/>
  <c r="H39" i="5"/>
  <c r="H4" i="7"/>
  <c r="H5" i="7"/>
  <c r="F5" i="7"/>
  <c r="F4" i="7"/>
  <c r="F5" i="6"/>
  <c r="H5" i="6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H4" i="6"/>
  <c r="F4" i="6"/>
  <c r="C24" i="8" l="1"/>
  <c r="G23" i="6" s="1"/>
  <c r="C20" i="8"/>
  <c r="G19" i="6" s="1"/>
  <c r="C16" i="8"/>
  <c r="G15" i="6" s="1"/>
  <c r="C12" i="8"/>
  <c r="G11" i="6" s="1"/>
  <c r="C8" i="8"/>
  <c r="G7" i="6" s="1"/>
  <c r="C18" i="8"/>
  <c r="G17" i="6" s="1"/>
  <c r="C10" i="8"/>
  <c r="G9" i="6" s="1"/>
  <c r="C6" i="9"/>
  <c r="G5" i="7" s="1"/>
  <c r="C22" i="8"/>
  <c r="G21" i="6" s="1"/>
  <c r="C14" i="8"/>
  <c r="G13" i="6" s="1"/>
  <c r="C6" i="8"/>
  <c r="G5" i="6" s="1"/>
  <c r="C23" i="8"/>
  <c r="G22" i="6" s="1"/>
  <c r="C15" i="8"/>
  <c r="G14" i="6" s="1"/>
  <c r="C11" i="8"/>
  <c r="G10" i="6" s="1"/>
  <c r="C17" i="8"/>
  <c r="G16" i="6" s="1"/>
  <c r="C19" i="8"/>
  <c r="G18" i="6" s="1"/>
  <c r="C7" i="8"/>
  <c r="G6" i="6" s="1"/>
  <c r="C21" i="8"/>
  <c r="G20" i="6" s="1"/>
  <c r="C13" i="8"/>
  <c r="G12" i="6" s="1"/>
  <c r="C9" i="8"/>
  <c r="G8" i="6" s="1"/>
  <c r="C5" i="8"/>
  <c r="G4" i="6" s="1"/>
  <c r="C5" i="9"/>
  <c r="G4" i="7" s="1"/>
  <c r="K3" i="3"/>
  <c r="H3" i="5" s="1"/>
  <c r="K6" i="3"/>
  <c r="H6" i="5" s="1"/>
  <c r="K7" i="3"/>
  <c r="H7" i="5" s="1"/>
  <c r="K8" i="3"/>
  <c r="H8" i="5" s="1"/>
  <c r="K9" i="3"/>
  <c r="H9" i="5" s="1"/>
  <c r="K10" i="3"/>
  <c r="H10" i="5" s="1"/>
  <c r="K11" i="3"/>
  <c r="H11" i="5" s="1"/>
  <c r="K12" i="3"/>
  <c r="H12" i="5" s="1"/>
  <c r="K14" i="3"/>
  <c r="H14" i="5" s="1"/>
  <c r="K16" i="3"/>
  <c r="H16" i="5" s="1"/>
  <c r="K17" i="3"/>
  <c r="H17" i="5" s="1"/>
  <c r="K21" i="3"/>
  <c r="H21" i="5" s="1"/>
  <c r="K22" i="3"/>
  <c r="H22" i="5" s="1"/>
  <c r="K30" i="3"/>
  <c r="H30" i="5" s="1"/>
  <c r="K32" i="3"/>
  <c r="H32" i="5" s="1"/>
  <c r="K34" i="3"/>
  <c r="H34" i="5" s="1"/>
  <c r="K35" i="3"/>
  <c r="H35" i="5" s="1"/>
  <c r="K36" i="3"/>
  <c r="H36" i="5" s="1"/>
  <c r="K37" i="3"/>
  <c r="H37" i="5" s="1"/>
  <c r="K38" i="3"/>
  <c r="H38" i="5" s="1"/>
  <c r="K40" i="3"/>
  <c r="H40" i="5" s="1"/>
  <c r="K41" i="3"/>
  <c r="H41" i="5" s="1"/>
  <c r="K42" i="3"/>
  <c r="H42" i="5" s="1"/>
  <c r="K43" i="3"/>
  <c r="H43" i="5" s="1"/>
  <c r="K44" i="3"/>
  <c r="H44" i="5" s="1"/>
  <c r="K45" i="3"/>
  <c r="H45" i="5" s="1"/>
  <c r="K47" i="3"/>
  <c r="H47" i="5" s="1"/>
  <c r="K48" i="3"/>
  <c r="H48" i="5" s="1"/>
  <c r="K49" i="3"/>
  <c r="H49" i="5" s="1"/>
  <c r="K51" i="3"/>
  <c r="H51" i="5" s="1"/>
  <c r="K24" i="3"/>
  <c r="H24" i="5" s="1"/>
  <c r="K25" i="3"/>
  <c r="H25" i="5" s="1"/>
  <c r="K28" i="3"/>
  <c r="H28" i="5" s="1"/>
  <c r="K52" i="3"/>
  <c r="H52" i="5" s="1"/>
  <c r="K13" i="3"/>
  <c r="H13" i="5" s="1"/>
  <c r="K50" i="3"/>
  <c r="H50" i="5" s="1"/>
  <c r="K4" i="3"/>
  <c r="H4" i="5" s="1"/>
  <c r="K15" i="3"/>
  <c r="H15" i="5" s="1"/>
  <c r="K18" i="3"/>
  <c r="H18" i="5" s="1"/>
  <c r="K19" i="3"/>
  <c r="H19" i="5" s="1"/>
  <c r="K20" i="3"/>
  <c r="H20" i="5" s="1"/>
  <c r="K23" i="3"/>
  <c r="H23" i="5" s="1"/>
  <c r="K26" i="3"/>
  <c r="H26" i="5" s="1"/>
  <c r="K27" i="3"/>
  <c r="H27" i="5" s="1"/>
  <c r="K29" i="3"/>
  <c r="H29" i="5" s="1"/>
  <c r="K33" i="3"/>
  <c r="H33" i="5" s="1"/>
  <c r="K46" i="3"/>
  <c r="H46" i="5" s="1"/>
  <c r="K31" i="3"/>
  <c r="H31" i="5" s="1"/>
  <c r="K2" i="3"/>
  <c r="H2" i="5" s="1"/>
  <c r="I3" i="3"/>
  <c r="I51" i="3"/>
  <c r="I28" i="3"/>
  <c r="I13" i="3"/>
  <c r="I50" i="3"/>
  <c r="I5" i="3"/>
  <c r="I39" i="3"/>
  <c r="I31" i="3"/>
  <c r="H3" i="3"/>
  <c r="H6" i="3"/>
  <c r="H7" i="3"/>
  <c r="H8" i="3"/>
  <c r="H9" i="3"/>
  <c r="H10" i="3"/>
  <c r="H11" i="3"/>
  <c r="H12" i="3"/>
  <c r="H14" i="3"/>
  <c r="H16" i="3"/>
  <c r="H17" i="3"/>
  <c r="H21" i="3"/>
  <c r="H22" i="3"/>
  <c r="H30" i="3"/>
  <c r="H32" i="3"/>
  <c r="H34" i="3"/>
  <c r="H35" i="3"/>
  <c r="H36" i="3"/>
  <c r="H37" i="3"/>
  <c r="H38" i="3"/>
  <c r="H40" i="3"/>
  <c r="H41" i="3"/>
  <c r="H42" i="3"/>
  <c r="H43" i="3"/>
  <c r="H44" i="3"/>
  <c r="H45" i="3"/>
  <c r="H47" i="3"/>
  <c r="H48" i="3"/>
  <c r="H49" i="3"/>
  <c r="H51" i="3"/>
  <c r="H24" i="3"/>
  <c r="H25" i="3"/>
  <c r="H28" i="3"/>
  <c r="H52" i="3"/>
  <c r="H13" i="3"/>
  <c r="H50" i="3"/>
  <c r="H4" i="3"/>
  <c r="H15" i="3"/>
  <c r="H18" i="3"/>
  <c r="H19" i="3"/>
  <c r="H20" i="3"/>
  <c r="H23" i="3"/>
  <c r="H26" i="3"/>
  <c r="H27" i="3"/>
  <c r="H29" i="3"/>
  <c r="H33" i="3"/>
  <c r="H46" i="3"/>
  <c r="H5" i="3"/>
  <c r="H39" i="3"/>
  <c r="H31" i="3"/>
  <c r="H2" i="3"/>
  <c r="G3" i="3"/>
  <c r="G6" i="3"/>
  <c r="G7" i="3"/>
  <c r="G8" i="3"/>
  <c r="G9" i="3"/>
  <c r="G10" i="3"/>
  <c r="G11" i="3"/>
  <c r="G12" i="3"/>
  <c r="G14" i="3"/>
  <c r="G16" i="3"/>
  <c r="G17" i="3"/>
  <c r="G21" i="3"/>
  <c r="G22" i="3"/>
  <c r="G30" i="3"/>
  <c r="G32" i="3"/>
  <c r="G34" i="3"/>
  <c r="G35" i="3"/>
  <c r="G36" i="3"/>
  <c r="G37" i="3"/>
  <c r="G38" i="3"/>
  <c r="G40" i="3"/>
  <c r="G41" i="3"/>
  <c r="G42" i="3"/>
  <c r="G43" i="3"/>
  <c r="G44" i="3"/>
  <c r="G45" i="3"/>
  <c r="G47" i="3"/>
  <c r="G48" i="3"/>
  <c r="G49" i="3"/>
  <c r="G51" i="3"/>
  <c r="G24" i="3"/>
  <c r="G25" i="3"/>
  <c r="G28" i="3"/>
  <c r="G52" i="3"/>
  <c r="G13" i="3"/>
  <c r="G50" i="3"/>
  <c r="G4" i="3"/>
  <c r="G15" i="3"/>
  <c r="G18" i="3"/>
  <c r="G19" i="3"/>
  <c r="G20" i="3"/>
  <c r="G23" i="3"/>
  <c r="G26" i="3"/>
  <c r="G27" i="3"/>
  <c r="G29" i="3"/>
  <c r="G33" i="3"/>
  <c r="G46" i="3"/>
  <c r="G5" i="3"/>
  <c r="G39" i="3"/>
  <c r="G31" i="3"/>
  <c r="G2" i="3"/>
  <c r="F6" i="4"/>
  <c r="I19" i="3" s="1"/>
  <c r="F3" i="4"/>
  <c r="I52" i="3" s="1"/>
  <c r="F2" i="4"/>
  <c r="I8" i="3" s="1"/>
  <c r="C3" i="4"/>
  <c r="C4" i="4"/>
  <c r="C5" i="4"/>
  <c r="C6" i="4"/>
  <c r="C7" i="4"/>
  <c r="C2" i="4"/>
  <c r="I35" i="3" l="1"/>
  <c r="I30" i="3"/>
  <c r="I44" i="3"/>
  <c r="I14" i="3"/>
  <c r="I41" i="3"/>
  <c r="I10" i="3"/>
  <c r="I4" i="3"/>
  <c r="I29" i="3"/>
  <c r="I49" i="3"/>
  <c r="I40" i="3"/>
  <c r="I22" i="3"/>
  <c r="I9" i="3"/>
  <c r="I20" i="3"/>
  <c r="I45" i="3"/>
  <c r="I36" i="3"/>
  <c r="I16" i="3"/>
  <c r="I6" i="3"/>
  <c r="I23" i="3"/>
  <c r="I2" i="3"/>
  <c r="I46" i="3"/>
  <c r="I26" i="3"/>
  <c r="I18" i="3"/>
  <c r="I24" i="3"/>
  <c r="I47" i="3"/>
  <c r="I42" i="3"/>
  <c r="I37" i="3"/>
  <c r="I32" i="3"/>
  <c r="I17" i="3"/>
  <c r="I11" i="3"/>
  <c r="I7" i="3"/>
  <c r="I33" i="3"/>
  <c r="I15" i="3"/>
  <c r="I27" i="3"/>
  <c r="I25" i="3"/>
  <c r="I48" i="3"/>
  <c r="I43" i="3"/>
  <c r="I38" i="3"/>
  <c r="I34" i="3"/>
  <c r="I21" i="3"/>
  <c r="I12" i="3"/>
  <c r="C9" i="4"/>
</calcChain>
</file>

<file path=xl/sharedStrings.xml><?xml version="1.0" encoding="utf-8"?>
<sst xmlns="http://schemas.openxmlformats.org/spreadsheetml/2006/main" count="902" uniqueCount="178">
  <si>
    <t>Kraftwerk</t>
  </si>
  <si>
    <t>EEKLO</t>
  </si>
  <si>
    <t>HERDERSBRUG</t>
  </si>
  <si>
    <t>KALLO</t>
  </si>
  <si>
    <t>ZANDVLIET</t>
  </si>
  <si>
    <t>DOEL</t>
  </si>
  <si>
    <t>LANGERLO</t>
  </si>
  <si>
    <t>V. BRUG</t>
  </si>
  <si>
    <t>RODENHUIZE</t>
  </si>
  <si>
    <t>RINGVAART</t>
  </si>
  <si>
    <t>RUIEN</t>
  </si>
  <si>
    <t>AVELGEM</t>
  </si>
  <si>
    <t>DROGENBOS</t>
  </si>
  <si>
    <t>GOUY</t>
  </si>
  <si>
    <t>BAUDOUR</t>
  </si>
  <si>
    <t>TERGNEE</t>
  </si>
  <si>
    <t>AMERCOEUR</t>
  </si>
  <si>
    <t>MONCEAU</t>
  </si>
  <si>
    <t>PLATE-TAILLE</t>
  </si>
  <si>
    <t>TIHANGE</t>
  </si>
  <si>
    <t>ANGLEUR</t>
  </si>
  <si>
    <t>COO</t>
  </si>
  <si>
    <t>SERAING</t>
  </si>
  <si>
    <t>KNIPPEGROEN</t>
  </si>
  <si>
    <t>MARCINELLE</t>
  </si>
  <si>
    <t>EXXON</t>
  </si>
  <si>
    <t>ZEDELGEM</t>
  </si>
  <si>
    <t>AALTER</t>
  </si>
  <si>
    <t>JEMEPPE-SOLVAY</t>
  </si>
  <si>
    <t>GEEL AMOCO</t>
  </si>
  <si>
    <t>BEVEREN</t>
  </si>
  <si>
    <t>LANGERBRUGGE</t>
  </si>
  <si>
    <t>LANXESS</t>
  </si>
  <si>
    <t>LILLO DEGUSSA</t>
  </si>
  <si>
    <t>MONSANTO</t>
  </si>
  <si>
    <t>SAPPI</t>
  </si>
  <si>
    <t>SYRAL</t>
  </si>
  <si>
    <t>WILMARSDONK</t>
  </si>
  <si>
    <t>ZWIJNDRECHT</t>
  </si>
  <si>
    <t>MOL 13</t>
  </si>
  <si>
    <t>OUDEGEM</t>
  </si>
  <si>
    <t>MERCATOR</t>
  </si>
  <si>
    <t>LIXHE</t>
  </si>
  <si>
    <t>MASSENHOVEN</t>
  </si>
  <si>
    <t>BEERSE</t>
  </si>
  <si>
    <t>IZEGEM</t>
  </si>
  <si>
    <t>JUPILLE</t>
  </si>
  <si>
    <t>MEERHOUT</t>
  </si>
  <si>
    <t>BRUEGEL</t>
  </si>
  <si>
    <t>T-POWER</t>
  </si>
  <si>
    <t>RODENHUIZE 1</t>
  </si>
  <si>
    <t>BUDA</t>
  </si>
  <si>
    <t>CIERREUX</t>
  </si>
  <si>
    <t>DEUX-ACREN</t>
  </si>
  <si>
    <t>IXELLES</t>
  </si>
  <si>
    <t>NOORDSCHOTE</t>
  </si>
  <si>
    <t>TURON-THEUX</t>
  </si>
  <si>
    <t>ZELZATE 1</t>
  </si>
  <si>
    <t>ZELZATE 2</t>
  </si>
  <si>
    <t>ZEEBRUGGE 1</t>
  </si>
  <si>
    <t>ZEEBRUGGE 2</t>
  </si>
  <si>
    <t>HOUFFALIZE</t>
  </si>
  <si>
    <t>HARELBEKE</t>
  </si>
  <si>
    <t>MONSIN 1</t>
  </si>
  <si>
    <t>E001</t>
  </si>
  <si>
    <t>E003</t>
  </si>
  <si>
    <t>HAM 1</t>
  </si>
  <si>
    <t>Gas</t>
  </si>
  <si>
    <t>Öl</t>
  </si>
  <si>
    <t>KKW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</si>
  <si>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</si>
  <si>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</si>
  <si>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</si>
  <si>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</si>
  <si>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</si>
  <si>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</si>
  <si>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</si>
  <si>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</si>
  <si>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</si>
  <si>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</si>
  <si>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BE_001</t>
  </si>
  <si>
    <t>BE_002</t>
  </si>
  <si>
    <t>BE_003</t>
  </si>
  <si>
    <t>BE_004</t>
  </si>
  <si>
    <t>BE_005</t>
  </si>
  <si>
    <t>BE_006</t>
  </si>
  <si>
    <t>BE_007</t>
  </si>
  <si>
    <t>BE_008</t>
  </si>
  <si>
    <t>BE_009</t>
  </si>
  <si>
    <t>BE_010</t>
  </si>
  <si>
    <t>BE_011</t>
  </si>
  <si>
    <t>BE_012</t>
  </si>
  <si>
    <t>BE_013</t>
  </si>
  <si>
    <t>BE_014</t>
  </si>
  <si>
    <t>BE_015</t>
  </si>
  <si>
    <t>BE_016</t>
  </si>
  <si>
    <t>BE_017</t>
  </si>
  <si>
    <t>BE_018</t>
  </si>
  <si>
    <t>BE_019</t>
  </si>
  <si>
    <t>BE_020</t>
  </si>
  <si>
    <t>BE_021</t>
  </si>
  <si>
    <t>BE_022</t>
  </si>
  <si>
    <t>BE_023</t>
  </si>
  <si>
    <t>BE_024</t>
  </si>
  <si>
    <t>BE_025</t>
  </si>
  <si>
    <t>BE_026</t>
  </si>
  <si>
    <t>BE_027</t>
  </si>
  <si>
    <t>BE_028</t>
  </si>
  <si>
    <t>BE_029</t>
  </si>
  <si>
    <t>BE_030</t>
  </si>
  <si>
    <t>BE_031</t>
  </si>
  <si>
    <t>BE_032</t>
  </si>
  <si>
    <t>BE_033</t>
  </si>
  <si>
    <t>BE_034</t>
  </si>
  <si>
    <t>BE_035</t>
  </si>
  <si>
    <t>BE_036</t>
  </si>
  <si>
    <t>BE_037</t>
  </si>
  <si>
    <t>BE_038</t>
  </si>
  <si>
    <t>BE_039</t>
  </si>
  <si>
    <t>BE_040</t>
  </si>
  <si>
    <t>BE_041</t>
  </si>
  <si>
    <t>BE_042</t>
  </si>
  <si>
    <t>BE_043</t>
  </si>
  <si>
    <t>BE_044</t>
  </si>
  <si>
    <t>BE_045</t>
  </si>
  <si>
    <t>BE_046</t>
  </si>
  <si>
    <t>BE_047</t>
  </si>
  <si>
    <t>BE_048</t>
  </si>
  <si>
    <t>BE_049</t>
  </si>
  <si>
    <t>BE_050</t>
  </si>
  <si>
    <t>BE_051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</si>
  <si>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</si>
  <si>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</si>
  <si>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</si>
  <si>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</si>
  <si>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</si>
  <si>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</si>
  <si>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</si>
  <si>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</si>
  <si>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</si>
  <si>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</si>
  <si>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</si>
  <si>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</si>
  <si>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</si>
  <si>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</si>
  <si>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</si>
  <si>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</si>
  <si>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</si>
  <si>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</si>
  <si>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</si>
  <si>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</si>
  <si>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Bezeichner</t>
  </si>
  <si>
    <t>Langname</t>
  </si>
  <si>
    <t>Konventionell</t>
  </si>
  <si>
    <t>Speicher</t>
  </si>
  <si>
    <t>P11</t>
  </si>
  <si>
    <t>P12</t>
  </si>
  <si>
    <t>P13</t>
  </si>
  <si>
    <t>P21</t>
  </si>
  <si>
    <t>P22</t>
  </si>
  <si>
    <t>P23</t>
  </si>
  <si>
    <t>P31</t>
  </si>
  <si>
    <t>P32</t>
  </si>
  <si>
    <t>P33</t>
  </si>
  <si>
    <t>Pmin</t>
  </si>
  <si>
    <t>JUPIL</t>
  </si>
  <si>
    <t>MASSE</t>
  </si>
  <si>
    <t>MEERH</t>
  </si>
  <si>
    <t>MERCA</t>
  </si>
  <si>
    <t>MONCE</t>
  </si>
  <si>
    <t>RODEN</t>
  </si>
  <si>
    <t>SERAI</t>
  </si>
  <si>
    <t>TERGN</t>
  </si>
  <si>
    <t>ZANDV</t>
  </si>
  <si>
    <t>DROGE</t>
  </si>
  <si>
    <t>HOUFF</t>
  </si>
  <si>
    <t>IZGEM</t>
  </si>
  <si>
    <t>VERBRA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</si>
</sst>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56"/>
  <sheetViews>
    <sheetView zoomScaleNormal="100" workbookViewId="0">
      <pane ySplit="1" topLeftCell="A2" activePane="bottomLeft" state="frozen"/>
      <selection pane="bottomLeft" activeCell="P16" sqref="P16"/>
    </sheetView>
  </sheetViews>
  <sheetFormatPr baseColWidth="10" defaultRowHeight="15" x14ac:dyDescent="0.25"/>
  <cols>
    <col min="2" max="2" width="14.85546875" bestFit="1" customWidth="1"/>
    <col min="3" max="3" width="12.7109375" bestFit="1" customWidth="1"/>
    <col min="4" max="4" width="9.42578125" customWidth="1"/>
    <col min="5" max="5" width="33.28515625" bestFit="1" customWidth="1"/>
    <col min="6" max="6" width="14.57031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10" t="s">
        <v>79</v>
      </c>
      <c r="B1" s="10" t="s">
        <v>74</v>
      </c>
      <c r="C1" s="10" t="s">
        <v>75</v>
      </c>
      <c r="D1" s="10" t="s">
        <v>76</v>
      </c>
      <c r="E1" s="10" t="s">
        <v>0</v>
      </c>
      <c r="F1" s="11" t="s">
        <v>72</v>
      </c>
      <c r="G1" s="11" t="s">
        <v>73</v>
      </c>
      <c r="H1" s="15" t="s">
        <v>134</v>
      </c>
      <c r="I1" s="15" t="s">
        <v>136</v>
      </c>
      <c r="J1" s="11" t="s">
        <v>77</v>
      </c>
      <c r="K1" s="11" t="s">
        <v>78</v>
      </c>
      <c r="L1" s="4"/>
    </row>
    <row r="2" spans="1:12" x14ac:dyDescent="0.25">
      <c r="A2" s="3" t="s">
        <v>80</v>
      </c>
      <c r="B2" s="2" t="s">
        <v>11</v>
      </c>
      <c r="C2" s="3" t="s">
        <v>64</v>
      </c>
      <c r="D2" s="9">
        <v>380</v>
      </c>
      <c r="E2" s="3" t="s">
        <v>10</v>
      </c>
      <c r="F2" s="1" t="s">
        <v>67</v>
      </c>
      <c r="G2" s="1">
        <f>VLOOKUP(F:F,Kraftwerkspark!$B$2:$F$7,4,FALSE)</f>
        <v>0.52</v>
      </c>
      <c r="H2" s="1">
        <f>VLOOKUP(F:F,Kraftwerkspark!$B$2:$F$7,3,FALSE)</f>
        <v>0.2</v>
      </c>
      <c r="I2" s="1">
        <f>VLOOKUP(F:F,Kraftwerkspark!$B$2:$F$7,5,FALSE)</f>
        <v>27.25</v>
      </c>
      <c r="J2" s="8">
        <v>879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IF(F2=Kraftwerkspark!$B$6,J2*Kraftwerkspark!$H$6/100,0)))))</f>
        <v>175.8</v>
      </c>
    </row>
    <row r="3" spans="1:12" x14ac:dyDescent="0.25">
      <c r="A3" s="3" t="s">
        <v>81</v>
      </c>
      <c r="B3" s="2" t="s">
        <v>48</v>
      </c>
      <c r="C3" s="12" t="s">
        <v>64</v>
      </c>
      <c r="D3" s="9">
        <v>380</v>
      </c>
      <c r="E3" s="3" t="s">
        <v>36</v>
      </c>
      <c r="F3" s="8" t="s">
        <v>67</v>
      </c>
      <c r="G3" s="1">
        <f>VLOOKUP(F:F,Kraftwerkspark!$B$2:$F$7,4,FALSE)</f>
        <v>0.52</v>
      </c>
      <c r="H3" s="1">
        <f>VLOOKUP(F:F,Kraftwerkspark!$B$2:$F$7,3,FALSE)</f>
        <v>0.2</v>
      </c>
      <c r="I3" s="1">
        <f>VLOOKUP(F:F,Kraftwerkspark!$B$2:$F$7,5,FALSE)</f>
        <v>27.25</v>
      </c>
      <c r="J3" s="8">
        <v>48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IF(F3=Kraftwerkspark!$B$6,J3*Kraftwerkspark!$H$6/100,0)))))</f>
        <v>9.6</v>
      </c>
    </row>
    <row r="4" spans="1:12" x14ac:dyDescent="0.25">
      <c r="A4" s="3" t="s">
        <v>82</v>
      </c>
      <c r="B4" s="2" t="s">
        <v>48</v>
      </c>
      <c r="C4" s="12" t="s">
        <v>64</v>
      </c>
      <c r="D4" s="9">
        <v>380</v>
      </c>
      <c r="E4" s="3" t="s">
        <v>53</v>
      </c>
      <c r="F4" s="8" t="s">
        <v>68</v>
      </c>
      <c r="G4" s="1">
        <f>VLOOKUP(F:F,Kraftwerkspark!$B$2:$F$7,4,FALSE)</f>
        <v>0.35</v>
      </c>
      <c r="H4" s="1">
        <f>VLOOKUP(F:F,Kraftwerkspark!$B$2:$F$7,3,FALSE)</f>
        <v>0.27</v>
      </c>
      <c r="I4" s="1">
        <f>VLOOKUP(F:F,Kraftwerkspark!$B$2:$F$7,5,FALSE)</f>
        <v>27.25</v>
      </c>
      <c r="J4" s="8">
        <v>18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IF(F4=Kraftwerkspark!$B$6,J4*Kraftwerkspark!$H$6/100,0)))))</f>
        <v>3.6</v>
      </c>
    </row>
    <row r="5" spans="1:12" x14ac:dyDescent="0.25">
      <c r="A5" s="3" t="s">
        <v>83</v>
      </c>
      <c r="B5" s="2" t="s">
        <v>21</v>
      </c>
      <c r="C5" s="12" t="s">
        <v>65</v>
      </c>
      <c r="D5" s="9">
        <v>380</v>
      </c>
      <c r="E5" s="3" t="s">
        <v>21</v>
      </c>
      <c r="F5" s="8" t="s">
        <v>71</v>
      </c>
      <c r="G5" s="1">
        <f>VLOOKUP(F:F,Kraftwerkspark!$B$2:$F$7,4,FALSE)</f>
        <v>0.85</v>
      </c>
      <c r="H5" s="1">
        <f>VLOOKUP(F:F,Kraftwerkspark!$B$2:$F$7,3,FALSE)</f>
        <v>0</v>
      </c>
      <c r="I5" s="1">
        <f>VLOOKUP(F:F,Kraftwerkspark!$B$2:$F$7,5,FALSE)</f>
        <v>0</v>
      </c>
      <c r="J5" s="8">
        <v>1164</v>
      </c>
      <c r="K5" s="1">
        <v>-1035</v>
      </c>
    </row>
    <row r="6" spans="1:12" x14ac:dyDescent="0.25">
      <c r="A6" s="3" t="s">
        <v>84</v>
      </c>
      <c r="B6" s="2" t="s">
        <v>5</v>
      </c>
      <c r="C6" s="3" t="s">
        <v>64</v>
      </c>
      <c r="D6" s="9">
        <v>380</v>
      </c>
      <c r="E6" s="3" t="s">
        <v>3</v>
      </c>
      <c r="F6" s="1" t="s">
        <v>67</v>
      </c>
      <c r="G6" s="1">
        <f>VLOOKUP(F:F,Kraftwerkspark!$B$2:$F$7,4,FALSE)</f>
        <v>0.52</v>
      </c>
      <c r="H6" s="1">
        <f>VLOOKUP(F:F,Kraftwerkspark!$B$2:$F$7,3,FALSE)</f>
        <v>0.2</v>
      </c>
      <c r="I6" s="1">
        <f>VLOOKUP(F:F,Kraftwerkspark!$B$2:$F$7,5,FALSE)</f>
        <v>27.25</v>
      </c>
      <c r="J6" s="8">
        <v>261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IF(F6=Kraftwerkspark!$B$6,J6*Kraftwerkspark!$H$6/100,0)))))</f>
        <v>52.2</v>
      </c>
    </row>
    <row r="7" spans="1:12" x14ac:dyDescent="0.25">
      <c r="A7" s="3" t="s">
        <v>86</v>
      </c>
      <c r="B7" s="2" t="s">
        <v>5</v>
      </c>
      <c r="C7" s="3" t="s">
        <v>64</v>
      </c>
      <c r="D7" s="9">
        <v>380</v>
      </c>
      <c r="E7" s="3" t="s">
        <v>25</v>
      </c>
      <c r="F7" s="1" t="s">
        <v>67</v>
      </c>
      <c r="G7" s="1">
        <f>VLOOKUP(F:F,Kraftwerkspark!$B$2:$F$7,4,FALSE)</f>
        <v>0.52</v>
      </c>
      <c r="H7" s="1">
        <f>VLOOKUP(F:F,Kraftwerkspark!$B$2:$F$7,3,FALSE)</f>
        <v>0.2</v>
      </c>
      <c r="I7" s="1">
        <f>VLOOKUP(F:F,Kraftwerkspark!$B$2:$F$7,5,FALSE)</f>
        <v>27.25</v>
      </c>
      <c r="J7" s="8">
        <v>130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IF(F7=Kraftwerkspark!$B$6,J7*Kraftwerkspark!$H$6/100,0)))))</f>
        <v>26</v>
      </c>
    </row>
    <row r="8" spans="1:12" x14ac:dyDescent="0.25">
      <c r="A8" s="3" t="s">
        <v>87</v>
      </c>
      <c r="B8" s="2" t="s">
        <v>5</v>
      </c>
      <c r="C8" s="3" t="s">
        <v>64</v>
      </c>
      <c r="D8" s="9">
        <v>380</v>
      </c>
      <c r="E8" s="3" t="s">
        <v>38</v>
      </c>
      <c r="F8" s="1" t="s">
        <v>67</v>
      </c>
      <c r="G8" s="1">
        <f>VLOOKUP(F:F,Kraftwerkspark!$B$2:$F$7,4,FALSE)</f>
        <v>0.52</v>
      </c>
      <c r="H8" s="1">
        <f>VLOOKUP(F:F,Kraftwerkspark!$B$2:$F$7,3,FALSE)</f>
        <v>0.2</v>
      </c>
      <c r="I8" s="1">
        <f>VLOOKUP(F:F,Kraftwerkspark!$B$2:$F$7,5,FALSE)</f>
        <v>27.25</v>
      </c>
      <c r="J8" s="8">
        <v>58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IF(F8=Kraftwerkspark!$B$6,J8*Kraftwerkspark!$H$6/100,0)))))</f>
        <v>11.6</v>
      </c>
    </row>
    <row r="9" spans="1:12" x14ac:dyDescent="0.25">
      <c r="A9" s="3" t="s">
        <v>88</v>
      </c>
      <c r="B9" s="2" t="s">
        <v>5</v>
      </c>
      <c r="C9" s="3" t="s">
        <v>64</v>
      </c>
      <c r="D9" s="9">
        <v>380</v>
      </c>
      <c r="E9" s="3" t="s">
        <v>33</v>
      </c>
      <c r="F9" s="1" t="s">
        <v>67</v>
      </c>
      <c r="G9" s="1">
        <f>VLOOKUP(F:F,Kraftwerkspark!$B$2:$F$7,4,FALSE)</f>
        <v>0.52</v>
      </c>
      <c r="H9" s="1">
        <f>VLOOKUP(F:F,Kraftwerkspark!$B$2:$F$7,3,FALSE)</f>
        <v>0.2</v>
      </c>
      <c r="I9" s="1">
        <f>VLOOKUP(F:F,Kraftwerkspark!$B$2:$F$7,5,FALSE)</f>
        <v>27.25</v>
      </c>
      <c r="J9" s="8">
        <v>85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IF(F9=Kraftwerkspark!$B$6,J9*Kraftwerkspark!$H$6/100,0)))))</f>
        <v>17</v>
      </c>
    </row>
    <row r="10" spans="1:12" x14ac:dyDescent="0.25">
      <c r="A10" s="3" t="s">
        <v>89</v>
      </c>
      <c r="B10" s="2" t="s">
        <v>5</v>
      </c>
      <c r="C10" s="3" t="s">
        <v>64</v>
      </c>
      <c r="D10" s="9">
        <v>380</v>
      </c>
      <c r="E10" s="3" t="s">
        <v>34</v>
      </c>
      <c r="F10" s="1" t="s">
        <v>67</v>
      </c>
      <c r="G10" s="1">
        <f>VLOOKUP(F:F,Kraftwerkspark!$B$2:$F$7,4,FALSE)</f>
        <v>0.52</v>
      </c>
      <c r="H10" s="1">
        <f>VLOOKUP(F:F,Kraftwerkspark!$B$2:$F$7,3,FALSE)</f>
        <v>0.2</v>
      </c>
      <c r="I10" s="1">
        <f>VLOOKUP(F:F,Kraftwerkspark!$B$2:$F$7,5,FALSE)</f>
        <v>27.25</v>
      </c>
      <c r="J10" s="8">
        <v>43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IF(F10=Kraftwerkspark!$B$6,J10*Kraftwerkspark!$H$6/100,0)))))</f>
        <v>8.6</v>
      </c>
    </row>
    <row r="11" spans="1:12" x14ac:dyDescent="0.25">
      <c r="A11" s="3" t="s">
        <v>90</v>
      </c>
      <c r="B11" s="2" t="s">
        <v>5</v>
      </c>
      <c r="C11" s="3" t="s">
        <v>64</v>
      </c>
      <c r="D11" s="9">
        <v>380</v>
      </c>
      <c r="E11" s="3" t="s">
        <v>32</v>
      </c>
      <c r="F11" s="1" t="s">
        <v>67</v>
      </c>
      <c r="G11" s="1">
        <f>VLOOKUP(F:F,Kraftwerkspark!$B$2:$F$7,4,FALSE)</f>
        <v>0.52</v>
      </c>
      <c r="H11" s="1">
        <f>VLOOKUP(F:F,Kraftwerkspark!$B$2:$F$7,3,FALSE)</f>
        <v>0.2</v>
      </c>
      <c r="I11" s="1">
        <f>VLOOKUP(F:F,Kraftwerkspark!$B$2:$F$7,5,FALSE)</f>
        <v>27.25</v>
      </c>
      <c r="J11" s="8">
        <v>43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IF(F11=Kraftwerkspark!$B$6,J11*Kraftwerkspark!$H$6/100,0)))))</f>
        <v>8.6</v>
      </c>
    </row>
    <row r="12" spans="1:12" x14ac:dyDescent="0.25">
      <c r="A12" s="3" t="s">
        <v>91</v>
      </c>
      <c r="B12" s="2" t="s">
        <v>5</v>
      </c>
      <c r="C12" s="3" t="s">
        <v>64</v>
      </c>
      <c r="D12" s="9">
        <v>380</v>
      </c>
      <c r="E12" s="3" t="s">
        <v>37</v>
      </c>
      <c r="F12" s="1" t="s">
        <v>67</v>
      </c>
      <c r="G12" s="1">
        <f>VLOOKUP(F:F,Kraftwerkspark!$B$2:$F$7,4,FALSE)</f>
        <v>0.52</v>
      </c>
      <c r="H12" s="1">
        <f>VLOOKUP(F:F,Kraftwerkspark!$B$2:$F$7,3,FALSE)</f>
        <v>0.2</v>
      </c>
      <c r="I12" s="1">
        <f>VLOOKUP(F:F,Kraftwerkspark!$B$2:$F$7,5,FALSE)</f>
        <v>27.25</v>
      </c>
      <c r="J12" s="8">
        <v>154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IF(F12=Kraftwerkspark!$B$6,J12*Kraftwerkspark!$H$6/100,0)))))</f>
        <v>30.8</v>
      </c>
    </row>
    <row r="13" spans="1:12" x14ac:dyDescent="0.25">
      <c r="A13" s="3" t="s">
        <v>85</v>
      </c>
      <c r="B13" s="2" t="s">
        <v>5</v>
      </c>
      <c r="C13" s="3" t="s">
        <v>64</v>
      </c>
      <c r="D13" s="9">
        <v>380</v>
      </c>
      <c r="E13" s="3" t="s">
        <v>5</v>
      </c>
      <c r="F13" s="1" t="s">
        <v>69</v>
      </c>
      <c r="G13" s="1">
        <f>VLOOKUP(F:F,Kraftwerkspark!$B$2:$F$7,4,FALSE)</f>
        <v>0.36</v>
      </c>
      <c r="H13" s="1">
        <f>VLOOKUP(F:F,Kraftwerkspark!$B$2:$F$7,3,FALSE)</f>
        <v>0</v>
      </c>
      <c r="I13" s="1">
        <f>VLOOKUP(F:F,Kraftwerkspark!$B$2:$F$7,5,FALSE)</f>
        <v>0.36</v>
      </c>
      <c r="J13" s="8">
        <v>2911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IF(F13=Kraftwerkspark!$B$6,J13*Kraftwerkspark!$H$6/100,0)))))</f>
        <v>2037.7</v>
      </c>
    </row>
    <row r="14" spans="1:12" x14ac:dyDescent="0.25">
      <c r="A14" s="3" t="s">
        <v>92</v>
      </c>
      <c r="B14" s="2" t="s">
        <v>174</v>
      </c>
      <c r="C14" s="3" t="s">
        <v>64</v>
      </c>
      <c r="D14" s="9">
        <v>380</v>
      </c>
      <c r="E14" s="3" t="s">
        <v>12</v>
      </c>
      <c r="F14" s="1" t="s">
        <v>67</v>
      </c>
      <c r="G14" s="1">
        <f>VLOOKUP(F:F,Kraftwerkspark!$B$2:$F$7,4,FALSE)</f>
        <v>0.52</v>
      </c>
      <c r="H14" s="1">
        <f>VLOOKUP(F:F,Kraftwerkspark!$B$2:$F$7,3,FALSE)</f>
        <v>0.2</v>
      </c>
      <c r="I14" s="1">
        <f>VLOOKUP(F:F,Kraftwerkspark!$B$2:$F$7,5,FALSE)</f>
        <v>27.25</v>
      </c>
      <c r="J14" s="8">
        <v>538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IF(F14=Kraftwerkspark!$B$6,J14*Kraftwerkspark!$H$6/100,0)))))</f>
        <v>107.6</v>
      </c>
    </row>
    <row r="15" spans="1:12" x14ac:dyDescent="0.25">
      <c r="A15" s="3" t="s">
        <v>93</v>
      </c>
      <c r="B15" s="2" t="s">
        <v>174</v>
      </c>
      <c r="C15" s="3" t="s">
        <v>64</v>
      </c>
      <c r="D15" s="9">
        <v>380</v>
      </c>
      <c r="E15" s="3" t="s">
        <v>54</v>
      </c>
      <c r="F15" s="1" t="s">
        <v>68</v>
      </c>
      <c r="G15" s="1">
        <f>VLOOKUP(F:F,Kraftwerkspark!$B$2:$F$7,4,FALSE)</f>
        <v>0.35</v>
      </c>
      <c r="H15" s="1">
        <f>VLOOKUP(F:F,Kraftwerkspark!$B$2:$F$7,3,FALSE)</f>
        <v>0.27</v>
      </c>
      <c r="I15" s="1">
        <f>VLOOKUP(F:F,Kraftwerkspark!$B$2:$F$7,5,FALSE)</f>
        <v>27.25</v>
      </c>
      <c r="J15" s="8">
        <v>18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IF(F15=Kraftwerkspark!$B$6,J15*Kraftwerkspark!$H$6/100,0)))))</f>
        <v>3.6</v>
      </c>
    </row>
    <row r="16" spans="1:12" x14ac:dyDescent="0.25">
      <c r="A16" s="3" t="s">
        <v>94</v>
      </c>
      <c r="B16" s="2" t="s">
        <v>1</v>
      </c>
      <c r="C16" s="3" t="s">
        <v>64</v>
      </c>
      <c r="D16" s="9">
        <v>380</v>
      </c>
      <c r="E16" s="3" t="s">
        <v>2</v>
      </c>
      <c r="F16" s="1" t="s">
        <v>67</v>
      </c>
      <c r="G16" s="1">
        <f>VLOOKUP(F:F,Kraftwerkspark!$B$2:$F$7,4,FALSE)</f>
        <v>0.52</v>
      </c>
      <c r="H16" s="1">
        <f>VLOOKUP(F:F,Kraftwerkspark!$B$2:$F$7,3,FALSE)</f>
        <v>0.2</v>
      </c>
      <c r="I16" s="1">
        <f>VLOOKUP(F:F,Kraftwerkspark!$B$2:$F$7,5,FALSE)</f>
        <v>27.25</v>
      </c>
      <c r="J16" s="8">
        <v>460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IF(F16=Kraftwerkspark!$B$6,J16*Kraftwerkspark!$H$6/100,0)))))</f>
        <v>92</v>
      </c>
    </row>
    <row r="17" spans="1:11" x14ac:dyDescent="0.25">
      <c r="A17" s="3" t="s">
        <v>95</v>
      </c>
      <c r="B17" s="2" t="s">
        <v>1</v>
      </c>
      <c r="C17" s="3" t="s">
        <v>64</v>
      </c>
      <c r="D17" s="9">
        <v>380</v>
      </c>
      <c r="E17" s="3" t="s">
        <v>59</v>
      </c>
      <c r="F17" s="1" t="s">
        <v>67</v>
      </c>
      <c r="G17" s="1">
        <f>VLOOKUP(F:F,Kraftwerkspark!$B$2:$F$7,4,FALSE)</f>
        <v>0.52</v>
      </c>
      <c r="H17" s="1">
        <f>VLOOKUP(F:F,Kraftwerkspark!$B$2:$F$7,3,FALSE)</f>
        <v>0.2</v>
      </c>
      <c r="I17" s="1">
        <f>VLOOKUP(F:F,Kraftwerkspark!$B$2:$F$7,5,FALSE)</f>
        <v>27.25</v>
      </c>
      <c r="J17" s="8">
        <v>40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IF(F17=Kraftwerkspark!$B$6,J17*Kraftwerkspark!$H$6/100,0)))))</f>
        <v>8</v>
      </c>
    </row>
    <row r="18" spans="1:11" x14ac:dyDescent="0.25">
      <c r="A18" s="3" t="s">
        <v>96</v>
      </c>
      <c r="B18" s="2" t="s">
        <v>1</v>
      </c>
      <c r="C18" s="3" t="s">
        <v>64</v>
      </c>
      <c r="D18" s="9">
        <v>380</v>
      </c>
      <c r="E18" s="3" t="s">
        <v>60</v>
      </c>
      <c r="F18" s="1" t="s">
        <v>68</v>
      </c>
      <c r="G18" s="1">
        <f>VLOOKUP(F:F,Kraftwerkspark!$B$2:$F$7,4,FALSE)</f>
        <v>0.35</v>
      </c>
      <c r="H18" s="1">
        <f>VLOOKUP(F:F,Kraftwerkspark!$B$2:$F$7,3,FALSE)</f>
        <v>0.27</v>
      </c>
      <c r="I18" s="1">
        <f>VLOOKUP(F:F,Kraftwerkspark!$B$2:$F$7,5,FALSE)</f>
        <v>27.25</v>
      </c>
      <c r="J18" s="8">
        <v>18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IF(F18=Kraftwerkspark!$B$6,J18*Kraftwerkspark!$H$6/100,0)))))</f>
        <v>3.6</v>
      </c>
    </row>
    <row r="19" spans="1:11" x14ac:dyDescent="0.25">
      <c r="A19" s="3" t="s">
        <v>97</v>
      </c>
      <c r="B19" s="2" t="s">
        <v>1</v>
      </c>
      <c r="C19" s="3" t="s">
        <v>64</v>
      </c>
      <c r="D19" s="9">
        <v>380</v>
      </c>
      <c r="E19" s="3" t="s">
        <v>27</v>
      </c>
      <c r="F19" s="1" t="s">
        <v>68</v>
      </c>
      <c r="G19" s="1">
        <f>VLOOKUP(F:F,Kraftwerkspark!$B$2:$F$7,4,FALSE)</f>
        <v>0.35</v>
      </c>
      <c r="H19" s="1">
        <f>VLOOKUP(F:F,Kraftwerkspark!$B$2:$F$7,3,FALSE)</f>
        <v>0.27</v>
      </c>
      <c r="I19" s="1">
        <f>VLOOKUP(F:F,Kraftwerkspark!$B$2:$F$7,5,FALSE)</f>
        <v>27.25</v>
      </c>
      <c r="J19" s="8">
        <v>18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IF(F19=Kraftwerkspark!$B$6,J19*Kraftwerkspark!$H$6/100,0)))))</f>
        <v>3.6</v>
      </c>
    </row>
    <row r="20" spans="1:11" x14ac:dyDescent="0.25">
      <c r="A20" s="3" t="s">
        <v>98</v>
      </c>
      <c r="B20" s="2" t="s">
        <v>1</v>
      </c>
      <c r="C20" s="3" t="s">
        <v>64</v>
      </c>
      <c r="D20" s="9">
        <v>380</v>
      </c>
      <c r="E20" s="3" t="s">
        <v>26</v>
      </c>
      <c r="F20" s="1" t="s">
        <v>68</v>
      </c>
      <c r="G20" s="1">
        <f>VLOOKUP(F:F,Kraftwerkspark!$B$2:$F$7,4,FALSE)</f>
        <v>0.35</v>
      </c>
      <c r="H20" s="1">
        <f>VLOOKUP(F:F,Kraftwerkspark!$B$2:$F$7,3,FALSE)</f>
        <v>0.27</v>
      </c>
      <c r="I20" s="1">
        <f>VLOOKUP(F:F,Kraftwerkspark!$B$2:$F$7,5,FALSE)</f>
        <v>27.25</v>
      </c>
      <c r="J20" s="8">
        <v>18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IF(F20=Kraftwerkspark!$B$6,J20*Kraftwerkspark!$H$6/100,0)))))</f>
        <v>3.6</v>
      </c>
    </row>
    <row r="21" spans="1:11" x14ac:dyDescent="0.25">
      <c r="A21" s="3" t="s">
        <v>99</v>
      </c>
      <c r="B21" s="2" t="s">
        <v>13</v>
      </c>
      <c r="C21" s="3" t="s">
        <v>64</v>
      </c>
      <c r="D21" s="9">
        <v>380</v>
      </c>
      <c r="E21" s="3" t="s">
        <v>14</v>
      </c>
      <c r="F21" s="1" t="s">
        <v>67</v>
      </c>
      <c r="G21" s="1">
        <f>VLOOKUP(F:F,Kraftwerkspark!$B$2:$F$7,4,FALSE)</f>
        <v>0.52</v>
      </c>
      <c r="H21" s="1">
        <f>VLOOKUP(F:F,Kraftwerkspark!$B$2:$F$7,3,FALSE)</f>
        <v>0.2</v>
      </c>
      <c r="I21" s="1">
        <f>VLOOKUP(F:F,Kraftwerkspark!$B$2:$F$7,5,FALSE)</f>
        <v>27.25</v>
      </c>
      <c r="J21" s="8">
        <v>350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IF(F21=Kraftwerkspark!$B$6,J21*Kraftwerkspark!$H$6/100,0)))))</f>
        <v>70</v>
      </c>
    </row>
    <row r="22" spans="1:11" x14ac:dyDescent="0.25">
      <c r="A22" s="3" t="s">
        <v>100</v>
      </c>
      <c r="B22" s="2" t="s">
        <v>13</v>
      </c>
      <c r="C22" s="3" t="s">
        <v>64</v>
      </c>
      <c r="D22" s="9">
        <v>380</v>
      </c>
      <c r="E22" s="3" t="s">
        <v>16</v>
      </c>
      <c r="F22" s="1" t="s">
        <v>67</v>
      </c>
      <c r="G22" s="1">
        <f>VLOOKUP(F:F,Kraftwerkspark!$B$2:$F$7,4,FALSE)</f>
        <v>0.52</v>
      </c>
      <c r="H22" s="1">
        <f>VLOOKUP(F:F,Kraftwerkspark!$B$2:$F$7,3,FALSE)</f>
        <v>0.2</v>
      </c>
      <c r="I22" s="1">
        <f>VLOOKUP(F:F,Kraftwerkspark!$B$2:$F$7,5,FALSE)</f>
        <v>27.25</v>
      </c>
      <c r="J22" s="8">
        <v>420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IF(F22=Kraftwerkspark!$B$6,J22*Kraftwerkspark!$H$6/100,0)))))</f>
        <v>84</v>
      </c>
    </row>
    <row r="23" spans="1:11" x14ac:dyDescent="0.25">
      <c r="A23" s="3" t="s">
        <v>101</v>
      </c>
      <c r="B23" s="2" t="s">
        <v>175</v>
      </c>
      <c r="C23" s="3" t="s">
        <v>64</v>
      </c>
      <c r="D23" s="9">
        <v>220</v>
      </c>
      <c r="E23" s="3" t="s">
        <v>52</v>
      </c>
      <c r="F23" s="1" t="s">
        <v>68</v>
      </c>
      <c r="G23" s="1">
        <f>VLOOKUP(F:F,Kraftwerkspark!$B$2:$F$7,4,FALSE)</f>
        <v>0.35</v>
      </c>
      <c r="H23" s="1">
        <f>VLOOKUP(F:F,Kraftwerkspark!$B$2:$F$7,3,FALSE)</f>
        <v>0.27</v>
      </c>
      <c r="I23" s="1">
        <f>VLOOKUP(F:F,Kraftwerkspark!$B$2:$F$7,5,FALSE)</f>
        <v>27.25</v>
      </c>
      <c r="J23" s="8">
        <v>17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IF(F23=Kraftwerkspark!$B$6,J23*Kraftwerkspark!$H$6/100,0)))))</f>
        <v>3.4</v>
      </c>
    </row>
    <row r="24" spans="1:11" x14ac:dyDescent="0.25">
      <c r="A24" s="3" t="s">
        <v>102</v>
      </c>
      <c r="B24" s="2" t="s">
        <v>176</v>
      </c>
      <c r="C24" s="12" t="s">
        <v>64</v>
      </c>
      <c r="D24" s="9">
        <v>380</v>
      </c>
      <c r="E24" s="3" t="s">
        <v>45</v>
      </c>
      <c r="F24" s="8" t="s">
        <v>67</v>
      </c>
      <c r="G24" s="1">
        <f>VLOOKUP(F:F,Kraftwerkspark!$B$2:$F$7,4,FALSE)</f>
        <v>0.52</v>
      </c>
      <c r="H24" s="1">
        <f>VLOOKUP(F:F,Kraftwerkspark!$B$2:$F$7,3,FALSE)</f>
        <v>0.2</v>
      </c>
      <c r="I24" s="1">
        <f>VLOOKUP(F:F,Kraftwerkspark!$B$2:$F$7,5,FALSE)</f>
        <v>27.25</v>
      </c>
      <c r="J24" s="8">
        <v>22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IF(F24=Kraftwerkspark!$B$6,J24*Kraftwerkspark!$H$6/100,0)))))</f>
        <v>4.4000000000000004</v>
      </c>
    </row>
    <row r="25" spans="1:11" x14ac:dyDescent="0.25">
      <c r="A25" s="3" t="s">
        <v>104</v>
      </c>
      <c r="B25" s="2" t="s">
        <v>176</v>
      </c>
      <c r="C25" s="12" t="s">
        <v>64</v>
      </c>
      <c r="D25" s="9">
        <v>380</v>
      </c>
      <c r="E25" s="3" t="s">
        <v>62</v>
      </c>
      <c r="F25" s="8" t="s">
        <v>67</v>
      </c>
      <c r="G25" s="1">
        <f>VLOOKUP(F:F,Kraftwerkspark!$B$2:$F$7,4,FALSE)</f>
        <v>0.52</v>
      </c>
      <c r="H25" s="1">
        <f>VLOOKUP(F:F,Kraftwerkspark!$B$2:$F$7,3,FALSE)</f>
        <v>0.2</v>
      </c>
      <c r="I25" s="1">
        <f>VLOOKUP(F:F,Kraftwerkspark!$B$2:$F$7,5,FALSE)</f>
        <v>27.25</v>
      </c>
      <c r="J25" s="8">
        <v>83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IF(F25=Kraftwerkspark!$B$6,J25*Kraftwerkspark!$H$6/100,0)))))</f>
        <v>16.600000000000001</v>
      </c>
    </row>
    <row r="26" spans="1:11" x14ac:dyDescent="0.25">
      <c r="A26" s="3" t="s">
        <v>103</v>
      </c>
      <c r="B26" s="2" t="s">
        <v>176</v>
      </c>
      <c r="C26" s="12" t="s">
        <v>64</v>
      </c>
      <c r="D26" s="9">
        <v>380</v>
      </c>
      <c r="E26" s="3" t="s">
        <v>55</v>
      </c>
      <c r="F26" s="8" t="s">
        <v>68</v>
      </c>
      <c r="G26" s="1">
        <f>VLOOKUP(F:F,Kraftwerkspark!$B$2:$F$7,4,FALSE)</f>
        <v>0.35</v>
      </c>
      <c r="H26" s="1">
        <f>VLOOKUP(F:F,Kraftwerkspark!$B$2:$F$7,3,FALSE)</f>
        <v>0.27</v>
      </c>
      <c r="I26" s="1">
        <f>VLOOKUP(F:F,Kraftwerkspark!$B$2:$F$7,5,FALSE)</f>
        <v>27.25</v>
      </c>
      <c r="J26" s="8">
        <v>18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IF(F26=Kraftwerkspark!$B$6,J26*Kraftwerkspark!$H$6/100,0)))))</f>
        <v>3.6</v>
      </c>
    </row>
    <row r="27" spans="1:11" x14ac:dyDescent="0.25">
      <c r="A27" s="3" t="s">
        <v>105</v>
      </c>
      <c r="B27" s="2" t="s">
        <v>176</v>
      </c>
      <c r="C27" s="12" t="s">
        <v>64</v>
      </c>
      <c r="D27" s="9">
        <v>380</v>
      </c>
      <c r="E27" s="3" t="s">
        <v>51</v>
      </c>
      <c r="F27" s="8" t="s">
        <v>68</v>
      </c>
      <c r="G27" s="1">
        <f>VLOOKUP(F:F,Kraftwerkspark!$B$2:$F$7,4,FALSE)</f>
        <v>0.35</v>
      </c>
      <c r="H27" s="1">
        <f>VLOOKUP(F:F,Kraftwerkspark!$B$2:$F$7,3,FALSE)</f>
        <v>0.27</v>
      </c>
      <c r="I27" s="1">
        <f>VLOOKUP(F:F,Kraftwerkspark!$B$2:$F$7,5,FALSE)</f>
        <v>27.25</v>
      </c>
      <c r="J27" s="8">
        <v>18</v>
      </c>
      <c r="K27" s="1">
        <f>IF(F27=Kraftwerkspark!$B$2,J27*Kraftwerkspark!$H$2/100,
IF(F27=Kraftwerkspark!$B$3,J27*Kraftwerkspark!$H$3/100,
IF(F27=Kraftwerkspark!$B$4,J27*Kraftwerkspark!$H$4/100,
IF(F27=Kraftwerkspark!$B$5,J27*Kraftwerkspark!$H$5/100,
IF(F27=Kraftwerkspark!$B$6,J27*Kraftwerkspark!$H$6/100,0)))))</f>
        <v>3.6</v>
      </c>
    </row>
    <row r="28" spans="1:11" x14ac:dyDescent="0.25">
      <c r="A28" s="3" t="s">
        <v>106</v>
      </c>
      <c r="B28" s="2" t="s">
        <v>165</v>
      </c>
      <c r="C28" s="12" t="s">
        <v>64</v>
      </c>
      <c r="D28" s="9">
        <v>220</v>
      </c>
      <c r="E28" s="2" t="s">
        <v>63</v>
      </c>
      <c r="F28" s="8" t="s">
        <v>67</v>
      </c>
      <c r="G28" s="1">
        <f>VLOOKUP(F:F,Kraftwerkspark!$B$2:$F$7,4,FALSE)</f>
        <v>0.52</v>
      </c>
      <c r="H28" s="1">
        <f>VLOOKUP(F:F,Kraftwerkspark!$B$2:$F$7,3,FALSE)</f>
        <v>0.2</v>
      </c>
      <c r="I28" s="1">
        <f>VLOOKUP(F:F,Kraftwerkspark!$B$2:$F$7,5,FALSE)</f>
        <v>27.25</v>
      </c>
      <c r="J28" s="8">
        <v>73.7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IF(F28=Kraftwerkspark!$B$6,J28*Kraftwerkspark!$H$6/100,0)))))</f>
        <v>14.74</v>
      </c>
    </row>
    <row r="29" spans="1:11" x14ac:dyDescent="0.25">
      <c r="A29" s="3" t="s">
        <v>107</v>
      </c>
      <c r="B29" s="2" t="s">
        <v>165</v>
      </c>
      <c r="C29" s="12" t="s">
        <v>64</v>
      </c>
      <c r="D29" s="9">
        <v>220</v>
      </c>
      <c r="E29" s="2" t="s">
        <v>56</v>
      </c>
      <c r="F29" s="8" t="s">
        <v>68</v>
      </c>
      <c r="G29" s="1">
        <f>VLOOKUP(F:F,Kraftwerkspark!$B$2:$F$7,4,FALSE)</f>
        <v>0.35</v>
      </c>
      <c r="H29" s="1">
        <f>VLOOKUP(F:F,Kraftwerkspark!$B$2:$F$7,3,FALSE)</f>
        <v>0.27</v>
      </c>
      <c r="I29" s="1">
        <f>VLOOKUP(F:F,Kraftwerkspark!$B$2:$F$7,5,FALSE)</f>
        <v>27.25</v>
      </c>
      <c r="J29" s="8">
        <v>17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IF(F29=Kraftwerkspark!$B$6,J29*Kraftwerkspark!$H$6/100,0)))))</f>
        <v>3.4</v>
      </c>
    </row>
    <row r="30" spans="1:11" x14ac:dyDescent="0.25">
      <c r="A30" s="3" t="s">
        <v>109</v>
      </c>
      <c r="B30" s="2" t="s">
        <v>42</v>
      </c>
      <c r="C30" s="3" t="s">
        <v>64</v>
      </c>
      <c r="D30" s="9">
        <v>380</v>
      </c>
      <c r="E30" s="3" t="s">
        <v>35</v>
      </c>
      <c r="F30" s="1" t="s">
        <v>67</v>
      </c>
      <c r="G30" s="1">
        <f>VLOOKUP(F:F,Kraftwerkspark!$B$2:$F$7,4,FALSE)</f>
        <v>0.52</v>
      </c>
      <c r="H30" s="1">
        <f>VLOOKUP(F:F,Kraftwerkspark!$B$2:$F$7,3,FALSE)</f>
        <v>0.2</v>
      </c>
      <c r="I30" s="1">
        <f>VLOOKUP(F:F,Kraftwerkspark!$B$2:$F$7,5,FALSE)</f>
        <v>27.25</v>
      </c>
      <c r="J30" s="8">
        <v>43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IF(F30=Kraftwerkspark!$B$6,J30*Kraftwerkspark!$H$6/100,0)))))</f>
        <v>8.6</v>
      </c>
    </row>
    <row r="31" spans="1:11" x14ac:dyDescent="0.25">
      <c r="A31" s="3" t="s">
        <v>108</v>
      </c>
      <c r="B31" s="2" t="s">
        <v>42</v>
      </c>
      <c r="C31" s="3" t="s">
        <v>64</v>
      </c>
      <c r="D31" s="9">
        <v>380</v>
      </c>
      <c r="E31" s="3" t="s">
        <v>6</v>
      </c>
      <c r="F31" s="1" t="s">
        <v>135</v>
      </c>
      <c r="G31" s="1">
        <f>VLOOKUP(F:F,Kraftwerkspark!$B$2:$F$7,4,FALSE)</f>
        <v>0.42</v>
      </c>
      <c r="H31" s="1">
        <f>VLOOKUP(F:F,Kraftwerkspark!$B$2:$F$7,3,FALSE)</f>
        <v>0.3</v>
      </c>
      <c r="I31" s="1">
        <f>VLOOKUP(F:F,Kraftwerkspark!$B$2:$F$7,5,FALSE)</f>
        <v>10.9</v>
      </c>
      <c r="J31" s="8">
        <v>556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IF(F31=Kraftwerkspark!$B$6,J31*Kraftwerkspark!$H$6/100,0)))))</f>
        <v>166.8</v>
      </c>
    </row>
    <row r="32" spans="1:11" x14ac:dyDescent="0.25">
      <c r="A32" s="3" t="s">
        <v>110</v>
      </c>
      <c r="B32" s="2" t="s">
        <v>166</v>
      </c>
      <c r="C32" s="3" t="s">
        <v>64</v>
      </c>
      <c r="D32" s="9">
        <v>380</v>
      </c>
      <c r="E32" s="3" t="s">
        <v>39</v>
      </c>
      <c r="F32" s="1" t="s">
        <v>67</v>
      </c>
      <c r="G32" s="1">
        <f>VLOOKUP(F:F,Kraftwerkspark!$B$2:$F$7,4,FALSE)</f>
        <v>0.52</v>
      </c>
      <c r="H32" s="1">
        <f>VLOOKUP(F:F,Kraftwerkspark!$B$2:$F$7,3,FALSE)</f>
        <v>0.2</v>
      </c>
      <c r="I32" s="1">
        <f>VLOOKUP(F:F,Kraftwerkspark!$B$2:$F$7,5,FALSE)</f>
        <v>27.25</v>
      </c>
      <c r="J32" s="8">
        <v>30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IF(F32=Kraftwerkspark!$B$6,J32*Kraftwerkspark!$H$6/100,0)))))</f>
        <v>6</v>
      </c>
    </row>
    <row r="33" spans="1:11" x14ac:dyDescent="0.25">
      <c r="A33" s="3" t="s">
        <v>111</v>
      </c>
      <c r="B33" s="2" t="s">
        <v>166</v>
      </c>
      <c r="C33" s="3" t="s">
        <v>64</v>
      </c>
      <c r="D33" s="9">
        <v>380</v>
      </c>
      <c r="E33" s="3" t="s">
        <v>44</v>
      </c>
      <c r="F33" s="1" t="s">
        <v>68</v>
      </c>
      <c r="G33" s="1">
        <f>VLOOKUP(F:F,Kraftwerkspark!$B$2:$F$7,4,FALSE)</f>
        <v>0.35</v>
      </c>
      <c r="H33" s="1">
        <f>VLOOKUP(F:F,Kraftwerkspark!$B$2:$F$7,3,FALSE)</f>
        <v>0.27</v>
      </c>
      <c r="I33" s="1">
        <f>VLOOKUP(F:F,Kraftwerkspark!$B$2:$F$7,5,FALSE)</f>
        <v>27.25</v>
      </c>
      <c r="J33" s="8">
        <v>32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IF(F33=Kraftwerkspark!$B$6,J33*Kraftwerkspark!$H$6/100,0)))))</f>
        <v>6.4</v>
      </c>
    </row>
    <row r="34" spans="1:11" x14ac:dyDescent="0.25">
      <c r="A34" s="3" t="s">
        <v>112</v>
      </c>
      <c r="B34" s="2" t="s">
        <v>167</v>
      </c>
      <c r="C34" s="12" t="s">
        <v>64</v>
      </c>
      <c r="D34" s="9">
        <v>380</v>
      </c>
      <c r="E34" s="3" t="s">
        <v>29</v>
      </c>
      <c r="F34" s="8" t="s">
        <v>67</v>
      </c>
      <c r="G34" s="1">
        <f>VLOOKUP(F:F,Kraftwerkspark!$B$2:$F$7,4,FALSE)</f>
        <v>0.52</v>
      </c>
      <c r="H34" s="1">
        <f>VLOOKUP(F:F,Kraftwerkspark!$B$2:$F$7,3,FALSE)</f>
        <v>0.2</v>
      </c>
      <c r="I34" s="1">
        <f>VLOOKUP(F:F,Kraftwerkspark!$B$2:$F$7,5,FALSE)</f>
        <v>27.25</v>
      </c>
      <c r="J34" s="8">
        <v>43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IF(F34=Kraftwerkspark!$B$6,J34*Kraftwerkspark!$H$6/100,0)))))</f>
        <v>8.6</v>
      </c>
    </row>
    <row r="35" spans="1:11" x14ac:dyDescent="0.25">
      <c r="A35" s="3" t="s">
        <v>113</v>
      </c>
      <c r="B35" s="2" t="s">
        <v>167</v>
      </c>
      <c r="C35" s="12" t="s">
        <v>64</v>
      </c>
      <c r="D35" s="9">
        <v>380</v>
      </c>
      <c r="E35" s="3" t="s">
        <v>49</v>
      </c>
      <c r="F35" s="8" t="s">
        <v>67</v>
      </c>
      <c r="G35" s="1">
        <f>VLOOKUP(F:F,Kraftwerkspark!$B$2:$F$7,4,FALSE)</f>
        <v>0.52</v>
      </c>
      <c r="H35" s="1">
        <f>VLOOKUP(F:F,Kraftwerkspark!$B$2:$F$7,3,FALSE)</f>
        <v>0.2</v>
      </c>
      <c r="I35" s="1">
        <f>VLOOKUP(F:F,Kraftwerkspark!$B$2:$F$7,5,FALSE)</f>
        <v>27.25</v>
      </c>
      <c r="J35" s="8">
        <v>420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IF(F35=Kraftwerkspark!$B$6,J35*Kraftwerkspark!$H$6/100,0)))))</f>
        <v>84</v>
      </c>
    </row>
    <row r="36" spans="1:11" x14ac:dyDescent="0.25">
      <c r="A36" s="3" t="s">
        <v>114</v>
      </c>
      <c r="B36" s="2" t="s">
        <v>168</v>
      </c>
      <c r="C36" s="12" t="s">
        <v>64</v>
      </c>
      <c r="D36" s="9">
        <v>380</v>
      </c>
      <c r="E36" s="2" t="s">
        <v>40</v>
      </c>
      <c r="F36" s="8" t="s">
        <v>67</v>
      </c>
      <c r="G36" s="1">
        <f>VLOOKUP(F:F,Kraftwerkspark!$B$2:$F$7,4,FALSE)</f>
        <v>0.52</v>
      </c>
      <c r="H36" s="1">
        <f>VLOOKUP(F:F,Kraftwerkspark!$B$2:$F$7,3,FALSE)</f>
        <v>0.2</v>
      </c>
      <c r="I36" s="1">
        <f>VLOOKUP(F:F,Kraftwerkspark!$B$2:$F$7,5,FALSE)</f>
        <v>27.25</v>
      </c>
      <c r="J36" s="8">
        <v>14.5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IF(F36=Kraftwerkspark!$B$6,J36*Kraftwerkspark!$H$6/100,0)))))</f>
        <v>2.9</v>
      </c>
    </row>
    <row r="37" spans="1:11" x14ac:dyDescent="0.25">
      <c r="A37" s="3" t="s">
        <v>115</v>
      </c>
      <c r="B37" s="2" t="s">
        <v>168</v>
      </c>
      <c r="C37" s="12" t="s">
        <v>64</v>
      </c>
      <c r="D37" s="9">
        <v>380</v>
      </c>
      <c r="E37" s="2" t="s">
        <v>30</v>
      </c>
      <c r="F37" s="8" t="s">
        <v>67</v>
      </c>
      <c r="G37" s="1">
        <f>VLOOKUP(F:F,Kraftwerkspark!$B$2:$F$7,4,FALSE)</f>
        <v>0.52</v>
      </c>
      <c r="H37" s="1">
        <f>VLOOKUP(F:F,Kraftwerkspark!$B$2:$F$7,3,FALSE)</f>
        <v>0.2</v>
      </c>
      <c r="I37" s="1">
        <f>VLOOKUP(F:F,Kraftwerkspark!$B$2:$F$7,5,FALSE)</f>
        <v>27.25</v>
      </c>
      <c r="J37" s="8">
        <v>22.8</v>
      </c>
      <c r="K37" s="1">
        <f>IF(F37=Kraftwerkspark!$B$2,J37*Kraftwerkspark!$H$2/100,
IF(F37=Kraftwerkspark!$B$3,J37*Kraftwerkspark!$H$3/100,
IF(F37=Kraftwerkspark!$B$4,J37*Kraftwerkspark!$H$4/100,
IF(F37=Kraftwerkspark!$B$5,J37*Kraftwerkspark!$H$5/100,
IF(F37=Kraftwerkspark!$B$6,J37*Kraftwerkspark!$H$6/100,0)))))</f>
        <v>4.5599999999999996</v>
      </c>
    </row>
    <row r="38" spans="1:11" x14ac:dyDescent="0.25">
      <c r="A38" s="3" t="s">
        <v>116</v>
      </c>
      <c r="B38" s="2" t="s">
        <v>169</v>
      </c>
      <c r="C38" s="3" t="s">
        <v>64</v>
      </c>
      <c r="D38" s="9">
        <v>220</v>
      </c>
      <c r="E38" s="3" t="s">
        <v>24</v>
      </c>
      <c r="F38" s="1" t="s">
        <v>67</v>
      </c>
      <c r="G38" s="1">
        <f>VLOOKUP(F:F,Kraftwerkspark!$B$2:$F$7,4,FALSE)</f>
        <v>0.52</v>
      </c>
      <c r="H38" s="1">
        <f>VLOOKUP(F:F,Kraftwerkspark!$B$2:$F$7,3,FALSE)</f>
        <v>0.2</v>
      </c>
      <c r="I38" s="1">
        <f>VLOOKUP(F:F,Kraftwerkspark!$B$2:$F$7,5,FALSE)</f>
        <v>27.25</v>
      </c>
      <c r="J38" s="8">
        <v>410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IF(F38=Kraftwerkspark!$B$6,J38*Kraftwerkspark!$H$6/100,0)))))</f>
        <v>82</v>
      </c>
    </row>
    <row r="39" spans="1:11" x14ac:dyDescent="0.25">
      <c r="A39" s="3" t="s">
        <v>117</v>
      </c>
      <c r="B39" s="2" t="s">
        <v>169</v>
      </c>
      <c r="C39" s="7" t="s">
        <v>65</v>
      </c>
      <c r="D39" s="9">
        <v>220</v>
      </c>
      <c r="E39" s="3" t="s">
        <v>18</v>
      </c>
      <c r="F39" s="1" t="s">
        <v>71</v>
      </c>
      <c r="G39" s="1">
        <f>VLOOKUP(F:F,Kraftwerkspark!$B$2:$F$7,4,FALSE)</f>
        <v>0.85</v>
      </c>
      <c r="H39" s="1">
        <f>VLOOKUP(F:F,Kraftwerkspark!$B$2:$F$7,3,FALSE)</f>
        <v>0</v>
      </c>
      <c r="I39" s="1">
        <f>VLOOKUP(F:F,Kraftwerkspark!$B$2:$F$7,5,FALSE)</f>
        <v>0</v>
      </c>
      <c r="J39" s="8">
        <v>144</v>
      </c>
      <c r="K39" s="1">
        <v>-144</v>
      </c>
    </row>
    <row r="40" spans="1:11" x14ac:dyDescent="0.25">
      <c r="A40" s="3" t="s">
        <v>118</v>
      </c>
      <c r="B40" s="2" t="s">
        <v>170</v>
      </c>
      <c r="C40" s="3" t="s">
        <v>64</v>
      </c>
      <c r="D40" s="9">
        <v>380</v>
      </c>
      <c r="E40" s="3" t="s">
        <v>50</v>
      </c>
      <c r="F40" s="1" t="s">
        <v>67</v>
      </c>
      <c r="G40" s="1">
        <f>VLOOKUP(F:F,Kraftwerkspark!$B$2:$F$7,4,FALSE)</f>
        <v>0.52</v>
      </c>
      <c r="H40" s="1">
        <f>VLOOKUP(F:F,Kraftwerkspark!$B$2:$F$7,3,FALSE)</f>
        <v>0.2</v>
      </c>
      <c r="I40" s="1">
        <f>VLOOKUP(F:F,Kraftwerkspark!$B$2:$F$7,5,FALSE)</f>
        <v>27.25</v>
      </c>
      <c r="J40" s="8">
        <v>346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IF(F40=Kraftwerkspark!$B$6,J40*Kraftwerkspark!$H$6/100,0)))))</f>
        <v>69.2</v>
      </c>
    </row>
    <row r="41" spans="1:11" x14ac:dyDescent="0.25">
      <c r="A41" s="3" t="s">
        <v>119</v>
      </c>
      <c r="B41" s="2" t="s">
        <v>170</v>
      </c>
      <c r="C41" s="3" t="s">
        <v>64</v>
      </c>
      <c r="D41" s="9">
        <v>380</v>
      </c>
      <c r="E41" s="3" t="s">
        <v>9</v>
      </c>
      <c r="F41" s="1" t="s">
        <v>67</v>
      </c>
      <c r="G41" s="1">
        <f>VLOOKUP(F:F,Kraftwerkspark!$B$2:$F$7,4,FALSE)</f>
        <v>0.52</v>
      </c>
      <c r="H41" s="1">
        <f>VLOOKUP(F:F,Kraftwerkspark!$B$2:$F$7,3,FALSE)</f>
        <v>0.2</v>
      </c>
      <c r="I41" s="1">
        <f>VLOOKUP(F:F,Kraftwerkspark!$B$2:$F$7,5,FALSE)</f>
        <v>27.25</v>
      </c>
      <c r="J41" s="8">
        <v>357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IF(F41=Kraftwerkspark!$B$6,J41*Kraftwerkspark!$H$6/100,0)))))</f>
        <v>71.400000000000006</v>
      </c>
    </row>
    <row r="42" spans="1:11" x14ac:dyDescent="0.25">
      <c r="A42" s="3" t="s">
        <v>120</v>
      </c>
      <c r="B42" s="2" t="s">
        <v>170</v>
      </c>
      <c r="C42" s="3" t="s">
        <v>64</v>
      </c>
      <c r="D42" s="9">
        <v>380</v>
      </c>
      <c r="E42" s="3" t="s">
        <v>23</v>
      </c>
      <c r="F42" s="1" t="s">
        <v>67</v>
      </c>
      <c r="G42" s="1">
        <f>VLOOKUP(F:F,Kraftwerkspark!$B$2:$F$7,4,FALSE)</f>
        <v>0.52</v>
      </c>
      <c r="H42" s="1">
        <f>VLOOKUP(F:F,Kraftwerkspark!$B$2:$F$7,3,FALSE)</f>
        <v>0.2</v>
      </c>
      <c r="I42" s="1">
        <f>VLOOKUP(F:F,Kraftwerkspark!$B$2:$F$7,5,FALSE)</f>
        <v>27.25</v>
      </c>
      <c r="J42" s="8">
        <v>350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IF(F42=Kraftwerkspark!$B$6,J42*Kraftwerkspark!$H$6/100,0)))))</f>
        <v>70</v>
      </c>
    </row>
    <row r="43" spans="1:11" x14ac:dyDescent="0.25">
      <c r="A43" s="3" t="s">
        <v>121</v>
      </c>
      <c r="B43" s="2" t="s">
        <v>170</v>
      </c>
      <c r="C43" s="3" t="s">
        <v>64</v>
      </c>
      <c r="D43" s="9">
        <v>380</v>
      </c>
      <c r="E43" s="3" t="s">
        <v>66</v>
      </c>
      <c r="F43" s="1" t="s">
        <v>67</v>
      </c>
      <c r="G43" s="1">
        <f>VLOOKUP(F:F,Kraftwerkspark!$B$2:$F$7,4,FALSE)</f>
        <v>0.52</v>
      </c>
      <c r="H43" s="1">
        <f>VLOOKUP(F:F,Kraftwerkspark!$B$2:$F$7,3,FALSE)</f>
        <v>0.2</v>
      </c>
      <c r="I43" s="1">
        <f>VLOOKUP(F:F,Kraftwerkspark!$B$2:$F$7,5,FALSE)</f>
        <v>27.25</v>
      </c>
      <c r="J43" s="8">
        <v>156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IF(F43=Kraftwerkspark!$B$6,J43*Kraftwerkspark!$H$6/100,0)))))</f>
        <v>31.2</v>
      </c>
    </row>
    <row r="44" spans="1:11" x14ac:dyDescent="0.25">
      <c r="A44" s="3" t="s">
        <v>122</v>
      </c>
      <c r="B44" s="2" t="s">
        <v>170</v>
      </c>
      <c r="C44" s="3" t="s">
        <v>64</v>
      </c>
      <c r="D44" s="9">
        <v>380</v>
      </c>
      <c r="E44" s="3" t="s">
        <v>31</v>
      </c>
      <c r="F44" s="1" t="s">
        <v>67</v>
      </c>
      <c r="G44" s="1">
        <f>VLOOKUP(F:F,Kraftwerkspark!$B$2:$F$7,4,FALSE)</f>
        <v>0.52</v>
      </c>
      <c r="H44" s="1">
        <f>VLOOKUP(F:F,Kraftwerkspark!$B$2:$F$7,3,FALSE)</f>
        <v>0.2</v>
      </c>
      <c r="I44" s="1">
        <f>VLOOKUP(F:F,Kraftwerkspark!$B$2:$F$7,5,FALSE)</f>
        <v>27.25</v>
      </c>
      <c r="J44" s="8">
        <v>37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IF(F44=Kraftwerkspark!$B$6,J44*Kraftwerkspark!$H$6/100,0)))))</f>
        <v>7.4</v>
      </c>
    </row>
    <row r="45" spans="1:11" x14ac:dyDescent="0.25">
      <c r="A45" s="3" t="s">
        <v>124</v>
      </c>
      <c r="B45" s="2" t="s">
        <v>170</v>
      </c>
      <c r="C45" s="7" t="s">
        <v>64</v>
      </c>
      <c r="D45" s="9">
        <v>380</v>
      </c>
      <c r="E45" s="3" t="s">
        <v>58</v>
      </c>
      <c r="F45" s="1" t="s">
        <v>67</v>
      </c>
      <c r="G45" s="1">
        <f>VLOOKUP(F:F,Kraftwerkspark!$B$2:$F$7,4,FALSE)</f>
        <v>0.52</v>
      </c>
      <c r="H45" s="1">
        <f>VLOOKUP(F:F,Kraftwerkspark!$B$2:$F$7,3,FALSE)</f>
        <v>0.2</v>
      </c>
      <c r="I45" s="1">
        <f>VLOOKUP(F:F,Kraftwerkspark!$B$2:$F$7,5,FALSE)</f>
        <v>27.25</v>
      </c>
      <c r="J45" s="8">
        <v>305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IF(F45=Kraftwerkspark!$B$6,J45*Kraftwerkspark!$H$6/100,0)))))</f>
        <v>61</v>
      </c>
    </row>
    <row r="46" spans="1:11" x14ac:dyDescent="0.25">
      <c r="A46" s="3" t="s">
        <v>123</v>
      </c>
      <c r="B46" s="2" t="s">
        <v>170</v>
      </c>
      <c r="C46" s="3" t="s">
        <v>64</v>
      </c>
      <c r="D46" s="9">
        <v>380</v>
      </c>
      <c r="E46" s="3" t="s">
        <v>57</v>
      </c>
      <c r="F46" s="1" t="s">
        <v>68</v>
      </c>
      <c r="G46" s="1">
        <f>VLOOKUP(F:F,Kraftwerkspark!$B$2:$F$7,4,FALSE)</f>
        <v>0.35</v>
      </c>
      <c r="H46" s="1">
        <f>VLOOKUP(F:F,Kraftwerkspark!$B$2:$F$7,3,FALSE)</f>
        <v>0.27</v>
      </c>
      <c r="I46" s="1">
        <f>VLOOKUP(F:F,Kraftwerkspark!$B$2:$F$7,5,FALSE)</f>
        <v>27.25</v>
      </c>
      <c r="J46" s="8">
        <v>18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IF(F46=Kraftwerkspark!$B$6,J46*Kraftwerkspark!$H$6/100,0)))))</f>
        <v>3.6</v>
      </c>
    </row>
    <row r="47" spans="1:11" x14ac:dyDescent="0.25">
      <c r="A47" s="3" t="s">
        <v>125</v>
      </c>
      <c r="B47" s="2" t="s">
        <v>171</v>
      </c>
      <c r="C47" s="12" t="s">
        <v>64</v>
      </c>
      <c r="D47" s="9">
        <v>220</v>
      </c>
      <c r="E47" s="3" t="s">
        <v>22</v>
      </c>
      <c r="F47" s="1" t="s">
        <v>67</v>
      </c>
      <c r="G47" s="1">
        <f>VLOOKUP(F:F,Kraftwerkspark!$B$2:$F$7,4,FALSE)</f>
        <v>0.52</v>
      </c>
      <c r="H47" s="1">
        <f>VLOOKUP(F:F,Kraftwerkspark!$B$2:$F$7,3,FALSE)</f>
        <v>0.2</v>
      </c>
      <c r="I47" s="1">
        <f>VLOOKUP(F:F,Kraftwerkspark!$B$2:$F$7,5,FALSE)</f>
        <v>27.25</v>
      </c>
      <c r="J47" s="8">
        <v>450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IF(F47=Kraftwerkspark!$B$6,J47*Kraftwerkspark!$H$6/100,0)))))</f>
        <v>90</v>
      </c>
    </row>
    <row r="48" spans="1:11" x14ac:dyDescent="0.25">
      <c r="A48" s="3" t="s">
        <v>126</v>
      </c>
      <c r="B48" s="2" t="s">
        <v>171</v>
      </c>
      <c r="C48" s="12" t="s">
        <v>64</v>
      </c>
      <c r="D48" s="9">
        <v>220</v>
      </c>
      <c r="E48" s="3" t="s">
        <v>20</v>
      </c>
      <c r="F48" s="1" t="s">
        <v>67</v>
      </c>
      <c r="G48" s="1">
        <f>VLOOKUP(F:F,Kraftwerkspark!$B$2:$F$7,4,FALSE)</f>
        <v>0.52</v>
      </c>
      <c r="H48" s="1">
        <f>VLOOKUP(F:F,Kraftwerkspark!$B$2:$F$7,3,FALSE)</f>
        <v>0.2</v>
      </c>
      <c r="I48" s="1">
        <f>VLOOKUP(F:F,Kraftwerkspark!$B$2:$F$7,5,FALSE)</f>
        <v>27.25</v>
      </c>
      <c r="J48" s="8">
        <v>238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IF(F48=Kraftwerkspark!$B$6,J48*Kraftwerkspark!$H$6/100,0)))))</f>
        <v>47.6</v>
      </c>
    </row>
    <row r="49" spans="1:11" x14ac:dyDescent="0.25">
      <c r="A49" s="3" t="s">
        <v>127</v>
      </c>
      <c r="B49" s="2" t="s">
        <v>172</v>
      </c>
      <c r="C49" s="3" t="s">
        <v>64</v>
      </c>
      <c r="D49" s="9">
        <v>380</v>
      </c>
      <c r="E49" s="3" t="s">
        <v>28</v>
      </c>
      <c r="F49" s="1" t="s">
        <v>67</v>
      </c>
      <c r="G49" s="1">
        <f>VLOOKUP(F:F,Kraftwerkspark!$B$2:$F$7,4,FALSE)</f>
        <v>0.52</v>
      </c>
      <c r="H49" s="1">
        <f>VLOOKUP(F:F,Kraftwerkspark!$B$2:$F$7,3,FALSE)</f>
        <v>0.2</v>
      </c>
      <c r="I49" s="1">
        <f>VLOOKUP(F:F,Kraftwerkspark!$B$2:$F$7,5,FALSE)</f>
        <v>27.25</v>
      </c>
      <c r="J49" s="8">
        <v>94</v>
      </c>
      <c r="K49" s="1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IF(F49=Kraftwerkspark!$B$6,J49*Kraftwerkspark!$H$6/100,0)))))</f>
        <v>18.8</v>
      </c>
    </row>
    <row r="50" spans="1:11" x14ac:dyDescent="0.25">
      <c r="A50" s="3" t="s">
        <v>128</v>
      </c>
      <c r="B50" s="2" t="s">
        <v>19</v>
      </c>
      <c r="C50" s="3" t="s">
        <v>64</v>
      </c>
      <c r="D50" s="9">
        <v>380</v>
      </c>
      <c r="E50" s="3" t="s">
        <v>19</v>
      </c>
      <c r="F50" s="1" t="s">
        <v>69</v>
      </c>
      <c r="G50" s="1">
        <f>VLOOKUP(F:F,Kraftwerkspark!$B$2:$F$7,4,FALSE)</f>
        <v>0.36</v>
      </c>
      <c r="H50" s="1">
        <f>VLOOKUP(F:F,Kraftwerkspark!$B$2:$F$7,3,FALSE)</f>
        <v>0</v>
      </c>
      <c r="I50" s="1">
        <f>VLOOKUP(F:F,Kraftwerkspark!$B$2:$F$7,5,FALSE)</f>
        <v>0.36</v>
      </c>
      <c r="J50" s="8">
        <v>3016</v>
      </c>
      <c r="K50" s="1">
        <f>IF(F50=Kraftwerkspark!$B$2,J50*Kraftwerkspark!$H$2/100,
IF(F50=Kraftwerkspark!$B$3,J50*Kraftwerkspark!$H$3/100,
IF(F50=Kraftwerkspark!$B$4,J50*Kraftwerkspark!$H$4/100,
IF(F50=Kraftwerkspark!$B$5,J50*Kraftwerkspark!$H$5/100,
IF(F50=Kraftwerkspark!$B$6,J50*Kraftwerkspark!$H$6/100,0)))))</f>
        <v>2111.1999999999998</v>
      </c>
    </row>
    <row r="51" spans="1:11" x14ac:dyDescent="0.25">
      <c r="A51" s="3" t="s">
        <v>129</v>
      </c>
      <c r="B51" t="s">
        <v>177</v>
      </c>
      <c r="C51" s="3" t="s">
        <v>64</v>
      </c>
      <c r="D51" s="9">
        <v>380</v>
      </c>
      <c r="E51" s="3" t="s">
        <v>7</v>
      </c>
      <c r="F51" s="1" t="s">
        <v>67</v>
      </c>
      <c r="G51" s="1">
        <f>VLOOKUP(F:F,Kraftwerkspark!$B$2:$F$7,4,FALSE)</f>
        <v>0.52</v>
      </c>
      <c r="H51" s="1">
        <f>VLOOKUP(F:F,Kraftwerkspark!$B$2:$F$7,3,FALSE)</f>
        <v>0.2</v>
      </c>
      <c r="I51" s="1">
        <f>VLOOKUP(F:F,Kraftwerkspark!$B$2:$F$7,5,FALSE)</f>
        <v>27.25</v>
      </c>
      <c r="J51" s="8">
        <v>385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IF(F51=Kraftwerkspark!$B$6,J51*Kraftwerkspark!$H$6/100,0)))))</f>
        <v>77</v>
      </c>
    </row>
    <row r="52" spans="1:11" x14ac:dyDescent="0.25">
      <c r="A52" s="3" t="s">
        <v>130</v>
      </c>
      <c r="B52" s="2" t="s">
        <v>173</v>
      </c>
      <c r="C52" s="3" t="s">
        <v>64</v>
      </c>
      <c r="D52" s="9">
        <v>380</v>
      </c>
      <c r="E52" s="3" t="s">
        <v>4</v>
      </c>
      <c r="F52" s="1" t="s">
        <v>70</v>
      </c>
      <c r="G52" s="1">
        <f>VLOOKUP(F:F,Kraftwerkspark!$B$2:$F$7,4,FALSE)</f>
        <v>0.52</v>
      </c>
      <c r="H52" s="1">
        <f>VLOOKUP(F:F,Kraftwerkspark!$B$2:$F$7,3,FALSE)</f>
        <v>0.2</v>
      </c>
      <c r="I52" s="1">
        <f>VLOOKUP(F:F,Kraftwerkspark!$B$2:$F$7,5,FALSE)</f>
        <v>27.25</v>
      </c>
      <c r="J52" s="8">
        <v>395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IF(F52=Kraftwerkspark!$B$6,J52*Kraftwerkspark!$H$6/100,0)))))</f>
        <v>79</v>
      </c>
    </row>
    <row r="53" spans="1:11" x14ac:dyDescent="0.25">
      <c r="C53" s="5"/>
      <c r="F53" s="6"/>
      <c r="G53" s="6"/>
      <c r="H53" s="6"/>
      <c r="I53" s="6"/>
      <c r="J53" s="5"/>
    </row>
    <row r="54" spans="1:11" x14ac:dyDescent="0.25">
      <c r="C54" s="5"/>
      <c r="F54" s="6"/>
      <c r="G54" s="6"/>
      <c r="H54" s="6"/>
      <c r="I54" s="6"/>
      <c r="J54" s="5"/>
    </row>
    <row r="55" spans="1:11" x14ac:dyDescent="0.25">
      <c r="F55" s="6"/>
      <c r="G55" s="6"/>
      <c r="H55" s="6"/>
      <c r="I55" s="6"/>
      <c r="J55" s="5"/>
    </row>
    <row r="56" spans="1:11" x14ac:dyDescent="0.25">
      <c r="F56" s="6"/>
      <c r="G56" s="6"/>
      <c r="H56" s="6"/>
      <c r="I56" s="6"/>
      <c r="J56" s="5"/>
    </row>
  </sheetData>
  <autoFilter ref="A1:K52">
    <sortState ref="A2:K52">
      <sortCondition ref="B1:B52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9"/>
  <sheetViews>
    <sheetView tabSelected="1" workbookViewId="0">
      <selection activeCell="F6" sqref="F6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6" customWidth="1"/>
  </cols>
  <sheetData>
    <row r="1" spans="1:8" ht="30" x14ac:dyDescent="0.25">
      <c r="A1" s="16" t="s">
        <v>131</v>
      </c>
      <c r="B1" s="11" t="s">
        <v>137</v>
      </c>
      <c r="C1" s="16" t="s">
        <v>132</v>
      </c>
      <c r="D1" s="15" t="s">
        <v>134</v>
      </c>
      <c r="E1" s="11" t="s">
        <v>73</v>
      </c>
      <c r="F1" s="15" t="s">
        <v>136</v>
      </c>
      <c r="G1" s="15" t="s">
        <v>139</v>
      </c>
      <c r="H1" s="11" t="s">
        <v>141</v>
      </c>
    </row>
    <row r="2" spans="1:8" x14ac:dyDescent="0.25">
      <c r="A2" s="1">
        <v>1</v>
      </c>
      <c r="B2" s="1" t="s">
        <v>67</v>
      </c>
      <c r="C2" s="17">
        <f>SUMIF(Kraftwerkszuordnung!$F$2:$F$52,B2,Kraftwerkszuordnung!$J$2:$J$52)</f>
        <v>7389</v>
      </c>
      <c r="D2" s="3">
        <v>0.2</v>
      </c>
      <c r="E2" s="3">
        <v>0.52</v>
      </c>
      <c r="F2" s="3">
        <f>2.5*$F$5</f>
        <v>27.25</v>
      </c>
      <c r="G2" s="1" t="s">
        <v>138</v>
      </c>
      <c r="H2" s="3">
        <v>20</v>
      </c>
    </row>
    <row r="3" spans="1:8" x14ac:dyDescent="0.25">
      <c r="A3" s="1">
        <v>2</v>
      </c>
      <c r="B3" s="1" t="s">
        <v>70</v>
      </c>
      <c r="C3" s="17">
        <f>SUMIF(Kraftwerkszuordnung!$F$2:$F$52,B3,Kraftwerkszuordnung!$J$2:$J$52)</f>
        <v>395</v>
      </c>
      <c r="D3" s="3">
        <v>0.2</v>
      </c>
      <c r="E3" s="3">
        <v>0.52</v>
      </c>
      <c r="F3" s="3">
        <f>2.5*$F$5</f>
        <v>27.25</v>
      </c>
      <c r="G3" s="1" t="s">
        <v>138</v>
      </c>
      <c r="H3" s="3">
        <v>20</v>
      </c>
    </row>
    <row r="4" spans="1:8" x14ac:dyDescent="0.25">
      <c r="A4" s="1">
        <v>3</v>
      </c>
      <c r="B4" s="1" t="s">
        <v>69</v>
      </c>
      <c r="C4" s="17">
        <f>SUMIF(Kraftwerkszuordnung!$F$2:$F$52,B4,Kraftwerkszuordnung!$J$2:$J$52)</f>
        <v>5927</v>
      </c>
      <c r="D4" s="3">
        <v>0</v>
      </c>
      <c r="E4" s="3">
        <v>0.36</v>
      </c>
      <c r="F4" s="2">
        <v>0.36</v>
      </c>
      <c r="G4" s="1"/>
      <c r="H4" s="2">
        <v>70</v>
      </c>
    </row>
    <row r="5" spans="1:8" x14ac:dyDescent="0.25">
      <c r="A5" s="1">
        <v>4</v>
      </c>
      <c r="B5" s="1" t="s">
        <v>135</v>
      </c>
      <c r="C5" s="17">
        <f>SUMIF(Kraftwerkszuordnung!$F$2:$F$52,B5,Kraftwerkszuordnung!$J$2:$J$52)</f>
        <v>556</v>
      </c>
      <c r="D5" s="3">
        <v>0.3</v>
      </c>
      <c r="E5" s="3">
        <v>0.42</v>
      </c>
      <c r="F5" s="2">
        <v>10.9</v>
      </c>
      <c r="G5" s="1"/>
      <c r="H5" s="2">
        <v>30</v>
      </c>
    </row>
    <row r="6" spans="1:8" x14ac:dyDescent="0.25">
      <c r="A6" s="1">
        <v>5</v>
      </c>
      <c r="B6" s="1" t="s">
        <v>68</v>
      </c>
      <c r="C6" s="17">
        <f>SUMIF(Kraftwerkszuordnung!$F$2:$F$52,B6,Kraftwerkszuordnung!$J$2:$J$52)</f>
        <v>210</v>
      </c>
      <c r="D6" s="3">
        <v>0.27</v>
      </c>
      <c r="E6" s="3">
        <v>0.35</v>
      </c>
      <c r="F6" s="3">
        <f>2.5*$F$5</f>
        <v>27.25</v>
      </c>
      <c r="G6" s="1" t="s">
        <v>138</v>
      </c>
      <c r="H6" s="2">
        <v>20</v>
      </c>
    </row>
    <row r="7" spans="1:8" x14ac:dyDescent="0.25">
      <c r="A7" s="1">
        <v>6</v>
      </c>
      <c r="B7" s="1" t="s">
        <v>71</v>
      </c>
      <c r="C7" s="17">
        <f>SUMIF(Kraftwerkszuordnung!$F$2:$F$52,B7,Kraftwerkszuordnung!$J$2:$J$52)</f>
        <v>1308</v>
      </c>
      <c r="D7" s="3">
        <v>0</v>
      </c>
      <c r="E7" s="3">
        <v>0.85</v>
      </c>
      <c r="F7" s="3">
        <v>0</v>
      </c>
      <c r="G7" s="1" t="s">
        <v>138</v>
      </c>
      <c r="H7" s="3"/>
    </row>
    <row r="8" spans="1:8" x14ac:dyDescent="0.25">
      <c r="A8" s="14"/>
      <c r="B8" s="14"/>
      <c r="C8" s="18"/>
    </row>
    <row r="9" spans="1:8" x14ac:dyDescent="0.25">
      <c r="B9" s="13" t="s">
        <v>133</v>
      </c>
      <c r="C9" s="19">
        <f>SUM(C2:C8)</f>
        <v>15785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R56"/>
  <sheetViews>
    <sheetView zoomScaleNormal="100" workbookViewId="0">
      <pane ySplit="1" topLeftCell="A2" activePane="bottomLeft" state="frozen"/>
      <selection pane="bottomLeft" activeCell="B2" sqref="B2:B52"/>
    </sheetView>
  </sheetViews>
  <sheetFormatPr baseColWidth="10" defaultRowHeight="15" x14ac:dyDescent="0.25"/>
  <cols>
    <col min="2" max="2" width="14.85546875" bestFit="1" customWidth="1"/>
    <col min="3" max="3" width="12.7109375" bestFit="1" customWidth="1"/>
    <col min="4" max="4" width="9.42578125" customWidth="1"/>
    <col min="5" max="5" width="33.28515625" bestFit="1" customWidth="1"/>
    <col min="6" max="6" width="14.5703125" customWidth="1"/>
    <col min="7" max="7" width="13.28515625" customWidth="1"/>
    <col min="8" max="8" width="16.42578125" customWidth="1"/>
  </cols>
  <sheetData>
    <row r="1" spans="1:18" ht="30" x14ac:dyDescent="0.25">
      <c r="A1" s="10" t="s">
        <v>79</v>
      </c>
      <c r="B1" s="10" t="s">
        <v>74</v>
      </c>
      <c r="C1" s="10" t="s">
        <v>75</v>
      </c>
      <c r="D1" s="10" t="s">
        <v>76</v>
      </c>
      <c r="E1" s="10" t="s">
        <v>0</v>
      </c>
      <c r="F1" s="11" t="s">
        <v>72</v>
      </c>
      <c r="G1" s="11" t="s">
        <v>77</v>
      </c>
      <c r="H1" s="11" t="s">
        <v>78</v>
      </c>
      <c r="I1" s="11" t="s">
        <v>140</v>
      </c>
      <c r="J1" s="11" t="s">
        <v>155</v>
      </c>
      <c r="K1" s="11" t="s">
        <v>156</v>
      </c>
      <c r="L1" s="11" t="s">
        <v>157</v>
      </c>
      <c r="M1" s="11" t="s">
        <v>158</v>
      </c>
      <c r="N1" s="11" t="s">
        <v>159</v>
      </c>
      <c r="O1" s="11" t="s">
        <v>160</v>
      </c>
      <c r="P1" s="11" t="s">
        <v>161</v>
      </c>
      <c r="Q1" s="11" t="s">
        <v>162</v>
      </c>
      <c r="R1" s="11" t="s">
        <v>163</v>
      </c>
    </row>
    <row r="2" spans="1:18" x14ac:dyDescent="0.25">
      <c r="A2" s="3" t="s">
        <v>80</v>
      </c>
      <c r="B2" s="2" t="s">
        <v>11</v>
      </c>
      <c r="C2" s="3" t="s">
        <v>64</v>
      </c>
      <c r="D2" s="9">
        <v>380</v>
      </c>
      <c r="E2" s="3" t="s">
        <v>10</v>
      </c>
      <c r="F2" s="1" t="s">
        <v>67</v>
      </c>
      <c r="G2" s="8">
        <v>879</v>
      </c>
      <c r="H2" s="1">
        <f>Kraftwerkszuordnung!K2</f>
        <v>175.8</v>
      </c>
      <c r="I2" s="3"/>
      <c r="J2" s="3">
        <v>879</v>
      </c>
      <c r="K2" s="3">
        <v>879</v>
      </c>
      <c r="L2" s="3">
        <v>879</v>
      </c>
      <c r="M2" s="3">
        <v>879</v>
      </c>
      <c r="N2" s="3">
        <v>879</v>
      </c>
      <c r="O2" s="3">
        <v>879</v>
      </c>
      <c r="P2" s="3">
        <v>879</v>
      </c>
      <c r="Q2" s="3">
        <v>879</v>
      </c>
      <c r="R2" s="3">
        <v>879</v>
      </c>
    </row>
    <row r="3" spans="1:18" x14ac:dyDescent="0.25">
      <c r="A3" s="3" t="s">
        <v>81</v>
      </c>
      <c r="B3" s="2" t="s">
        <v>48</v>
      </c>
      <c r="C3" s="12" t="s">
        <v>64</v>
      </c>
      <c r="D3" s="9">
        <v>380</v>
      </c>
      <c r="E3" s="3" t="s">
        <v>36</v>
      </c>
      <c r="F3" s="8" t="s">
        <v>67</v>
      </c>
      <c r="G3" s="8">
        <v>48</v>
      </c>
      <c r="H3" s="1">
        <f>Kraftwerkszuordnung!K3</f>
        <v>9.6</v>
      </c>
      <c r="I3" s="3"/>
      <c r="J3" s="3">
        <v>48</v>
      </c>
      <c r="K3" s="3">
        <v>48</v>
      </c>
      <c r="L3" s="3">
        <v>48</v>
      </c>
      <c r="M3" s="3">
        <v>48</v>
      </c>
      <c r="N3" s="3">
        <v>48</v>
      </c>
      <c r="O3" s="3">
        <v>48</v>
      </c>
      <c r="P3" s="3">
        <v>48</v>
      </c>
      <c r="Q3" s="3">
        <v>48</v>
      </c>
      <c r="R3" s="3">
        <v>48</v>
      </c>
    </row>
    <row r="4" spans="1:18" x14ac:dyDescent="0.25">
      <c r="A4" s="3" t="s">
        <v>82</v>
      </c>
      <c r="B4" s="2" t="s">
        <v>48</v>
      </c>
      <c r="C4" s="12" t="s">
        <v>64</v>
      </c>
      <c r="D4" s="9">
        <v>380</v>
      </c>
      <c r="E4" s="3" t="s">
        <v>53</v>
      </c>
      <c r="F4" s="8" t="s">
        <v>68</v>
      </c>
      <c r="G4" s="8">
        <v>18</v>
      </c>
      <c r="H4" s="1">
        <f>Kraftwerkszuordnung!K4</f>
        <v>3.6</v>
      </c>
      <c r="I4" s="3"/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25">
      <c r="A5" s="3" t="s">
        <v>83</v>
      </c>
      <c r="B5" s="2" t="s">
        <v>21</v>
      </c>
      <c r="C5" s="12" t="s">
        <v>65</v>
      </c>
      <c r="D5" s="9">
        <v>380</v>
      </c>
      <c r="E5" s="3" t="s">
        <v>21</v>
      </c>
      <c r="F5" s="8" t="s">
        <v>71</v>
      </c>
      <c r="G5" s="8">
        <v>1164</v>
      </c>
      <c r="H5" s="1">
        <f>Kraftwerkszuordnung!K5</f>
        <v>-1035</v>
      </c>
      <c r="I5" s="3"/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25">
      <c r="A6" s="3" t="s">
        <v>84</v>
      </c>
      <c r="B6" s="2" t="s">
        <v>5</v>
      </c>
      <c r="C6" s="3" t="s">
        <v>64</v>
      </c>
      <c r="D6" s="9">
        <v>380</v>
      </c>
      <c r="E6" s="3" t="s">
        <v>3</v>
      </c>
      <c r="F6" s="1" t="s">
        <v>67</v>
      </c>
      <c r="G6" s="8">
        <v>261</v>
      </c>
      <c r="H6" s="1">
        <f>Kraftwerkszuordnung!K6</f>
        <v>52.2</v>
      </c>
      <c r="I6" s="3"/>
      <c r="J6" s="3">
        <v>261</v>
      </c>
      <c r="K6" s="3">
        <v>261</v>
      </c>
      <c r="L6" s="3">
        <v>261</v>
      </c>
      <c r="M6" s="3">
        <v>261</v>
      </c>
      <c r="N6" s="3">
        <v>261</v>
      </c>
      <c r="O6" s="3">
        <v>261</v>
      </c>
      <c r="P6" s="3">
        <v>261</v>
      </c>
      <c r="Q6" s="3">
        <v>261</v>
      </c>
      <c r="R6" s="3">
        <v>261</v>
      </c>
    </row>
    <row r="7" spans="1:18" x14ac:dyDescent="0.25">
      <c r="A7" s="3" t="s">
        <v>85</v>
      </c>
      <c r="B7" s="2" t="s">
        <v>5</v>
      </c>
      <c r="C7" s="3" t="s">
        <v>64</v>
      </c>
      <c r="D7" s="9">
        <v>380</v>
      </c>
      <c r="E7" s="3" t="s">
        <v>5</v>
      </c>
      <c r="F7" s="1" t="s">
        <v>69</v>
      </c>
      <c r="G7" s="8">
        <v>2911</v>
      </c>
      <c r="H7" s="1">
        <f>Kraftwerkszuordnung!K7</f>
        <v>26</v>
      </c>
      <c r="I7" s="3"/>
      <c r="J7" s="3">
        <v>2911</v>
      </c>
      <c r="K7" s="3">
        <v>2911</v>
      </c>
      <c r="L7" s="3">
        <v>2911</v>
      </c>
      <c r="M7" s="3">
        <v>2911</v>
      </c>
      <c r="N7" s="3">
        <v>2911</v>
      </c>
      <c r="O7" s="3">
        <v>2911</v>
      </c>
      <c r="P7" s="3">
        <v>2911</v>
      </c>
      <c r="Q7" s="3">
        <v>2911</v>
      </c>
      <c r="R7" s="3">
        <v>2911</v>
      </c>
    </row>
    <row r="8" spans="1:18" x14ac:dyDescent="0.25">
      <c r="A8" s="3" t="s">
        <v>86</v>
      </c>
      <c r="B8" s="2" t="s">
        <v>5</v>
      </c>
      <c r="C8" s="3" t="s">
        <v>64</v>
      </c>
      <c r="D8" s="9">
        <v>380</v>
      </c>
      <c r="E8" s="3" t="s">
        <v>25</v>
      </c>
      <c r="F8" s="1" t="s">
        <v>67</v>
      </c>
      <c r="G8" s="8">
        <v>130</v>
      </c>
      <c r="H8" s="1">
        <f>Kraftwerkszuordnung!K8</f>
        <v>11.6</v>
      </c>
      <c r="I8" s="3"/>
      <c r="J8" s="3">
        <v>130</v>
      </c>
      <c r="K8" s="3">
        <v>130</v>
      </c>
      <c r="L8" s="3">
        <v>130</v>
      </c>
      <c r="M8" s="3">
        <v>130</v>
      </c>
      <c r="N8" s="3">
        <v>130</v>
      </c>
      <c r="O8" s="3">
        <v>130</v>
      </c>
      <c r="P8" s="3">
        <v>130</v>
      </c>
      <c r="Q8" s="3">
        <v>130</v>
      </c>
      <c r="R8" s="3">
        <v>130</v>
      </c>
    </row>
    <row r="9" spans="1:18" x14ac:dyDescent="0.25">
      <c r="A9" s="3" t="s">
        <v>87</v>
      </c>
      <c r="B9" s="2" t="s">
        <v>5</v>
      </c>
      <c r="C9" s="3" t="s">
        <v>64</v>
      </c>
      <c r="D9" s="9">
        <v>380</v>
      </c>
      <c r="E9" s="3" t="s">
        <v>38</v>
      </c>
      <c r="F9" s="1" t="s">
        <v>67</v>
      </c>
      <c r="G9" s="8">
        <v>58</v>
      </c>
      <c r="H9" s="1">
        <f>Kraftwerkszuordnung!K9</f>
        <v>17</v>
      </c>
      <c r="I9" s="3"/>
      <c r="J9" s="3">
        <v>58</v>
      </c>
      <c r="K9" s="3">
        <v>58</v>
      </c>
      <c r="L9" s="3">
        <v>58</v>
      </c>
      <c r="M9" s="3">
        <v>58</v>
      </c>
      <c r="N9" s="3">
        <v>58</v>
      </c>
      <c r="O9" s="3">
        <v>58</v>
      </c>
      <c r="P9" s="3">
        <v>58</v>
      </c>
      <c r="Q9" s="3">
        <v>58</v>
      </c>
      <c r="R9" s="3">
        <v>58</v>
      </c>
    </row>
    <row r="10" spans="1:18" x14ac:dyDescent="0.25">
      <c r="A10" s="3" t="s">
        <v>88</v>
      </c>
      <c r="B10" s="2" t="s">
        <v>5</v>
      </c>
      <c r="C10" s="3" t="s">
        <v>64</v>
      </c>
      <c r="D10" s="9">
        <v>380</v>
      </c>
      <c r="E10" s="3" t="s">
        <v>33</v>
      </c>
      <c r="F10" s="1" t="s">
        <v>67</v>
      </c>
      <c r="G10" s="8">
        <v>85</v>
      </c>
      <c r="H10" s="1">
        <f>Kraftwerkszuordnung!K10</f>
        <v>8.6</v>
      </c>
      <c r="I10" s="3"/>
      <c r="J10" s="3">
        <v>85</v>
      </c>
      <c r="K10" s="3">
        <v>85</v>
      </c>
      <c r="L10" s="3">
        <v>85</v>
      </c>
      <c r="M10" s="3">
        <v>85</v>
      </c>
      <c r="N10" s="3">
        <v>85</v>
      </c>
      <c r="O10" s="3">
        <v>85</v>
      </c>
      <c r="P10" s="3">
        <v>85</v>
      </c>
      <c r="Q10" s="3">
        <v>85</v>
      </c>
      <c r="R10" s="3">
        <v>85</v>
      </c>
    </row>
    <row r="11" spans="1:18" x14ac:dyDescent="0.25">
      <c r="A11" s="3" t="s">
        <v>89</v>
      </c>
      <c r="B11" s="2" t="s">
        <v>5</v>
      </c>
      <c r="C11" s="3" t="s">
        <v>64</v>
      </c>
      <c r="D11" s="9">
        <v>380</v>
      </c>
      <c r="E11" s="3" t="s">
        <v>34</v>
      </c>
      <c r="F11" s="1" t="s">
        <v>67</v>
      </c>
      <c r="G11" s="8">
        <v>43</v>
      </c>
      <c r="H11" s="1">
        <f>Kraftwerkszuordnung!K11</f>
        <v>8.6</v>
      </c>
      <c r="I11" s="3"/>
      <c r="J11" s="3">
        <v>43</v>
      </c>
      <c r="K11" s="3">
        <v>43</v>
      </c>
      <c r="L11" s="3">
        <v>43</v>
      </c>
      <c r="M11" s="3">
        <v>43</v>
      </c>
      <c r="N11" s="3">
        <v>43</v>
      </c>
      <c r="O11" s="3">
        <v>43</v>
      </c>
      <c r="P11" s="3">
        <v>43</v>
      </c>
      <c r="Q11" s="3">
        <v>43</v>
      </c>
      <c r="R11" s="3">
        <v>43</v>
      </c>
    </row>
    <row r="12" spans="1:18" x14ac:dyDescent="0.25">
      <c r="A12" s="3" t="s">
        <v>90</v>
      </c>
      <c r="B12" s="2" t="s">
        <v>5</v>
      </c>
      <c r="C12" s="3" t="s">
        <v>64</v>
      </c>
      <c r="D12" s="9">
        <v>380</v>
      </c>
      <c r="E12" s="3" t="s">
        <v>32</v>
      </c>
      <c r="F12" s="1" t="s">
        <v>67</v>
      </c>
      <c r="G12" s="8">
        <v>43</v>
      </c>
      <c r="H12" s="1">
        <f>Kraftwerkszuordnung!K12</f>
        <v>30.8</v>
      </c>
      <c r="I12" s="3"/>
      <c r="J12" s="3">
        <v>43</v>
      </c>
      <c r="K12" s="3">
        <v>43</v>
      </c>
      <c r="L12" s="3">
        <v>43</v>
      </c>
      <c r="M12" s="3">
        <v>43</v>
      </c>
      <c r="N12" s="3">
        <v>43</v>
      </c>
      <c r="O12" s="3">
        <v>43</v>
      </c>
      <c r="P12" s="3">
        <v>43</v>
      </c>
      <c r="Q12" s="3">
        <v>43</v>
      </c>
      <c r="R12" s="3">
        <v>43</v>
      </c>
    </row>
    <row r="13" spans="1:18" x14ac:dyDescent="0.25">
      <c r="A13" s="3" t="s">
        <v>91</v>
      </c>
      <c r="B13" s="2" t="s">
        <v>5</v>
      </c>
      <c r="C13" s="3" t="s">
        <v>64</v>
      </c>
      <c r="D13" s="9">
        <v>380</v>
      </c>
      <c r="E13" s="3" t="s">
        <v>37</v>
      </c>
      <c r="F13" s="1" t="s">
        <v>67</v>
      </c>
      <c r="G13" s="8">
        <v>154</v>
      </c>
      <c r="H13" s="1">
        <f>Kraftwerkszuordnung!K13</f>
        <v>2037.7</v>
      </c>
      <c r="I13" s="3"/>
      <c r="J13" s="3">
        <v>154</v>
      </c>
      <c r="K13" s="3">
        <v>154</v>
      </c>
      <c r="L13" s="3">
        <v>154</v>
      </c>
      <c r="M13" s="3">
        <v>154</v>
      </c>
      <c r="N13" s="3">
        <v>154</v>
      </c>
      <c r="O13" s="3">
        <v>154</v>
      </c>
      <c r="P13" s="3">
        <v>154</v>
      </c>
      <c r="Q13" s="3">
        <v>154</v>
      </c>
      <c r="R13" s="3">
        <v>154</v>
      </c>
    </row>
    <row r="14" spans="1:18" x14ac:dyDescent="0.25">
      <c r="A14" s="3" t="s">
        <v>92</v>
      </c>
      <c r="B14" s="2" t="s">
        <v>12</v>
      </c>
      <c r="C14" s="3" t="s">
        <v>64</v>
      </c>
      <c r="D14" s="9">
        <v>380</v>
      </c>
      <c r="E14" s="3" t="s">
        <v>12</v>
      </c>
      <c r="F14" s="1" t="s">
        <v>67</v>
      </c>
      <c r="G14" s="8">
        <v>538</v>
      </c>
      <c r="H14" s="1">
        <f>Kraftwerkszuordnung!K14</f>
        <v>107.6</v>
      </c>
      <c r="I14" s="3"/>
      <c r="J14" s="3">
        <v>538</v>
      </c>
      <c r="K14" s="3">
        <v>538</v>
      </c>
      <c r="L14" s="3">
        <v>538</v>
      </c>
      <c r="M14" s="3">
        <v>538</v>
      </c>
      <c r="N14" s="3">
        <v>538</v>
      </c>
      <c r="O14" s="3">
        <v>538</v>
      </c>
      <c r="P14" s="3">
        <v>538</v>
      </c>
      <c r="Q14" s="3">
        <v>538</v>
      </c>
      <c r="R14" s="3">
        <v>538</v>
      </c>
    </row>
    <row r="15" spans="1:18" x14ac:dyDescent="0.25">
      <c r="A15" s="3" t="s">
        <v>93</v>
      </c>
      <c r="B15" s="2" t="s">
        <v>12</v>
      </c>
      <c r="C15" s="3" t="s">
        <v>64</v>
      </c>
      <c r="D15" s="9">
        <v>380</v>
      </c>
      <c r="E15" s="3" t="s">
        <v>54</v>
      </c>
      <c r="F15" s="1" t="s">
        <v>68</v>
      </c>
      <c r="G15" s="8">
        <v>18</v>
      </c>
      <c r="H15" s="1">
        <f>Kraftwerkszuordnung!K15</f>
        <v>3.6</v>
      </c>
      <c r="I15" s="3"/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25">
      <c r="A16" s="3" t="s">
        <v>94</v>
      </c>
      <c r="B16" s="2" t="s">
        <v>1</v>
      </c>
      <c r="C16" s="3" t="s">
        <v>64</v>
      </c>
      <c r="D16" s="9">
        <v>380</v>
      </c>
      <c r="E16" s="3" t="s">
        <v>2</v>
      </c>
      <c r="F16" s="1" t="s">
        <v>67</v>
      </c>
      <c r="G16" s="8">
        <v>460</v>
      </c>
      <c r="H16" s="1">
        <f>Kraftwerkszuordnung!K16</f>
        <v>92</v>
      </c>
      <c r="I16" s="3"/>
      <c r="J16" s="3">
        <v>460</v>
      </c>
      <c r="K16" s="3">
        <v>460</v>
      </c>
      <c r="L16" s="3">
        <v>460</v>
      </c>
      <c r="M16" s="3">
        <v>460</v>
      </c>
      <c r="N16" s="3">
        <v>460</v>
      </c>
      <c r="O16" s="3">
        <v>460</v>
      </c>
      <c r="P16" s="3">
        <v>460</v>
      </c>
      <c r="Q16" s="3">
        <v>460</v>
      </c>
      <c r="R16" s="3">
        <v>460</v>
      </c>
    </row>
    <row r="17" spans="1:18" x14ac:dyDescent="0.25">
      <c r="A17" s="3" t="s">
        <v>95</v>
      </c>
      <c r="B17" s="2" t="s">
        <v>1</v>
      </c>
      <c r="C17" s="3" t="s">
        <v>64</v>
      </c>
      <c r="D17" s="9">
        <v>380</v>
      </c>
      <c r="E17" s="3" t="s">
        <v>59</v>
      </c>
      <c r="F17" s="1" t="s">
        <v>67</v>
      </c>
      <c r="G17" s="8">
        <v>40</v>
      </c>
      <c r="H17" s="1">
        <f>Kraftwerkszuordnung!K17</f>
        <v>8</v>
      </c>
      <c r="I17" s="3"/>
      <c r="J17" s="3">
        <v>40</v>
      </c>
      <c r="K17" s="3">
        <v>40</v>
      </c>
      <c r="L17" s="3">
        <v>40</v>
      </c>
      <c r="M17" s="3">
        <v>40</v>
      </c>
      <c r="N17" s="3">
        <v>40</v>
      </c>
      <c r="O17" s="3">
        <v>40</v>
      </c>
      <c r="P17" s="3">
        <v>40</v>
      </c>
      <c r="Q17" s="3">
        <v>40</v>
      </c>
      <c r="R17" s="3">
        <v>40</v>
      </c>
    </row>
    <row r="18" spans="1:18" x14ac:dyDescent="0.25">
      <c r="A18" s="3" t="s">
        <v>96</v>
      </c>
      <c r="B18" s="2" t="s">
        <v>1</v>
      </c>
      <c r="C18" s="3" t="s">
        <v>64</v>
      </c>
      <c r="D18" s="9">
        <v>380</v>
      </c>
      <c r="E18" s="3" t="s">
        <v>60</v>
      </c>
      <c r="F18" s="1" t="s">
        <v>68</v>
      </c>
      <c r="G18" s="8">
        <v>18</v>
      </c>
      <c r="H18" s="1">
        <f>Kraftwerkszuordnung!K18</f>
        <v>3.6</v>
      </c>
      <c r="I18" s="3"/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</row>
    <row r="19" spans="1:18" x14ac:dyDescent="0.25">
      <c r="A19" s="3" t="s">
        <v>97</v>
      </c>
      <c r="B19" s="2" t="s">
        <v>1</v>
      </c>
      <c r="C19" s="3" t="s">
        <v>64</v>
      </c>
      <c r="D19" s="9">
        <v>380</v>
      </c>
      <c r="E19" s="3" t="s">
        <v>27</v>
      </c>
      <c r="F19" s="1" t="s">
        <v>68</v>
      </c>
      <c r="G19" s="8">
        <v>18</v>
      </c>
      <c r="H19" s="1">
        <f>Kraftwerkszuordnung!K19</f>
        <v>3.6</v>
      </c>
      <c r="I19" s="3"/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s="3" t="s">
        <v>98</v>
      </c>
      <c r="B20" s="2" t="s">
        <v>1</v>
      </c>
      <c r="C20" s="3" t="s">
        <v>64</v>
      </c>
      <c r="D20" s="9">
        <v>380</v>
      </c>
      <c r="E20" s="3" t="s">
        <v>26</v>
      </c>
      <c r="F20" s="1" t="s">
        <v>68</v>
      </c>
      <c r="G20" s="8">
        <v>18</v>
      </c>
      <c r="H20" s="1">
        <f>Kraftwerkszuordnung!K20</f>
        <v>3.6</v>
      </c>
      <c r="I20" s="3"/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x14ac:dyDescent="0.25">
      <c r="A21" s="3" t="s">
        <v>99</v>
      </c>
      <c r="B21" s="2" t="s">
        <v>13</v>
      </c>
      <c r="C21" s="3" t="s">
        <v>64</v>
      </c>
      <c r="D21" s="9">
        <v>380</v>
      </c>
      <c r="E21" s="3" t="s">
        <v>14</v>
      </c>
      <c r="F21" s="1" t="s">
        <v>67</v>
      </c>
      <c r="G21" s="8">
        <v>350</v>
      </c>
      <c r="H21" s="1">
        <f>Kraftwerkszuordnung!K21</f>
        <v>70</v>
      </c>
      <c r="I21" s="3"/>
      <c r="J21" s="3">
        <v>350</v>
      </c>
      <c r="K21" s="3">
        <v>350</v>
      </c>
      <c r="L21" s="3">
        <v>350</v>
      </c>
      <c r="M21" s="3">
        <v>350</v>
      </c>
      <c r="N21" s="3">
        <v>350</v>
      </c>
      <c r="O21" s="3">
        <v>350</v>
      </c>
      <c r="P21" s="3">
        <v>350</v>
      </c>
      <c r="Q21" s="3">
        <v>350</v>
      </c>
      <c r="R21" s="3">
        <v>350</v>
      </c>
    </row>
    <row r="22" spans="1:18" x14ac:dyDescent="0.25">
      <c r="A22" s="3" t="s">
        <v>100</v>
      </c>
      <c r="B22" s="2" t="s">
        <v>13</v>
      </c>
      <c r="C22" s="3" t="s">
        <v>64</v>
      </c>
      <c r="D22" s="9">
        <v>380</v>
      </c>
      <c r="E22" s="3" t="s">
        <v>16</v>
      </c>
      <c r="F22" s="1" t="s">
        <v>67</v>
      </c>
      <c r="G22" s="8">
        <v>420</v>
      </c>
      <c r="H22" s="1">
        <f>Kraftwerkszuordnung!K22</f>
        <v>84</v>
      </c>
      <c r="I22" s="3"/>
      <c r="J22" s="3">
        <v>420</v>
      </c>
      <c r="K22" s="3">
        <v>420</v>
      </c>
      <c r="L22" s="3">
        <v>420</v>
      </c>
      <c r="M22" s="3">
        <v>420</v>
      </c>
      <c r="N22" s="3">
        <v>420</v>
      </c>
      <c r="O22" s="3">
        <v>420</v>
      </c>
      <c r="P22" s="3">
        <v>420</v>
      </c>
      <c r="Q22" s="3">
        <v>420</v>
      </c>
      <c r="R22" s="3">
        <v>255.07999999999993</v>
      </c>
    </row>
    <row r="23" spans="1:18" x14ac:dyDescent="0.25">
      <c r="A23" s="3" t="s">
        <v>101</v>
      </c>
      <c r="B23" s="2" t="s">
        <v>61</v>
      </c>
      <c r="C23" s="3" t="s">
        <v>64</v>
      </c>
      <c r="D23" s="9">
        <v>220</v>
      </c>
      <c r="E23" s="3" t="s">
        <v>52</v>
      </c>
      <c r="F23" s="1" t="s">
        <v>68</v>
      </c>
      <c r="G23" s="8">
        <v>17</v>
      </c>
      <c r="H23" s="1">
        <f>Kraftwerkszuordnung!K23</f>
        <v>3.4</v>
      </c>
      <c r="I23" s="3"/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25">
      <c r="A24" s="3" t="s">
        <v>102</v>
      </c>
      <c r="B24" s="2" t="s">
        <v>45</v>
      </c>
      <c r="C24" s="12" t="s">
        <v>64</v>
      </c>
      <c r="D24" s="9">
        <v>380</v>
      </c>
      <c r="E24" s="3" t="s">
        <v>45</v>
      </c>
      <c r="F24" s="8" t="s">
        <v>67</v>
      </c>
      <c r="G24" s="8">
        <v>22</v>
      </c>
      <c r="H24" s="1">
        <f>Kraftwerkszuordnung!K24</f>
        <v>4.4000000000000004</v>
      </c>
      <c r="I24" s="3"/>
      <c r="J24" s="3">
        <v>22</v>
      </c>
      <c r="K24" s="3">
        <v>22</v>
      </c>
      <c r="L24" s="3">
        <v>22</v>
      </c>
      <c r="M24" s="3">
        <v>22</v>
      </c>
      <c r="N24" s="3">
        <v>22</v>
      </c>
      <c r="O24" s="3">
        <v>22</v>
      </c>
      <c r="P24" s="3">
        <v>22</v>
      </c>
      <c r="Q24" s="3">
        <v>22</v>
      </c>
      <c r="R24" s="3">
        <v>0</v>
      </c>
    </row>
    <row r="25" spans="1:18" x14ac:dyDescent="0.25">
      <c r="A25" s="3" t="s">
        <v>103</v>
      </c>
      <c r="B25" s="2" t="s">
        <v>45</v>
      </c>
      <c r="C25" s="12" t="s">
        <v>64</v>
      </c>
      <c r="D25" s="9">
        <v>380</v>
      </c>
      <c r="E25" s="3" t="s">
        <v>55</v>
      </c>
      <c r="F25" s="8" t="s">
        <v>68</v>
      </c>
      <c r="G25" s="8">
        <v>18</v>
      </c>
      <c r="H25" s="1">
        <f>Kraftwerkszuordnung!K25</f>
        <v>16.600000000000001</v>
      </c>
      <c r="I25" s="3"/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25">
      <c r="A26" s="3" t="s">
        <v>104</v>
      </c>
      <c r="B26" s="2" t="s">
        <v>45</v>
      </c>
      <c r="C26" s="12" t="s">
        <v>64</v>
      </c>
      <c r="D26" s="9">
        <v>380</v>
      </c>
      <c r="E26" s="3" t="s">
        <v>62</v>
      </c>
      <c r="F26" s="8" t="s">
        <v>67</v>
      </c>
      <c r="G26" s="8">
        <v>83</v>
      </c>
      <c r="H26" s="1">
        <f>Kraftwerkszuordnung!K26</f>
        <v>3.6</v>
      </c>
      <c r="I26" s="3"/>
      <c r="J26" s="3">
        <v>83</v>
      </c>
      <c r="K26" s="3">
        <v>83</v>
      </c>
      <c r="L26" s="3">
        <v>83</v>
      </c>
      <c r="M26" s="3">
        <v>83</v>
      </c>
      <c r="N26" s="3">
        <v>83</v>
      </c>
      <c r="O26" s="3">
        <v>83</v>
      </c>
      <c r="P26" s="3">
        <v>83</v>
      </c>
      <c r="Q26" s="3">
        <v>83</v>
      </c>
      <c r="R26" s="3">
        <v>0</v>
      </c>
    </row>
    <row r="27" spans="1:18" x14ac:dyDescent="0.25">
      <c r="A27" s="3" t="s">
        <v>105</v>
      </c>
      <c r="B27" s="2" t="s">
        <v>45</v>
      </c>
      <c r="C27" s="12" t="s">
        <v>64</v>
      </c>
      <c r="D27" s="9">
        <v>380</v>
      </c>
      <c r="E27" s="3" t="s">
        <v>51</v>
      </c>
      <c r="F27" s="8" t="s">
        <v>68</v>
      </c>
      <c r="G27" s="8">
        <v>18</v>
      </c>
      <c r="H27" s="1">
        <f>Kraftwerkszuordnung!K27</f>
        <v>3.6</v>
      </c>
      <c r="I27" s="3"/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3" t="s">
        <v>106</v>
      </c>
      <c r="B28" s="2" t="s">
        <v>46</v>
      </c>
      <c r="C28" s="12" t="s">
        <v>64</v>
      </c>
      <c r="D28" s="9">
        <v>220</v>
      </c>
      <c r="E28" s="2" t="s">
        <v>63</v>
      </c>
      <c r="F28" s="8" t="s">
        <v>67</v>
      </c>
      <c r="G28" s="8">
        <v>73.7</v>
      </c>
      <c r="H28" s="1">
        <f>Kraftwerkszuordnung!K28</f>
        <v>14.74</v>
      </c>
      <c r="I28" s="3"/>
      <c r="J28" s="3">
        <v>73.7</v>
      </c>
      <c r="K28" s="3">
        <v>73.7</v>
      </c>
      <c r="L28" s="3">
        <v>73.7</v>
      </c>
      <c r="M28" s="3">
        <v>73.7</v>
      </c>
      <c r="N28" s="3">
        <v>73.7</v>
      </c>
      <c r="O28" s="3">
        <v>73.7</v>
      </c>
      <c r="P28" s="3">
        <v>73.7</v>
      </c>
      <c r="Q28" s="3">
        <v>73.7</v>
      </c>
      <c r="R28" s="3">
        <v>0</v>
      </c>
    </row>
    <row r="29" spans="1:18" x14ac:dyDescent="0.25">
      <c r="A29" s="3" t="s">
        <v>107</v>
      </c>
      <c r="B29" s="2" t="s">
        <v>46</v>
      </c>
      <c r="C29" s="12" t="s">
        <v>64</v>
      </c>
      <c r="D29" s="9">
        <v>220</v>
      </c>
      <c r="E29" s="2" t="s">
        <v>56</v>
      </c>
      <c r="F29" s="8" t="s">
        <v>68</v>
      </c>
      <c r="G29" s="8">
        <v>17</v>
      </c>
      <c r="H29" s="1">
        <f>Kraftwerkszuordnung!K29</f>
        <v>3.4</v>
      </c>
      <c r="I29" s="3"/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25">
      <c r="A30" s="3" t="s">
        <v>108</v>
      </c>
      <c r="B30" s="2" t="s">
        <v>42</v>
      </c>
      <c r="C30" s="3" t="s">
        <v>64</v>
      </c>
      <c r="D30" s="9">
        <v>380</v>
      </c>
      <c r="E30" s="3" t="s">
        <v>6</v>
      </c>
      <c r="F30" s="1" t="s">
        <v>135</v>
      </c>
      <c r="G30" s="8">
        <v>556</v>
      </c>
      <c r="H30" s="1">
        <f>Kraftwerkszuordnung!K30</f>
        <v>8.6</v>
      </c>
      <c r="I30" s="3"/>
      <c r="J30" s="3">
        <v>556</v>
      </c>
      <c r="K30" s="3">
        <v>556</v>
      </c>
      <c r="L30" s="3">
        <v>556</v>
      </c>
      <c r="M30" s="3">
        <v>556</v>
      </c>
      <c r="N30" s="3">
        <v>556</v>
      </c>
      <c r="O30" s="3">
        <v>556</v>
      </c>
      <c r="P30" s="3">
        <v>556</v>
      </c>
      <c r="Q30" s="3">
        <v>556</v>
      </c>
      <c r="R30" s="3">
        <v>556</v>
      </c>
    </row>
    <row r="31" spans="1:18" x14ac:dyDescent="0.25">
      <c r="A31" s="3" t="s">
        <v>109</v>
      </c>
      <c r="B31" s="2" t="s">
        <v>42</v>
      </c>
      <c r="C31" s="3" t="s">
        <v>64</v>
      </c>
      <c r="D31" s="9">
        <v>380</v>
      </c>
      <c r="E31" s="3" t="s">
        <v>35</v>
      </c>
      <c r="F31" s="1" t="s">
        <v>67</v>
      </c>
      <c r="G31" s="8">
        <v>43</v>
      </c>
      <c r="H31" s="1">
        <f>Kraftwerkszuordnung!K31</f>
        <v>166.8</v>
      </c>
      <c r="I31" s="3"/>
      <c r="J31" s="3">
        <v>43</v>
      </c>
      <c r="K31" s="3">
        <v>43</v>
      </c>
      <c r="L31" s="3">
        <v>43</v>
      </c>
      <c r="M31" s="3">
        <v>43</v>
      </c>
      <c r="N31" s="3">
        <v>43</v>
      </c>
      <c r="O31" s="3">
        <v>43</v>
      </c>
      <c r="P31" s="3">
        <v>43</v>
      </c>
      <c r="Q31" s="3">
        <v>43</v>
      </c>
      <c r="R31" s="3">
        <v>0</v>
      </c>
    </row>
    <row r="32" spans="1:18" x14ac:dyDescent="0.25">
      <c r="A32" s="3" t="s">
        <v>110</v>
      </c>
      <c r="B32" s="2" t="s">
        <v>43</v>
      </c>
      <c r="C32" s="3" t="s">
        <v>64</v>
      </c>
      <c r="D32" s="9">
        <v>380</v>
      </c>
      <c r="E32" s="3" t="s">
        <v>39</v>
      </c>
      <c r="F32" s="1" t="s">
        <v>67</v>
      </c>
      <c r="G32" s="8">
        <v>30</v>
      </c>
      <c r="H32" s="1">
        <f>Kraftwerkszuordnung!K32</f>
        <v>6</v>
      </c>
      <c r="I32" s="3"/>
      <c r="J32" s="3">
        <v>30</v>
      </c>
      <c r="K32" s="3">
        <v>30</v>
      </c>
      <c r="L32" s="3">
        <v>30</v>
      </c>
      <c r="M32" s="3">
        <v>30</v>
      </c>
      <c r="N32" s="3">
        <v>30</v>
      </c>
      <c r="O32" s="3">
        <v>30</v>
      </c>
      <c r="P32" s="3">
        <v>30</v>
      </c>
      <c r="Q32" s="3">
        <v>30</v>
      </c>
      <c r="R32" s="3">
        <v>0</v>
      </c>
    </row>
    <row r="33" spans="1:18" x14ac:dyDescent="0.25">
      <c r="A33" s="3" t="s">
        <v>111</v>
      </c>
      <c r="B33" s="2" t="s">
        <v>43</v>
      </c>
      <c r="C33" s="3" t="s">
        <v>64</v>
      </c>
      <c r="D33" s="9">
        <v>380</v>
      </c>
      <c r="E33" s="3" t="s">
        <v>44</v>
      </c>
      <c r="F33" s="1" t="s">
        <v>68</v>
      </c>
      <c r="G33" s="8">
        <v>32</v>
      </c>
      <c r="H33" s="1">
        <f>Kraftwerkszuordnung!K33</f>
        <v>6.4</v>
      </c>
      <c r="I33" s="3"/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</row>
    <row r="34" spans="1:18" x14ac:dyDescent="0.25">
      <c r="A34" s="3" t="s">
        <v>112</v>
      </c>
      <c r="B34" s="2" t="s">
        <v>47</v>
      </c>
      <c r="C34" s="12" t="s">
        <v>64</v>
      </c>
      <c r="D34" s="9">
        <v>380</v>
      </c>
      <c r="E34" s="3" t="s">
        <v>29</v>
      </c>
      <c r="F34" s="8" t="s">
        <v>67</v>
      </c>
      <c r="G34" s="8">
        <v>43</v>
      </c>
      <c r="H34" s="1">
        <f>Kraftwerkszuordnung!K34</f>
        <v>8.6</v>
      </c>
      <c r="I34" s="3"/>
      <c r="J34" s="3">
        <v>43</v>
      </c>
      <c r="K34" s="3">
        <v>43</v>
      </c>
      <c r="L34" s="3">
        <v>43</v>
      </c>
      <c r="M34" s="3">
        <v>43</v>
      </c>
      <c r="N34" s="3">
        <v>43</v>
      </c>
      <c r="O34" s="3">
        <v>43</v>
      </c>
      <c r="P34" s="3">
        <v>43</v>
      </c>
      <c r="Q34" s="3">
        <v>43</v>
      </c>
      <c r="R34" s="3">
        <v>0</v>
      </c>
    </row>
    <row r="35" spans="1:18" x14ac:dyDescent="0.25">
      <c r="A35" s="3" t="s">
        <v>113</v>
      </c>
      <c r="B35" s="2" t="s">
        <v>47</v>
      </c>
      <c r="C35" s="12" t="s">
        <v>64</v>
      </c>
      <c r="D35" s="9">
        <v>380</v>
      </c>
      <c r="E35" s="3" t="s">
        <v>49</v>
      </c>
      <c r="F35" s="8" t="s">
        <v>67</v>
      </c>
      <c r="G35" s="8">
        <v>420</v>
      </c>
      <c r="H35" s="1">
        <f>Kraftwerkszuordnung!K35</f>
        <v>84</v>
      </c>
      <c r="I35" s="3"/>
      <c r="J35" s="3">
        <v>420</v>
      </c>
      <c r="K35" s="3">
        <v>420</v>
      </c>
      <c r="L35" s="3">
        <v>420</v>
      </c>
      <c r="M35" s="3">
        <v>420</v>
      </c>
      <c r="N35" s="3">
        <v>420</v>
      </c>
      <c r="O35" s="3">
        <v>420</v>
      </c>
      <c r="P35" s="3">
        <v>420</v>
      </c>
      <c r="Q35" s="3">
        <v>0</v>
      </c>
      <c r="R35" s="3">
        <v>0</v>
      </c>
    </row>
    <row r="36" spans="1:18" x14ac:dyDescent="0.25">
      <c r="A36" s="3" t="s">
        <v>114</v>
      </c>
      <c r="B36" s="2" t="s">
        <v>41</v>
      </c>
      <c r="C36" s="12" t="s">
        <v>64</v>
      </c>
      <c r="D36" s="9">
        <v>380</v>
      </c>
      <c r="E36" s="2" t="s">
        <v>40</v>
      </c>
      <c r="F36" s="8" t="s">
        <v>67</v>
      </c>
      <c r="G36" s="8">
        <v>14.5</v>
      </c>
      <c r="H36" s="1">
        <f>Kraftwerkszuordnung!K36</f>
        <v>2.9</v>
      </c>
      <c r="I36" s="3"/>
      <c r="J36" s="3">
        <v>14.5</v>
      </c>
      <c r="K36" s="3">
        <v>14.5</v>
      </c>
      <c r="L36" s="3">
        <v>14.5</v>
      </c>
      <c r="M36" s="3">
        <v>14.5</v>
      </c>
      <c r="N36" s="3">
        <v>14.5</v>
      </c>
      <c r="O36" s="3">
        <v>14.5</v>
      </c>
      <c r="P36" s="3">
        <v>14.5</v>
      </c>
      <c r="Q36" s="3">
        <v>14.5</v>
      </c>
      <c r="R36" s="3">
        <v>0</v>
      </c>
    </row>
    <row r="37" spans="1:18" x14ac:dyDescent="0.25">
      <c r="A37" s="3" t="s">
        <v>115</v>
      </c>
      <c r="B37" s="2" t="s">
        <v>41</v>
      </c>
      <c r="C37" s="12" t="s">
        <v>64</v>
      </c>
      <c r="D37" s="9">
        <v>380</v>
      </c>
      <c r="E37" s="2" t="s">
        <v>30</v>
      </c>
      <c r="F37" s="8" t="s">
        <v>67</v>
      </c>
      <c r="G37" s="8">
        <v>22.8</v>
      </c>
      <c r="H37" s="1">
        <f>Kraftwerkszuordnung!K37</f>
        <v>4.5599999999999996</v>
      </c>
      <c r="I37" s="3"/>
      <c r="J37" s="3">
        <v>22.8</v>
      </c>
      <c r="K37" s="3">
        <v>22.8</v>
      </c>
      <c r="L37" s="3">
        <v>22.8</v>
      </c>
      <c r="M37" s="3">
        <v>22.8</v>
      </c>
      <c r="N37" s="3">
        <v>22.8</v>
      </c>
      <c r="O37" s="3">
        <v>22.8</v>
      </c>
      <c r="P37" s="3">
        <v>22.8</v>
      </c>
      <c r="Q37" s="3">
        <v>22.8</v>
      </c>
      <c r="R37" s="3">
        <v>0</v>
      </c>
    </row>
    <row r="38" spans="1:18" x14ac:dyDescent="0.25">
      <c r="A38" s="3" t="s">
        <v>116</v>
      </c>
      <c r="B38" s="2" t="s">
        <v>17</v>
      </c>
      <c r="C38" s="3" t="s">
        <v>64</v>
      </c>
      <c r="D38" s="9">
        <v>220</v>
      </c>
      <c r="E38" s="3" t="s">
        <v>24</v>
      </c>
      <c r="F38" s="1" t="s">
        <v>67</v>
      </c>
      <c r="G38" s="8">
        <v>410</v>
      </c>
      <c r="H38" s="1">
        <f>Kraftwerkszuordnung!K38</f>
        <v>82</v>
      </c>
      <c r="I38" s="3"/>
      <c r="J38" s="3">
        <v>410</v>
      </c>
      <c r="K38" s="3">
        <v>410</v>
      </c>
      <c r="L38" s="3">
        <v>410</v>
      </c>
      <c r="M38" s="3">
        <v>410</v>
      </c>
      <c r="N38" s="3">
        <v>410</v>
      </c>
      <c r="O38" s="3">
        <v>0</v>
      </c>
      <c r="P38" s="3">
        <v>139.05999999999943</v>
      </c>
      <c r="Q38" s="3">
        <v>0</v>
      </c>
      <c r="R38" s="3">
        <v>0</v>
      </c>
    </row>
    <row r="39" spans="1:18" x14ac:dyDescent="0.25">
      <c r="A39" s="3" t="s">
        <v>117</v>
      </c>
      <c r="B39" s="2" t="s">
        <v>17</v>
      </c>
      <c r="C39" s="7" t="s">
        <v>65</v>
      </c>
      <c r="D39" s="9">
        <v>220</v>
      </c>
      <c r="E39" s="3" t="s">
        <v>18</v>
      </c>
      <c r="F39" s="1" t="s">
        <v>71</v>
      </c>
      <c r="G39" s="8">
        <v>144</v>
      </c>
      <c r="H39" s="1">
        <f>Kraftwerkszuordnung!K39</f>
        <v>-144</v>
      </c>
      <c r="I39" s="3"/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</row>
    <row r="40" spans="1:18" x14ac:dyDescent="0.25">
      <c r="A40" s="3" t="s">
        <v>118</v>
      </c>
      <c r="B40" s="2" t="s">
        <v>8</v>
      </c>
      <c r="C40" s="3" t="s">
        <v>64</v>
      </c>
      <c r="D40" s="9">
        <v>380</v>
      </c>
      <c r="E40" s="3" t="s">
        <v>50</v>
      </c>
      <c r="F40" s="1" t="s">
        <v>67</v>
      </c>
      <c r="G40" s="8">
        <v>346</v>
      </c>
      <c r="H40" s="1">
        <f>Kraftwerkszuordnung!K40</f>
        <v>69.2</v>
      </c>
      <c r="I40" s="3"/>
      <c r="J40" s="3">
        <v>346</v>
      </c>
      <c r="K40" s="3">
        <v>346</v>
      </c>
      <c r="L40" s="3">
        <v>346</v>
      </c>
      <c r="M40" s="3">
        <v>346</v>
      </c>
      <c r="N40" s="3">
        <v>151.55999999999949</v>
      </c>
      <c r="O40" s="3">
        <v>0</v>
      </c>
      <c r="P40" s="3">
        <v>0</v>
      </c>
      <c r="Q40" s="3">
        <v>0</v>
      </c>
      <c r="R40" s="3">
        <v>0</v>
      </c>
    </row>
    <row r="41" spans="1:18" x14ac:dyDescent="0.25">
      <c r="A41" s="3" t="s">
        <v>119</v>
      </c>
      <c r="B41" s="2" t="s">
        <v>8</v>
      </c>
      <c r="C41" s="3" t="s">
        <v>64</v>
      </c>
      <c r="D41" s="9">
        <v>380</v>
      </c>
      <c r="E41" s="3" t="s">
        <v>9</v>
      </c>
      <c r="F41" s="1" t="s">
        <v>67</v>
      </c>
      <c r="G41" s="8">
        <v>357</v>
      </c>
      <c r="H41" s="1">
        <f>Kraftwerkszuordnung!K41</f>
        <v>71.400000000000006</v>
      </c>
      <c r="I41" s="3"/>
      <c r="J41" s="3">
        <v>357</v>
      </c>
      <c r="K41" s="3">
        <v>357</v>
      </c>
      <c r="L41" s="3">
        <v>228.05999999999949</v>
      </c>
      <c r="M41" s="3">
        <v>333.54999999999927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1:18" x14ac:dyDescent="0.25">
      <c r="A42" s="3" t="s">
        <v>120</v>
      </c>
      <c r="B42" s="2" t="s">
        <v>8</v>
      </c>
      <c r="C42" s="3" t="s">
        <v>64</v>
      </c>
      <c r="D42" s="9">
        <v>380</v>
      </c>
      <c r="E42" s="3" t="s">
        <v>23</v>
      </c>
      <c r="F42" s="1" t="s">
        <v>67</v>
      </c>
      <c r="G42" s="8">
        <v>350</v>
      </c>
      <c r="H42" s="1">
        <f>Kraftwerkszuordnung!K42</f>
        <v>70</v>
      </c>
      <c r="I42" s="3"/>
      <c r="J42" s="3">
        <v>350</v>
      </c>
      <c r="K42" s="3">
        <v>350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25">
      <c r="A43" s="3" t="s">
        <v>121</v>
      </c>
      <c r="B43" s="2" t="s">
        <v>8</v>
      </c>
      <c r="C43" s="3" t="s">
        <v>64</v>
      </c>
      <c r="D43" s="9">
        <v>380</v>
      </c>
      <c r="E43" s="3" t="s">
        <v>66</v>
      </c>
      <c r="F43" s="1" t="s">
        <v>67</v>
      </c>
      <c r="G43" s="8">
        <v>156</v>
      </c>
      <c r="H43" s="1">
        <f>Kraftwerkszuordnung!K43</f>
        <v>31.2</v>
      </c>
      <c r="I43" s="3"/>
      <c r="J43" s="3">
        <v>156</v>
      </c>
      <c r="K43" s="3">
        <v>49.0499999999995</v>
      </c>
      <c r="L43" s="3">
        <v>0</v>
      </c>
      <c r="M43" s="3">
        <v>0</v>
      </c>
      <c r="N43" s="3">
        <v>0</v>
      </c>
      <c r="O43" s="3">
        <v>33.569999999999666</v>
      </c>
      <c r="P43" s="3">
        <v>0</v>
      </c>
      <c r="Q43" s="3">
        <v>0</v>
      </c>
      <c r="R43" s="3">
        <v>0</v>
      </c>
    </row>
    <row r="44" spans="1:18" x14ac:dyDescent="0.25">
      <c r="A44" s="3" t="s">
        <v>122</v>
      </c>
      <c r="B44" s="2" t="s">
        <v>8</v>
      </c>
      <c r="C44" s="3" t="s">
        <v>64</v>
      </c>
      <c r="D44" s="9">
        <v>380</v>
      </c>
      <c r="E44" s="3" t="s">
        <v>31</v>
      </c>
      <c r="F44" s="1" t="s">
        <v>67</v>
      </c>
      <c r="G44" s="8">
        <v>37</v>
      </c>
      <c r="H44" s="1">
        <f>Kraftwerkszuordnung!K44</f>
        <v>7.4</v>
      </c>
      <c r="I44" s="3"/>
      <c r="J44" s="3">
        <v>37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31.06999999999972</v>
      </c>
      <c r="R44" s="3">
        <v>0</v>
      </c>
    </row>
    <row r="45" spans="1:18" x14ac:dyDescent="0.25">
      <c r="A45" s="3" t="s">
        <v>123</v>
      </c>
      <c r="B45" s="2" t="s">
        <v>8</v>
      </c>
      <c r="C45" s="3" t="s">
        <v>64</v>
      </c>
      <c r="D45" s="9">
        <v>380</v>
      </c>
      <c r="E45" s="3" t="s">
        <v>57</v>
      </c>
      <c r="F45" s="1" t="s">
        <v>68</v>
      </c>
      <c r="G45" s="8">
        <v>18</v>
      </c>
      <c r="H45" s="1">
        <f>Kraftwerkszuordnung!K45</f>
        <v>61</v>
      </c>
      <c r="I45" s="3"/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</row>
    <row r="46" spans="1:18" x14ac:dyDescent="0.25">
      <c r="A46" s="3" t="s">
        <v>124</v>
      </c>
      <c r="B46" s="2" t="s">
        <v>8</v>
      </c>
      <c r="C46" s="7" t="s">
        <v>64</v>
      </c>
      <c r="D46" s="9">
        <v>380</v>
      </c>
      <c r="E46" s="3" t="s">
        <v>58</v>
      </c>
      <c r="F46" s="1" t="s">
        <v>67</v>
      </c>
      <c r="G46" s="8">
        <v>305</v>
      </c>
      <c r="H46" s="1">
        <f>Kraftwerkszuordnung!K46</f>
        <v>3.6</v>
      </c>
      <c r="I46" s="3"/>
      <c r="J46" s="3">
        <v>305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</row>
    <row r="47" spans="1:18" x14ac:dyDescent="0.25">
      <c r="A47" s="3" t="s">
        <v>125</v>
      </c>
      <c r="B47" s="2" t="s">
        <v>22</v>
      </c>
      <c r="C47" s="12" t="s">
        <v>64</v>
      </c>
      <c r="D47" s="9">
        <v>220</v>
      </c>
      <c r="E47" s="3" t="s">
        <v>22</v>
      </c>
      <c r="F47" s="1" t="s">
        <v>67</v>
      </c>
      <c r="G47" s="8">
        <v>450</v>
      </c>
      <c r="H47" s="1">
        <f>Kraftwerkszuordnung!K47</f>
        <v>90</v>
      </c>
      <c r="I47" s="3"/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</row>
    <row r="48" spans="1:18" x14ac:dyDescent="0.25">
      <c r="A48" s="3" t="s">
        <v>126</v>
      </c>
      <c r="B48" s="2" t="s">
        <v>22</v>
      </c>
      <c r="C48" s="12" t="s">
        <v>64</v>
      </c>
      <c r="D48" s="9">
        <v>220</v>
      </c>
      <c r="E48" s="3" t="s">
        <v>20</v>
      </c>
      <c r="F48" s="1" t="s">
        <v>67</v>
      </c>
      <c r="G48" s="8">
        <v>238</v>
      </c>
      <c r="H48" s="1">
        <f>Kraftwerkszuordnung!K48</f>
        <v>47.6</v>
      </c>
      <c r="I48" s="3"/>
      <c r="J48" s="3">
        <v>79.0400000000011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</row>
    <row r="49" spans="1:18" x14ac:dyDescent="0.25">
      <c r="A49" s="3" t="s">
        <v>127</v>
      </c>
      <c r="B49" s="2" t="s">
        <v>15</v>
      </c>
      <c r="C49" s="3" t="s">
        <v>64</v>
      </c>
      <c r="D49" s="9">
        <v>380</v>
      </c>
      <c r="E49" s="3" t="s">
        <v>28</v>
      </c>
      <c r="F49" s="1" t="s">
        <v>67</v>
      </c>
      <c r="G49" s="8">
        <v>94</v>
      </c>
      <c r="H49" s="1">
        <f>Kraftwerkszuordnung!K49</f>
        <v>18.8</v>
      </c>
      <c r="I49" s="3"/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25">
      <c r="A50" s="3" t="s">
        <v>128</v>
      </c>
      <c r="B50" s="2" t="s">
        <v>19</v>
      </c>
      <c r="C50" s="3" t="s">
        <v>64</v>
      </c>
      <c r="D50" s="9">
        <v>380</v>
      </c>
      <c r="E50" s="3" t="s">
        <v>19</v>
      </c>
      <c r="F50" s="1" t="s">
        <v>69</v>
      </c>
      <c r="G50" s="8">
        <v>3016</v>
      </c>
      <c r="H50" s="1">
        <f>Kraftwerkszuordnung!K50</f>
        <v>2111.1999999999998</v>
      </c>
      <c r="I50" s="3"/>
      <c r="J50" s="3">
        <v>3016</v>
      </c>
      <c r="K50" s="3">
        <v>3016</v>
      </c>
      <c r="L50" s="3">
        <v>3016</v>
      </c>
      <c r="M50" s="3">
        <v>3016</v>
      </c>
      <c r="N50" s="3">
        <v>3016</v>
      </c>
      <c r="O50" s="3">
        <v>3016</v>
      </c>
      <c r="P50" s="3">
        <v>3016</v>
      </c>
      <c r="Q50" s="3">
        <v>3016</v>
      </c>
      <c r="R50" s="3">
        <v>3016</v>
      </c>
    </row>
    <row r="51" spans="1:18" x14ac:dyDescent="0.25">
      <c r="A51" s="3" t="s">
        <v>129</v>
      </c>
      <c r="B51" s="2" t="s">
        <v>7</v>
      </c>
      <c r="C51" s="3" t="s">
        <v>64</v>
      </c>
      <c r="D51" s="9">
        <v>380</v>
      </c>
      <c r="E51" s="3" t="s">
        <v>7</v>
      </c>
      <c r="F51" s="1" t="s">
        <v>67</v>
      </c>
      <c r="G51" s="8">
        <v>385</v>
      </c>
      <c r="H51" s="1">
        <f>Kraftwerkszuordnung!K51</f>
        <v>77</v>
      </c>
      <c r="I51" s="3"/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</row>
    <row r="52" spans="1:18" x14ac:dyDescent="0.25">
      <c r="A52" s="3" t="s">
        <v>130</v>
      </c>
      <c r="B52" s="2" t="s">
        <v>4</v>
      </c>
      <c r="C52" s="3" t="s">
        <v>64</v>
      </c>
      <c r="D52" s="9">
        <v>380</v>
      </c>
      <c r="E52" s="3" t="s">
        <v>4</v>
      </c>
      <c r="F52" s="1" t="s">
        <v>70</v>
      </c>
      <c r="G52" s="8">
        <v>395</v>
      </c>
      <c r="H52" s="1">
        <f>Kraftwerkszuordnung!K52</f>
        <v>79</v>
      </c>
      <c r="I52" s="3"/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1:18" x14ac:dyDescent="0.25">
      <c r="C53" s="6"/>
      <c r="F53" s="6"/>
      <c r="G53" s="6"/>
    </row>
    <row r="54" spans="1:18" x14ac:dyDescent="0.25">
      <c r="C54" s="6"/>
      <c r="F54" s="6"/>
      <c r="G54" s="6"/>
    </row>
    <row r="55" spans="1:18" x14ac:dyDescent="0.25">
      <c r="F55" s="6"/>
      <c r="G55" s="6"/>
    </row>
    <row r="56" spans="1:18" x14ac:dyDescent="0.25">
      <c r="F56" s="6"/>
      <c r="G56" s="6"/>
    </row>
  </sheetData>
  <autoFilter ref="A1:G1">
    <sortState ref="A2:G52">
      <sortCondition ref="B1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23"/>
  <sheetViews>
    <sheetView zoomScaleNormal="100" workbookViewId="0">
      <pane ySplit="3" topLeftCell="A4" activePane="bottomLeft" state="frozen"/>
      <selection pane="bottomLeft" activeCell="H13" sqref="H13"/>
    </sheetView>
  </sheetViews>
  <sheetFormatPr baseColWidth="10" defaultRowHeight="15" x14ac:dyDescent="0.2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148</v>
      </c>
    </row>
    <row r="2" spans="1:8" x14ac:dyDescent="0.25">
      <c r="A2" s="10" t="s">
        <v>145</v>
      </c>
      <c r="B2" s="10" t="s">
        <v>151</v>
      </c>
      <c r="C2" s="10" t="s">
        <v>152</v>
      </c>
      <c r="D2" s="10" t="s">
        <v>146</v>
      </c>
      <c r="E2" s="10" t="s">
        <v>147</v>
      </c>
      <c r="F2" s="11" t="s">
        <v>142</v>
      </c>
      <c r="G2" s="11" t="s">
        <v>143</v>
      </c>
      <c r="H2" s="11" t="s">
        <v>144</v>
      </c>
    </row>
    <row r="3" spans="1:8" x14ac:dyDescent="0.25">
      <c r="A3" s="10"/>
      <c r="B3" s="10"/>
      <c r="C3" s="10"/>
      <c r="D3" s="10"/>
      <c r="E3" s="10" t="s">
        <v>149</v>
      </c>
      <c r="F3" s="11" t="s">
        <v>150</v>
      </c>
      <c r="G3" s="11" t="s">
        <v>150</v>
      </c>
      <c r="H3" s="11" t="s">
        <v>150</v>
      </c>
    </row>
    <row r="4" spans="1:8" x14ac:dyDescent="0.25">
      <c r="A4" s="2" t="s">
        <v>11</v>
      </c>
      <c r="B4" s="2" t="s">
        <v>153</v>
      </c>
      <c r="C4" s="2" t="s">
        <v>153</v>
      </c>
      <c r="D4" s="3" t="s">
        <v>64</v>
      </c>
      <c r="E4" s="9">
        <v>380</v>
      </c>
      <c r="F4" s="8">
        <f>SUMIFS('Ergebnis KEP'!G$2:G$52,'Ergebnis KEP'!$B$2:$B$52,'Importtabelle E001'!$A4,'Ergebnis KEP'!$C$2:$C$52,'Importtabelle E001'!$D4)</f>
        <v>879</v>
      </c>
      <c r="G4" s="8">
        <f>Pmin_E001!C5</f>
        <v>175.8</v>
      </c>
      <c r="H4" s="8">
        <f>SUMIFS('Ergebnis KEP'!I$2:I$52,'Ergebnis KEP'!$B$2:$B$52,'Importtabelle E001'!$A4,'Ergebnis KEP'!$C$2:$C$52,'Importtabelle E001'!$D4)</f>
        <v>0</v>
      </c>
    </row>
    <row r="5" spans="1:8" x14ac:dyDescent="0.25">
      <c r="A5" s="2" t="s">
        <v>48</v>
      </c>
      <c r="B5" s="2" t="s">
        <v>153</v>
      </c>
      <c r="C5" s="2" t="s">
        <v>153</v>
      </c>
      <c r="D5" s="12" t="s">
        <v>64</v>
      </c>
      <c r="E5" s="9">
        <v>380</v>
      </c>
      <c r="F5" s="8">
        <f>SUMIFS('Ergebnis KEP'!G$2:G$52,'Ergebnis KEP'!$B$2:$B$52,'Importtabelle E001'!$A5,'Ergebnis KEP'!$C$2:$C$52,'Importtabelle E001'!$D5)</f>
        <v>66</v>
      </c>
      <c r="G5" s="8">
        <f>Pmin_E001!C6</f>
        <v>3.6</v>
      </c>
      <c r="H5" s="8">
        <f>SUMIFS('Ergebnis KEP'!I$2:I$52,'Ergebnis KEP'!$B$2:$B$52,'Importtabelle E001'!$A5,'Ergebnis KEP'!$C$2:$C$52,'Importtabelle E001'!$D5)</f>
        <v>0</v>
      </c>
    </row>
    <row r="6" spans="1:8" x14ac:dyDescent="0.25">
      <c r="A6" s="2" t="s">
        <v>5</v>
      </c>
      <c r="B6" s="2" t="s">
        <v>153</v>
      </c>
      <c r="C6" s="2" t="s">
        <v>153</v>
      </c>
      <c r="D6" s="3" t="s">
        <v>64</v>
      </c>
      <c r="E6" s="9">
        <v>380</v>
      </c>
      <c r="F6" s="8">
        <f>SUMIFS('Ergebnis KEP'!G$2:G$52,'Ergebnis KEP'!$B$2:$B$52,'Importtabelle E001'!$A6,'Ergebnis KEP'!$C$2:$C$52,'Importtabelle E001'!$D6)</f>
        <v>3685</v>
      </c>
      <c r="G6" s="8">
        <f>Pmin_E001!C7</f>
        <v>8.6</v>
      </c>
      <c r="H6" s="8">
        <f>SUMIFS('Ergebnis KEP'!I$2:I$52,'Ergebnis KEP'!$B$2:$B$52,'Importtabelle E001'!$A6,'Ergebnis KEP'!$C$2:$C$52,'Importtabelle E001'!$D6)</f>
        <v>0</v>
      </c>
    </row>
    <row r="7" spans="1:8" x14ac:dyDescent="0.25">
      <c r="A7" s="2" t="s">
        <v>12</v>
      </c>
      <c r="B7" s="2" t="s">
        <v>153</v>
      </c>
      <c r="C7" s="2" t="s">
        <v>153</v>
      </c>
      <c r="D7" s="3" t="s">
        <v>64</v>
      </c>
      <c r="E7" s="9">
        <v>380</v>
      </c>
      <c r="F7" s="8">
        <f>SUMIFS('Ergebnis KEP'!G$2:G$52,'Ergebnis KEP'!$B$2:$B$52,'Importtabelle E001'!$A7,'Ergebnis KEP'!$C$2:$C$52,'Importtabelle E001'!$D7)</f>
        <v>556</v>
      </c>
      <c r="G7" s="8">
        <f>Pmin_E001!C8</f>
        <v>3.6</v>
      </c>
      <c r="H7" s="8">
        <f>SUMIFS('Ergebnis KEP'!I$2:I$52,'Ergebnis KEP'!$B$2:$B$52,'Importtabelle E001'!$A7,'Ergebnis KEP'!$C$2:$C$52,'Importtabelle E001'!$D7)</f>
        <v>0</v>
      </c>
    </row>
    <row r="8" spans="1:8" x14ac:dyDescent="0.25">
      <c r="A8" s="2" t="s">
        <v>1</v>
      </c>
      <c r="B8" s="2" t="s">
        <v>153</v>
      </c>
      <c r="C8" s="2" t="s">
        <v>153</v>
      </c>
      <c r="D8" s="3" t="s">
        <v>64</v>
      </c>
      <c r="E8" s="9">
        <v>380</v>
      </c>
      <c r="F8" s="8">
        <f>SUMIFS('Ergebnis KEP'!G$2:G$52,'Ergebnis KEP'!$B$2:$B$52,'Importtabelle E001'!$A8,'Ergebnis KEP'!$C$2:$C$52,'Importtabelle E001'!$D8)</f>
        <v>554</v>
      </c>
      <c r="G8" s="8">
        <f>Pmin_E001!C9</f>
        <v>3.6</v>
      </c>
      <c r="H8" s="8">
        <f>SUMIFS('Ergebnis KEP'!I$2:I$52,'Ergebnis KEP'!$B$2:$B$52,'Importtabelle E001'!$A8,'Ergebnis KEP'!$C$2:$C$52,'Importtabelle E001'!$D8)</f>
        <v>0</v>
      </c>
    </row>
    <row r="9" spans="1:8" x14ac:dyDescent="0.25">
      <c r="A9" s="2" t="s">
        <v>13</v>
      </c>
      <c r="B9" s="2" t="s">
        <v>153</v>
      </c>
      <c r="C9" s="2" t="s">
        <v>153</v>
      </c>
      <c r="D9" s="3" t="s">
        <v>64</v>
      </c>
      <c r="E9" s="9">
        <v>380</v>
      </c>
      <c r="F9" s="8">
        <f>SUMIFS('Ergebnis KEP'!G$2:G$52,'Ergebnis KEP'!$B$2:$B$52,'Importtabelle E001'!$A9,'Ergebnis KEP'!$C$2:$C$52,'Importtabelle E001'!$D9)</f>
        <v>770</v>
      </c>
      <c r="G9" s="8">
        <f>Pmin_E001!C10</f>
        <v>70</v>
      </c>
      <c r="H9" s="8">
        <f>SUMIFS('Ergebnis KEP'!I$2:I$52,'Ergebnis KEP'!$B$2:$B$52,'Importtabelle E001'!$A9,'Ergebnis KEP'!$C$2:$C$52,'Importtabelle E001'!$D9)</f>
        <v>0</v>
      </c>
    </row>
    <row r="10" spans="1:8" x14ac:dyDescent="0.25">
      <c r="A10" s="2" t="s">
        <v>61</v>
      </c>
      <c r="B10" s="2" t="s">
        <v>153</v>
      </c>
      <c r="C10" s="2" t="s">
        <v>153</v>
      </c>
      <c r="D10" s="3" t="s">
        <v>64</v>
      </c>
      <c r="E10" s="9">
        <v>220</v>
      </c>
      <c r="F10" s="8">
        <f>SUMIFS('Ergebnis KEP'!G$2:G$52,'Ergebnis KEP'!$B$2:$B$52,'Importtabelle E001'!$A10,'Ergebnis KEP'!$C$2:$C$52,'Importtabelle E001'!$D10)</f>
        <v>17</v>
      </c>
      <c r="G10" s="8">
        <f>Pmin_E001!C11</f>
        <v>3.4</v>
      </c>
      <c r="H10" s="8">
        <f>SUMIFS('Ergebnis KEP'!I$2:I$52,'Ergebnis KEP'!$B$2:$B$52,'Importtabelle E001'!$A10,'Ergebnis KEP'!$C$2:$C$52,'Importtabelle E001'!$D10)</f>
        <v>0</v>
      </c>
    </row>
    <row r="11" spans="1:8" x14ac:dyDescent="0.25">
      <c r="A11" s="2" t="s">
        <v>45</v>
      </c>
      <c r="B11" s="2" t="s">
        <v>153</v>
      </c>
      <c r="C11" s="2" t="s">
        <v>153</v>
      </c>
      <c r="D11" s="12" t="s">
        <v>64</v>
      </c>
      <c r="E11" s="9">
        <v>380</v>
      </c>
      <c r="F11" s="8">
        <f>SUMIFS('Ergebnis KEP'!G$2:G$52,'Ergebnis KEP'!$B$2:$B$52,'Importtabelle E001'!$A11,'Ergebnis KEP'!$C$2:$C$52,'Importtabelle E001'!$D11)</f>
        <v>141</v>
      </c>
      <c r="G11" s="8">
        <f>Pmin_E001!C12</f>
        <v>3.6</v>
      </c>
      <c r="H11" s="8">
        <f>SUMIFS('Ergebnis KEP'!I$2:I$52,'Ergebnis KEP'!$B$2:$B$52,'Importtabelle E001'!$A11,'Ergebnis KEP'!$C$2:$C$52,'Importtabelle E001'!$D11)</f>
        <v>0</v>
      </c>
    </row>
    <row r="12" spans="1:8" x14ac:dyDescent="0.25">
      <c r="A12" s="2" t="s">
        <v>46</v>
      </c>
      <c r="B12" s="2" t="s">
        <v>153</v>
      </c>
      <c r="C12" s="2" t="s">
        <v>153</v>
      </c>
      <c r="D12" s="12" t="s">
        <v>64</v>
      </c>
      <c r="E12" s="9">
        <v>220</v>
      </c>
      <c r="F12" s="8">
        <f>SUMIFS('Ergebnis KEP'!G$2:G$52,'Ergebnis KEP'!$B$2:$B$52,'Importtabelle E001'!$A12,'Ergebnis KEP'!$C$2:$C$52,'Importtabelle E001'!$D12)</f>
        <v>90.7</v>
      </c>
      <c r="G12" s="8">
        <f>Pmin_E001!C13</f>
        <v>3.4</v>
      </c>
      <c r="H12" s="8">
        <f>SUMIFS('Ergebnis KEP'!I$2:I$52,'Ergebnis KEP'!$B$2:$B$52,'Importtabelle E001'!$A12,'Ergebnis KEP'!$C$2:$C$52,'Importtabelle E001'!$D12)</f>
        <v>0</v>
      </c>
    </row>
    <row r="13" spans="1:8" x14ac:dyDescent="0.25">
      <c r="A13" s="2" t="s">
        <v>42</v>
      </c>
      <c r="B13" s="2" t="s">
        <v>153</v>
      </c>
      <c r="C13" s="2" t="s">
        <v>153</v>
      </c>
      <c r="D13" s="3" t="s">
        <v>64</v>
      </c>
      <c r="E13" s="9">
        <v>380</v>
      </c>
      <c r="F13" s="8">
        <f>SUMIFS('Ergebnis KEP'!G$2:G$52,'Ergebnis KEP'!$B$2:$B$52,'Importtabelle E001'!$A13,'Ergebnis KEP'!$C$2:$C$52,'Importtabelle E001'!$D13)</f>
        <v>599</v>
      </c>
      <c r="G13" s="8">
        <f>Pmin_E001!C14</f>
        <v>8.6</v>
      </c>
      <c r="H13" s="8">
        <f>SUMIFS('Ergebnis KEP'!I$2:I$52,'Ergebnis KEP'!$B$2:$B$52,'Importtabelle E001'!$A13,'Ergebnis KEP'!$C$2:$C$52,'Importtabelle E001'!$D13)</f>
        <v>0</v>
      </c>
    </row>
    <row r="14" spans="1:8" x14ac:dyDescent="0.25">
      <c r="A14" s="2" t="s">
        <v>43</v>
      </c>
      <c r="B14" s="2" t="s">
        <v>153</v>
      </c>
      <c r="C14" s="2" t="s">
        <v>153</v>
      </c>
      <c r="D14" s="3" t="s">
        <v>64</v>
      </c>
      <c r="E14" s="9">
        <v>380</v>
      </c>
      <c r="F14" s="8">
        <f>SUMIFS('Ergebnis KEP'!G$2:G$52,'Ergebnis KEP'!$B$2:$B$52,'Importtabelle E001'!$A14,'Ergebnis KEP'!$C$2:$C$52,'Importtabelle E001'!$D14)</f>
        <v>62</v>
      </c>
      <c r="G14" s="8">
        <f>Pmin_E001!C15</f>
        <v>6</v>
      </c>
      <c r="H14" s="8">
        <f>SUMIFS('Ergebnis KEP'!I$2:I$52,'Ergebnis KEP'!$B$2:$B$52,'Importtabelle E001'!$A14,'Ergebnis KEP'!$C$2:$C$52,'Importtabelle E001'!$D14)</f>
        <v>0</v>
      </c>
    </row>
    <row r="15" spans="1:8" x14ac:dyDescent="0.25">
      <c r="A15" s="2" t="s">
        <v>47</v>
      </c>
      <c r="B15" s="2" t="s">
        <v>153</v>
      </c>
      <c r="C15" s="2" t="s">
        <v>153</v>
      </c>
      <c r="D15" s="12" t="s">
        <v>64</v>
      </c>
      <c r="E15" s="9">
        <v>380</v>
      </c>
      <c r="F15" s="8">
        <f>SUMIFS('Ergebnis KEP'!G$2:G$52,'Ergebnis KEP'!$B$2:$B$52,'Importtabelle E001'!$A15,'Ergebnis KEP'!$C$2:$C$52,'Importtabelle E001'!$D15)</f>
        <v>463</v>
      </c>
      <c r="G15" s="8">
        <f>Pmin_E001!C16</f>
        <v>8.6</v>
      </c>
      <c r="H15" s="8">
        <f>SUMIFS('Ergebnis KEP'!I$2:I$52,'Ergebnis KEP'!$B$2:$B$52,'Importtabelle E001'!$A15,'Ergebnis KEP'!$C$2:$C$52,'Importtabelle E001'!$D15)</f>
        <v>0</v>
      </c>
    </row>
    <row r="16" spans="1:8" x14ac:dyDescent="0.25">
      <c r="A16" s="2" t="s">
        <v>41</v>
      </c>
      <c r="B16" s="2" t="s">
        <v>153</v>
      </c>
      <c r="C16" s="2" t="s">
        <v>153</v>
      </c>
      <c r="D16" s="12" t="s">
        <v>64</v>
      </c>
      <c r="E16" s="9">
        <v>380</v>
      </c>
      <c r="F16" s="8">
        <f>SUMIFS('Ergebnis KEP'!G$2:G$52,'Ergebnis KEP'!$B$2:$B$52,'Importtabelle E001'!$A16,'Ergebnis KEP'!$C$2:$C$52,'Importtabelle E001'!$D16)</f>
        <v>37.299999999999997</v>
      </c>
      <c r="G16" s="8">
        <f>Pmin_E001!C17</f>
        <v>2.9</v>
      </c>
      <c r="H16" s="8">
        <f>SUMIFS('Ergebnis KEP'!I$2:I$52,'Ergebnis KEP'!$B$2:$B$52,'Importtabelle E001'!$A16,'Ergebnis KEP'!$C$2:$C$52,'Importtabelle E001'!$D16)</f>
        <v>0</v>
      </c>
    </row>
    <row r="17" spans="1:8" x14ac:dyDescent="0.25">
      <c r="A17" s="2" t="s">
        <v>17</v>
      </c>
      <c r="B17" s="2" t="s">
        <v>153</v>
      </c>
      <c r="C17" s="2" t="s">
        <v>153</v>
      </c>
      <c r="D17" s="3" t="s">
        <v>64</v>
      </c>
      <c r="E17" s="9">
        <v>220</v>
      </c>
      <c r="F17" s="8">
        <f>SUMIFS('Ergebnis KEP'!G$2:G$52,'Ergebnis KEP'!$B$2:$B$52,'Importtabelle E001'!$A17,'Ergebnis KEP'!$C$2:$C$52,'Importtabelle E001'!$D17)</f>
        <v>410</v>
      </c>
      <c r="G17" s="8">
        <f>Pmin_E001!C18</f>
        <v>82</v>
      </c>
      <c r="H17" s="8">
        <f>SUMIFS('Ergebnis KEP'!I$2:I$52,'Ergebnis KEP'!$B$2:$B$52,'Importtabelle E001'!$A17,'Ergebnis KEP'!$C$2:$C$52,'Importtabelle E001'!$D17)</f>
        <v>0</v>
      </c>
    </row>
    <row r="18" spans="1:8" x14ac:dyDescent="0.25">
      <c r="A18" s="2" t="s">
        <v>8</v>
      </c>
      <c r="B18" s="2" t="s">
        <v>153</v>
      </c>
      <c r="C18" s="2" t="s">
        <v>153</v>
      </c>
      <c r="D18" s="3" t="s">
        <v>64</v>
      </c>
      <c r="E18" s="9">
        <v>380</v>
      </c>
      <c r="F18" s="8">
        <f>SUMIFS('Ergebnis KEP'!G$2:G$52,'Ergebnis KEP'!$B$2:$B$52,'Importtabelle E001'!$A18,'Ergebnis KEP'!$C$2:$C$52,'Importtabelle E001'!$D18)</f>
        <v>1569</v>
      </c>
      <c r="G18" s="8">
        <f>Pmin_E001!C19</f>
        <v>3.6</v>
      </c>
      <c r="H18" s="8">
        <f>SUMIFS('Ergebnis KEP'!I$2:I$52,'Ergebnis KEP'!$B$2:$B$52,'Importtabelle E001'!$A18,'Ergebnis KEP'!$C$2:$C$52,'Importtabelle E001'!$D18)</f>
        <v>0</v>
      </c>
    </row>
    <row r="19" spans="1:8" x14ac:dyDescent="0.25">
      <c r="A19" s="2" t="s">
        <v>22</v>
      </c>
      <c r="B19" s="2" t="s">
        <v>153</v>
      </c>
      <c r="C19" s="2" t="s">
        <v>153</v>
      </c>
      <c r="D19" s="12" t="s">
        <v>64</v>
      </c>
      <c r="E19" s="9">
        <v>220</v>
      </c>
      <c r="F19" s="8">
        <f>SUMIFS('Ergebnis KEP'!G$2:G$52,'Ergebnis KEP'!$B$2:$B$52,'Importtabelle E001'!$A19,'Ergebnis KEP'!$C$2:$C$52,'Importtabelle E001'!$D19)</f>
        <v>688</v>
      </c>
      <c r="G19" s="8">
        <f>Pmin_E001!C20</f>
        <v>47.6</v>
      </c>
      <c r="H19" s="8">
        <f>SUMIFS('Ergebnis KEP'!I$2:I$52,'Ergebnis KEP'!$B$2:$B$52,'Importtabelle E001'!$A19,'Ergebnis KEP'!$C$2:$C$52,'Importtabelle E001'!$D19)</f>
        <v>0</v>
      </c>
    </row>
    <row r="20" spans="1:8" x14ac:dyDescent="0.25">
      <c r="A20" s="2" t="s">
        <v>15</v>
      </c>
      <c r="B20" s="2" t="s">
        <v>153</v>
      </c>
      <c r="C20" s="2" t="s">
        <v>153</v>
      </c>
      <c r="D20" s="3" t="s">
        <v>64</v>
      </c>
      <c r="E20" s="9">
        <v>380</v>
      </c>
      <c r="F20" s="8">
        <f>SUMIFS('Ergebnis KEP'!G$2:G$52,'Ergebnis KEP'!$B$2:$B$52,'Importtabelle E001'!$A20,'Ergebnis KEP'!$C$2:$C$52,'Importtabelle E001'!$D20)</f>
        <v>94</v>
      </c>
      <c r="G20" s="8">
        <f>Pmin_E001!C21</f>
        <v>18.8</v>
      </c>
      <c r="H20" s="8">
        <f>SUMIFS('Ergebnis KEP'!I$2:I$52,'Ergebnis KEP'!$B$2:$B$52,'Importtabelle E001'!$A20,'Ergebnis KEP'!$C$2:$C$52,'Importtabelle E001'!$D20)</f>
        <v>0</v>
      </c>
    </row>
    <row r="21" spans="1:8" x14ac:dyDescent="0.25">
      <c r="A21" s="2" t="s">
        <v>19</v>
      </c>
      <c r="B21" s="2" t="s">
        <v>153</v>
      </c>
      <c r="C21" s="2" t="s">
        <v>153</v>
      </c>
      <c r="D21" s="3" t="s">
        <v>64</v>
      </c>
      <c r="E21" s="9">
        <v>380</v>
      </c>
      <c r="F21" s="8">
        <f>SUMIFS('Ergebnis KEP'!G$2:G$52,'Ergebnis KEP'!$B$2:$B$52,'Importtabelle E001'!$A21,'Ergebnis KEP'!$C$2:$C$52,'Importtabelle E001'!$D21)</f>
        <v>3016</v>
      </c>
      <c r="G21" s="8">
        <f>Pmin_E001!C22</f>
        <v>2111.1999999999998</v>
      </c>
      <c r="H21" s="8">
        <f>SUMIFS('Ergebnis KEP'!I$2:I$52,'Ergebnis KEP'!$B$2:$B$52,'Importtabelle E001'!$A21,'Ergebnis KEP'!$C$2:$C$52,'Importtabelle E001'!$D21)</f>
        <v>0</v>
      </c>
    </row>
    <row r="22" spans="1:8" x14ac:dyDescent="0.25">
      <c r="A22" s="2" t="s">
        <v>7</v>
      </c>
      <c r="B22" s="2" t="s">
        <v>153</v>
      </c>
      <c r="C22" s="2" t="s">
        <v>153</v>
      </c>
      <c r="D22" s="3" t="s">
        <v>64</v>
      </c>
      <c r="E22" s="9">
        <v>380</v>
      </c>
      <c r="F22" s="8">
        <f>SUMIFS('Ergebnis KEP'!G$2:G$52,'Ergebnis KEP'!$B$2:$B$52,'Importtabelle E001'!$A22,'Ergebnis KEP'!$C$2:$C$52,'Importtabelle E001'!$D22)</f>
        <v>385</v>
      </c>
      <c r="G22" s="8">
        <f>Pmin_E001!C23</f>
        <v>77</v>
      </c>
      <c r="H22" s="8">
        <f>SUMIFS('Ergebnis KEP'!I$2:I$52,'Ergebnis KEP'!$B$2:$B$52,'Importtabelle E001'!$A22,'Ergebnis KEP'!$C$2:$C$52,'Importtabelle E001'!$D22)</f>
        <v>0</v>
      </c>
    </row>
    <row r="23" spans="1:8" x14ac:dyDescent="0.25">
      <c r="A23" s="2" t="s">
        <v>4</v>
      </c>
      <c r="B23" s="2" t="s">
        <v>153</v>
      </c>
      <c r="C23" s="2" t="s">
        <v>153</v>
      </c>
      <c r="D23" s="3" t="s">
        <v>64</v>
      </c>
      <c r="E23" s="9">
        <v>380</v>
      </c>
      <c r="F23" s="8">
        <f>SUMIFS('Ergebnis KEP'!G$2:G$52,'Ergebnis KEP'!$B$2:$B$52,'Importtabelle E001'!$A23,'Ergebnis KEP'!$C$2:$C$52,'Importtabelle E001'!$D23)</f>
        <v>395</v>
      </c>
      <c r="G23" s="8">
        <f>Pmin_E001!C24</f>
        <v>79</v>
      </c>
      <c r="H23" s="8">
        <f>SUMIFS('Ergebnis KEP'!I$2:I$52,'Ergebnis KEP'!$B$2:$B$52,'Importtabelle E001'!$A23,'Ergebnis KEP'!$C$2:$C$52,'Importtabelle E001'!$D23)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AZ24"/>
  <sheetViews>
    <sheetView workbookViewId="0">
      <selection activeCell="B2" sqref="B2"/>
    </sheetView>
  </sheetViews>
  <sheetFormatPr baseColWidth="10" defaultRowHeight="15" x14ac:dyDescent="0.25"/>
  <cols>
    <col min="2" max="2" width="14.85546875" bestFit="1" customWidth="1"/>
    <col min="3" max="3" width="14.85546875" customWidth="1"/>
  </cols>
  <sheetData>
    <row r="1" spans="2:52" x14ac:dyDescent="0.25">
      <c r="C1" s="21" t="s">
        <v>79</v>
      </c>
      <c r="D1" s="3" t="s">
        <v>80</v>
      </c>
      <c r="E1" s="3" t="s">
        <v>81</v>
      </c>
      <c r="F1" s="3" t="s">
        <v>82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  <c r="AA1" s="3" t="s">
        <v>104</v>
      </c>
      <c r="AB1" s="3" t="s">
        <v>105</v>
      </c>
      <c r="AC1" s="3" t="s">
        <v>106</v>
      </c>
      <c r="AD1" s="3" t="s">
        <v>107</v>
      </c>
      <c r="AE1" s="3" t="s">
        <v>108</v>
      </c>
      <c r="AF1" s="3" t="s">
        <v>109</v>
      </c>
      <c r="AG1" s="3" t="s">
        <v>110</v>
      </c>
      <c r="AH1" s="3" t="s">
        <v>111</v>
      </c>
      <c r="AI1" s="3" t="s">
        <v>112</v>
      </c>
      <c r="AJ1" s="3" t="s">
        <v>113</v>
      </c>
      <c r="AK1" s="3" t="s">
        <v>114</v>
      </c>
      <c r="AL1" s="3" t="s">
        <v>115</v>
      </c>
      <c r="AM1" s="3" t="s">
        <v>116</v>
      </c>
      <c r="AN1" s="3" t="s">
        <v>118</v>
      </c>
      <c r="AO1" s="3" t="s">
        <v>119</v>
      </c>
      <c r="AP1" s="3" t="s">
        <v>120</v>
      </c>
      <c r="AQ1" s="3" t="s">
        <v>121</v>
      </c>
      <c r="AR1" s="3" t="s">
        <v>122</v>
      </c>
      <c r="AS1" s="3" t="s">
        <v>123</v>
      </c>
      <c r="AT1" s="3" t="s">
        <v>124</v>
      </c>
      <c r="AU1" s="3" t="s">
        <v>125</v>
      </c>
      <c r="AV1" s="3" t="s">
        <v>126</v>
      </c>
      <c r="AW1" s="3" t="s">
        <v>127</v>
      </c>
      <c r="AX1" s="3" t="s">
        <v>128</v>
      </c>
      <c r="AY1" s="3" t="s">
        <v>129</v>
      </c>
      <c r="AZ1" s="3" t="s">
        <v>130</v>
      </c>
    </row>
    <row r="2" spans="2:52" x14ac:dyDescent="0.25">
      <c r="C2" s="10" t="s">
        <v>74</v>
      </c>
      <c r="D2" s="2" t="s">
        <v>11</v>
      </c>
      <c r="E2" s="2" t="s">
        <v>48</v>
      </c>
      <c r="F2" s="2" t="s">
        <v>48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12</v>
      </c>
      <c r="P2" s="2" t="s">
        <v>12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13</v>
      </c>
      <c r="W2" s="2" t="s">
        <v>13</v>
      </c>
      <c r="X2" s="2" t="s">
        <v>61</v>
      </c>
      <c r="Y2" s="2" t="s">
        <v>45</v>
      </c>
      <c r="Z2" s="2" t="s">
        <v>45</v>
      </c>
      <c r="AA2" s="2" t="s">
        <v>45</v>
      </c>
      <c r="AB2" s="2" t="s">
        <v>45</v>
      </c>
      <c r="AC2" s="2" t="s">
        <v>46</v>
      </c>
      <c r="AD2" s="2" t="s">
        <v>46</v>
      </c>
      <c r="AE2" s="2" t="s">
        <v>42</v>
      </c>
      <c r="AF2" s="2" t="s">
        <v>42</v>
      </c>
      <c r="AG2" s="2" t="s">
        <v>43</v>
      </c>
      <c r="AH2" s="2" t="s">
        <v>43</v>
      </c>
      <c r="AI2" s="2" t="s">
        <v>47</v>
      </c>
      <c r="AJ2" s="2" t="s">
        <v>47</v>
      </c>
      <c r="AK2" s="2" t="s">
        <v>41</v>
      </c>
      <c r="AL2" s="2" t="s">
        <v>41</v>
      </c>
      <c r="AM2" s="2" t="s">
        <v>17</v>
      </c>
      <c r="AN2" s="2" t="s">
        <v>8</v>
      </c>
      <c r="AO2" s="2" t="s">
        <v>8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22</v>
      </c>
      <c r="AV2" s="2" t="s">
        <v>22</v>
      </c>
      <c r="AW2" s="2" t="s">
        <v>15</v>
      </c>
      <c r="AX2" s="2" t="s">
        <v>19</v>
      </c>
      <c r="AY2" s="2" t="s">
        <v>7</v>
      </c>
      <c r="AZ2" s="2" t="s">
        <v>4</v>
      </c>
    </row>
    <row r="3" spans="2:52" x14ac:dyDescent="0.25">
      <c r="C3" s="21" t="s">
        <v>164</v>
      </c>
      <c r="D3" s="3">
        <v>175.8</v>
      </c>
      <c r="E3" s="3">
        <v>9.6</v>
      </c>
      <c r="F3" s="3">
        <v>3.6</v>
      </c>
      <c r="G3" s="3">
        <v>52.2</v>
      </c>
      <c r="H3" s="3">
        <v>26</v>
      </c>
      <c r="I3" s="3">
        <v>11.6</v>
      </c>
      <c r="J3" s="3">
        <v>17</v>
      </c>
      <c r="K3" s="3">
        <v>8.6</v>
      </c>
      <c r="L3" s="3">
        <v>8.6</v>
      </c>
      <c r="M3" s="3">
        <v>30.8</v>
      </c>
      <c r="N3" s="3">
        <v>2037.7</v>
      </c>
      <c r="O3" s="3">
        <v>107.6</v>
      </c>
      <c r="P3" s="3">
        <v>3.6</v>
      </c>
      <c r="Q3" s="3">
        <v>92</v>
      </c>
      <c r="R3" s="3">
        <v>8</v>
      </c>
      <c r="S3" s="3">
        <v>3.6</v>
      </c>
      <c r="T3" s="3">
        <v>3.6</v>
      </c>
      <c r="U3" s="3">
        <v>3.6</v>
      </c>
      <c r="V3" s="3">
        <v>70</v>
      </c>
      <c r="W3" s="3">
        <v>84</v>
      </c>
      <c r="X3" s="3">
        <v>3.4</v>
      </c>
      <c r="Y3" s="3">
        <v>4.4000000000000004</v>
      </c>
      <c r="Z3" s="3">
        <v>16.600000000000001</v>
      </c>
      <c r="AA3" s="3">
        <v>3.6</v>
      </c>
      <c r="AB3" s="3">
        <v>3.6</v>
      </c>
      <c r="AC3" s="3">
        <v>14.74</v>
      </c>
      <c r="AD3" s="3">
        <v>3.4</v>
      </c>
      <c r="AE3" s="3">
        <v>8.6</v>
      </c>
      <c r="AF3" s="3">
        <v>166.8</v>
      </c>
      <c r="AG3" s="3">
        <v>6</v>
      </c>
      <c r="AH3" s="3">
        <v>6.4</v>
      </c>
      <c r="AI3" s="3">
        <v>8.6</v>
      </c>
      <c r="AJ3" s="3">
        <v>84</v>
      </c>
      <c r="AK3" s="3">
        <v>2.9</v>
      </c>
      <c r="AL3" s="3">
        <v>4.5599999999999996</v>
      </c>
      <c r="AM3" s="3">
        <v>82</v>
      </c>
      <c r="AN3" s="3">
        <v>69.2</v>
      </c>
      <c r="AO3" s="3">
        <v>71.400000000000006</v>
      </c>
      <c r="AP3" s="3">
        <v>70</v>
      </c>
      <c r="AQ3" s="3">
        <v>31.2</v>
      </c>
      <c r="AR3" s="3">
        <v>7.4</v>
      </c>
      <c r="AS3" s="3">
        <v>61</v>
      </c>
      <c r="AT3" s="3">
        <v>3.6</v>
      </c>
      <c r="AU3" s="3">
        <v>90</v>
      </c>
      <c r="AV3" s="3">
        <v>47.6</v>
      </c>
      <c r="AW3" s="3">
        <v>18.8</v>
      </c>
      <c r="AX3" s="3">
        <v>2111.1999999999998</v>
      </c>
      <c r="AY3" s="3">
        <v>77</v>
      </c>
      <c r="AZ3" s="3">
        <v>79</v>
      </c>
    </row>
    <row r="4" spans="2:52" x14ac:dyDescent="0.25">
      <c r="B4" s="10" t="s">
        <v>74</v>
      </c>
      <c r="C4" s="22"/>
    </row>
    <row r="5" spans="2:52" x14ac:dyDescent="0.25">
      <c r="B5" s="2" t="s">
        <v>11</v>
      </c>
      <c r="C5" s="20">
        <f>MIN(D5:AZ5)</f>
        <v>175.8</v>
      </c>
      <c r="D5">
        <f>IF($B5=D$2,D$3,"")</f>
        <v>175.8</v>
      </c>
      <c r="E5" t="str">
        <f t="shared" ref="E5:AZ10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</row>
    <row r="6" spans="2:52" x14ac:dyDescent="0.25">
      <c r="B6" s="2" t="s">
        <v>48</v>
      </c>
      <c r="C6" s="20">
        <f t="shared" ref="C6:C24" si="1">MIN(D6:AZ6)</f>
        <v>3.6</v>
      </c>
      <c r="D6" t="str">
        <f t="shared" ref="D6:R24" si="2">IF($B6=D$2,D$3,"")</f>
        <v/>
      </c>
      <c r="E6">
        <f t="shared" si="2"/>
        <v>9.6</v>
      </c>
      <c r="F6">
        <f t="shared" si="2"/>
        <v>3.6</v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</row>
    <row r="7" spans="2:52" x14ac:dyDescent="0.25">
      <c r="B7" s="2" t="s">
        <v>5</v>
      </c>
      <c r="C7" s="20">
        <f t="shared" si="1"/>
        <v>8.6</v>
      </c>
      <c r="D7" t="str">
        <f t="shared" si="2"/>
        <v/>
      </c>
      <c r="E7" t="str">
        <f t="shared" si="0"/>
        <v/>
      </c>
      <c r="F7" t="str">
        <f t="shared" si="0"/>
        <v/>
      </c>
      <c r="G7">
        <f t="shared" si="0"/>
        <v>52.2</v>
      </c>
      <c r="H7">
        <f t="shared" si="0"/>
        <v>26</v>
      </c>
      <c r="I7">
        <f t="shared" si="0"/>
        <v>11.6</v>
      </c>
      <c r="J7">
        <f t="shared" si="0"/>
        <v>17</v>
      </c>
      <c r="K7">
        <f t="shared" si="0"/>
        <v>8.6</v>
      </c>
      <c r="L7">
        <f t="shared" si="0"/>
        <v>8.6</v>
      </c>
      <c r="M7">
        <f t="shared" si="0"/>
        <v>30.8</v>
      </c>
      <c r="N7">
        <f t="shared" si="0"/>
        <v>2037.7</v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</row>
    <row r="8" spans="2:52" x14ac:dyDescent="0.25">
      <c r="B8" s="2" t="s">
        <v>12</v>
      </c>
      <c r="C8" s="20">
        <f t="shared" si="1"/>
        <v>3.6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>
        <f t="shared" si="0"/>
        <v>107.6</v>
      </c>
      <c r="P8">
        <f t="shared" si="0"/>
        <v>3.6</v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</row>
    <row r="9" spans="2:52" x14ac:dyDescent="0.25">
      <c r="B9" s="2" t="s">
        <v>1</v>
      </c>
      <c r="C9" s="20">
        <f t="shared" si="1"/>
        <v>3.6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>
        <f t="shared" si="0"/>
        <v>92</v>
      </c>
      <c r="R9">
        <f t="shared" si="0"/>
        <v>8</v>
      </c>
      <c r="S9">
        <f t="shared" si="0"/>
        <v>3.6</v>
      </c>
      <c r="T9">
        <f t="shared" si="0"/>
        <v>3.6</v>
      </c>
      <c r="U9">
        <f t="shared" si="0"/>
        <v>3.6</v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</row>
    <row r="10" spans="2:52" x14ac:dyDescent="0.25">
      <c r="B10" s="2" t="s">
        <v>13</v>
      </c>
      <c r="C10" s="20">
        <f t="shared" si="1"/>
        <v>70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>
        <f t="shared" si="0"/>
        <v>70</v>
      </c>
      <c r="W10">
        <f t="shared" si="0"/>
        <v>84</v>
      </c>
      <c r="X10" t="str">
        <f t="shared" ref="E10:AZ15" si="3">IF($B10=X$2,X$3,"")</f>
        <v/>
      </c>
      <c r="Y10" t="str">
        <f t="shared" si="3"/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3"/>
        <v/>
      </c>
      <c r="AL10" t="str">
        <f t="shared" si="3"/>
        <v/>
      </c>
      <c r="AM10" t="str">
        <f t="shared" si="3"/>
        <v/>
      </c>
      <c r="AN10" t="str">
        <f t="shared" si="3"/>
        <v/>
      </c>
      <c r="AO10" t="str">
        <f t="shared" si="3"/>
        <v/>
      </c>
      <c r="AP10" t="str">
        <f t="shared" si="3"/>
        <v/>
      </c>
      <c r="AQ10" t="str">
        <f t="shared" si="3"/>
        <v/>
      </c>
      <c r="AR10" t="str">
        <f t="shared" si="3"/>
        <v/>
      </c>
      <c r="AS10" t="str">
        <f t="shared" si="3"/>
        <v/>
      </c>
      <c r="AT10" t="str">
        <f t="shared" si="3"/>
        <v/>
      </c>
      <c r="AU10" t="str">
        <f t="shared" si="3"/>
        <v/>
      </c>
      <c r="AV10" t="str">
        <f t="shared" si="3"/>
        <v/>
      </c>
      <c r="AW10" t="str">
        <f t="shared" si="3"/>
        <v/>
      </c>
      <c r="AX10" t="str">
        <f t="shared" si="3"/>
        <v/>
      </c>
      <c r="AY10" t="str">
        <f t="shared" si="3"/>
        <v/>
      </c>
      <c r="AZ10" t="str">
        <f t="shared" si="3"/>
        <v/>
      </c>
    </row>
    <row r="11" spans="2:52" x14ac:dyDescent="0.25">
      <c r="B11" s="2" t="s">
        <v>61</v>
      </c>
      <c r="C11" s="20">
        <f t="shared" si="1"/>
        <v>3.4</v>
      </c>
      <c r="D11" t="str">
        <f t="shared" si="2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 t="str">
        <f t="shared" si="3"/>
        <v/>
      </c>
      <c r="Q11" t="str">
        <f t="shared" si="3"/>
        <v/>
      </c>
      <c r="R11" t="str">
        <f t="shared" si="3"/>
        <v/>
      </c>
      <c r="S11" t="str">
        <f t="shared" si="3"/>
        <v/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/>
      </c>
      <c r="X11">
        <f t="shared" si="3"/>
        <v>3.4</v>
      </c>
      <c r="Y11" t="str">
        <f t="shared" si="3"/>
        <v/>
      </c>
      <c r="Z11" t="str">
        <f t="shared" si="3"/>
        <v/>
      </c>
      <c r="AA11" t="str">
        <f t="shared" si="3"/>
        <v/>
      </c>
      <c r="AB11" t="str">
        <f t="shared" si="3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3"/>
        <v/>
      </c>
      <c r="AK11" t="str">
        <f t="shared" si="3"/>
        <v/>
      </c>
      <c r="AL11" t="str">
        <f t="shared" si="3"/>
        <v/>
      </c>
      <c r="AM11" t="str">
        <f t="shared" si="3"/>
        <v/>
      </c>
      <c r="AN11" t="str">
        <f t="shared" si="3"/>
        <v/>
      </c>
      <c r="AO11" t="str">
        <f t="shared" si="3"/>
        <v/>
      </c>
      <c r="AP11" t="str">
        <f t="shared" si="3"/>
        <v/>
      </c>
      <c r="AQ11" t="str">
        <f t="shared" si="3"/>
        <v/>
      </c>
      <c r="AR11" t="str">
        <f t="shared" si="3"/>
        <v/>
      </c>
      <c r="AS11" t="str">
        <f t="shared" si="3"/>
        <v/>
      </c>
      <c r="AT11" t="str">
        <f t="shared" si="3"/>
        <v/>
      </c>
      <c r="AU11" t="str">
        <f t="shared" si="3"/>
        <v/>
      </c>
      <c r="AV11" t="str">
        <f t="shared" si="3"/>
        <v/>
      </c>
      <c r="AW11" t="str">
        <f t="shared" si="3"/>
        <v/>
      </c>
      <c r="AX11" t="str">
        <f t="shared" si="3"/>
        <v/>
      </c>
      <c r="AY11" t="str">
        <f t="shared" si="3"/>
        <v/>
      </c>
      <c r="AZ11" t="str">
        <f t="shared" si="3"/>
        <v/>
      </c>
    </row>
    <row r="12" spans="2:52" x14ac:dyDescent="0.25">
      <c r="B12" s="2" t="s">
        <v>45</v>
      </c>
      <c r="C12" s="20">
        <f t="shared" si="1"/>
        <v>3.6</v>
      </c>
      <c r="D12" t="str">
        <f t="shared" si="2"/>
        <v/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>
        <f t="shared" si="3"/>
        <v>4.4000000000000004</v>
      </c>
      <c r="Z12">
        <f t="shared" si="3"/>
        <v>16.600000000000001</v>
      </c>
      <c r="AA12">
        <f t="shared" si="3"/>
        <v>3.6</v>
      </c>
      <c r="AB12">
        <f t="shared" si="3"/>
        <v>3.6</v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3"/>
        <v/>
      </c>
      <c r="AK12" t="str">
        <f t="shared" si="3"/>
        <v/>
      </c>
      <c r="AL12" t="str">
        <f t="shared" si="3"/>
        <v/>
      </c>
      <c r="AM12" t="str">
        <f t="shared" si="3"/>
        <v/>
      </c>
      <c r="AN12" t="str">
        <f t="shared" si="3"/>
        <v/>
      </c>
      <c r="AO12" t="str">
        <f t="shared" si="3"/>
        <v/>
      </c>
      <c r="AP12" t="str">
        <f t="shared" si="3"/>
        <v/>
      </c>
      <c r="AQ12" t="str">
        <f t="shared" si="3"/>
        <v/>
      </c>
      <c r="AR12" t="str">
        <f t="shared" si="3"/>
        <v/>
      </c>
      <c r="AS12" t="str">
        <f t="shared" si="3"/>
        <v/>
      </c>
      <c r="AT12" t="str">
        <f t="shared" si="3"/>
        <v/>
      </c>
      <c r="AU12" t="str">
        <f t="shared" si="3"/>
        <v/>
      </c>
      <c r="AV12" t="str">
        <f t="shared" si="3"/>
        <v/>
      </c>
      <c r="AW12" t="str">
        <f t="shared" si="3"/>
        <v/>
      </c>
      <c r="AX12" t="str">
        <f t="shared" si="3"/>
        <v/>
      </c>
      <c r="AY12" t="str">
        <f t="shared" si="3"/>
        <v/>
      </c>
      <c r="AZ12" t="str">
        <f t="shared" si="3"/>
        <v/>
      </c>
    </row>
    <row r="13" spans="2:52" x14ac:dyDescent="0.25">
      <c r="B13" s="2" t="s">
        <v>46</v>
      </c>
      <c r="C13" s="20">
        <f t="shared" si="1"/>
        <v>3.4</v>
      </c>
      <c r="D13" t="str">
        <f t="shared" si="2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3"/>
        <v/>
      </c>
      <c r="AA13" t="str">
        <f t="shared" si="3"/>
        <v/>
      </c>
      <c r="AB13" t="str">
        <f t="shared" si="3"/>
        <v/>
      </c>
      <c r="AC13">
        <f t="shared" si="3"/>
        <v>14.74</v>
      </c>
      <c r="AD13">
        <f t="shared" si="3"/>
        <v>3.4</v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3"/>
        <v/>
      </c>
      <c r="AK13" t="str">
        <f t="shared" si="3"/>
        <v/>
      </c>
      <c r="AL13" t="str">
        <f t="shared" si="3"/>
        <v/>
      </c>
      <c r="AM13" t="str">
        <f t="shared" si="3"/>
        <v/>
      </c>
      <c r="AN13" t="str">
        <f t="shared" si="3"/>
        <v/>
      </c>
      <c r="AO13" t="str">
        <f t="shared" si="3"/>
        <v/>
      </c>
      <c r="AP13" t="str">
        <f t="shared" si="3"/>
        <v/>
      </c>
      <c r="AQ13" t="str">
        <f t="shared" si="3"/>
        <v/>
      </c>
      <c r="AR13" t="str">
        <f t="shared" si="3"/>
        <v/>
      </c>
      <c r="AS13" t="str">
        <f t="shared" si="3"/>
        <v/>
      </c>
      <c r="AT13" t="str">
        <f t="shared" si="3"/>
        <v/>
      </c>
      <c r="AU13" t="str">
        <f t="shared" si="3"/>
        <v/>
      </c>
      <c r="AV13" t="str">
        <f t="shared" si="3"/>
        <v/>
      </c>
      <c r="AW13" t="str">
        <f t="shared" si="3"/>
        <v/>
      </c>
      <c r="AX13" t="str">
        <f t="shared" si="3"/>
        <v/>
      </c>
      <c r="AY13" t="str">
        <f t="shared" si="3"/>
        <v/>
      </c>
      <c r="AZ13" t="str">
        <f t="shared" si="3"/>
        <v/>
      </c>
    </row>
    <row r="14" spans="2:52" x14ac:dyDescent="0.25">
      <c r="B14" s="2" t="s">
        <v>42</v>
      </c>
      <c r="C14" s="20">
        <f t="shared" si="1"/>
        <v>8.6</v>
      </c>
      <c r="D14" t="str">
        <f t="shared" si="2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3"/>
        <v/>
      </c>
      <c r="N14" t="str">
        <f t="shared" si="3"/>
        <v/>
      </c>
      <c r="O14" t="str">
        <f t="shared" si="3"/>
        <v/>
      </c>
      <c r="P14" t="str">
        <f t="shared" si="3"/>
        <v/>
      </c>
      <c r="Q14" t="str">
        <f t="shared" si="3"/>
        <v/>
      </c>
      <c r="R14" t="str">
        <f t="shared" si="3"/>
        <v/>
      </c>
      <c r="S14" t="str">
        <f t="shared" si="3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3"/>
        <v/>
      </c>
      <c r="AA14" t="str">
        <f t="shared" si="3"/>
        <v/>
      </c>
      <c r="AB14" t="str">
        <f t="shared" si="3"/>
        <v/>
      </c>
      <c r="AC14" t="str">
        <f t="shared" si="3"/>
        <v/>
      </c>
      <c r="AD14" t="str">
        <f t="shared" si="3"/>
        <v/>
      </c>
      <c r="AE14">
        <f t="shared" si="3"/>
        <v>8.6</v>
      </c>
      <c r="AF14">
        <f t="shared" si="3"/>
        <v>166.8</v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M14" t="str">
        <f t="shared" si="3"/>
        <v/>
      </c>
      <c r="AN14" t="str">
        <f t="shared" si="3"/>
        <v/>
      </c>
      <c r="AO14" t="str">
        <f t="shared" si="3"/>
        <v/>
      </c>
      <c r="AP14" t="str">
        <f t="shared" si="3"/>
        <v/>
      </c>
      <c r="AQ14" t="str">
        <f t="shared" si="3"/>
        <v/>
      </c>
      <c r="AR14" t="str">
        <f t="shared" si="3"/>
        <v/>
      </c>
      <c r="AS14" t="str">
        <f t="shared" si="3"/>
        <v/>
      </c>
      <c r="AT14" t="str">
        <f t="shared" si="3"/>
        <v/>
      </c>
      <c r="AU14" t="str">
        <f t="shared" si="3"/>
        <v/>
      </c>
      <c r="AV14" t="str">
        <f t="shared" si="3"/>
        <v/>
      </c>
      <c r="AW14" t="str">
        <f t="shared" si="3"/>
        <v/>
      </c>
      <c r="AX14" t="str">
        <f t="shared" si="3"/>
        <v/>
      </c>
      <c r="AY14" t="str">
        <f t="shared" si="3"/>
        <v/>
      </c>
      <c r="AZ14" t="str">
        <f t="shared" si="3"/>
        <v/>
      </c>
    </row>
    <row r="15" spans="2:52" x14ac:dyDescent="0.25">
      <c r="B15" s="2" t="s">
        <v>43</v>
      </c>
      <c r="C15" s="20">
        <f t="shared" si="1"/>
        <v>6</v>
      </c>
      <c r="D15" t="str">
        <f t="shared" si="2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ref="E15:AZ20" si="4">IF($B15=AC$2,AC$3,"")</f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>
        <f t="shared" si="4"/>
        <v>6</v>
      </c>
      <c r="AH15">
        <f t="shared" si="4"/>
        <v>6.4</v>
      </c>
      <c r="AI15" t="str">
        <f t="shared" si="4"/>
        <v/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4"/>
        <v/>
      </c>
      <c r="AQ15" t="str">
        <f t="shared" si="4"/>
        <v/>
      </c>
      <c r="AR15" t="str">
        <f t="shared" si="4"/>
        <v/>
      </c>
      <c r="AS15" t="str">
        <f t="shared" si="4"/>
        <v/>
      </c>
      <c r="AT15" t="str">
        <f t="shared" si="4"/>
        <v/>
      </c>
      <c r="AU15" t="str">
        <f t="shared" si="4"/>
        <v/>
      </c>
      <c r="AV15" t="str">
        <f t="shared" si="4"/>
        <v/>
      </c>
      <c r="AW15" t="str">
        <f t="shared" si="4"/>
        <v/>
      </c>
      <c r="AX15" t="str">
        <f t="shared" si="4"/>
        <v/>
      </c>
      <c r="AY15" t="str">
        <f t="shared" si="4"/>
        <v/>
      </c>
      <c r="AZ15" t="str">
        <f t="shared" si="4"/>
        <v/>
      </c>
    </row>
    <row r="16" spans="2:52" x14ac:dyDescent="0.25">
      <c r="B16" s="2" t="s">
        <v>47</v>
      </c>
      <c r="C16" s="20">
        <f t="shared" si="1"/>
        <v>8.6</v>
      </c>
      <c r="D16" t="str">
        <f t="shared" si="2"/>
        <v/>
      </c>
      <c r="E16" t="str">
        <f t="shared" si="4"/>
        <v/>
      </c>
      <c r="F16" t="str">
        <f t="shared" si="4"/>
        <v/>
      </c>
      <c r="G16" t="str">
        <f t="shared" si="4"/>
        <v/>
      </c>
      <c r="H16" t="str">
        <f t="shared" si="4"/>
        <v/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 t="str">
        <f t="shared" si="4"/>
        <v/>
      </c>
      <c r="Q16" t="str">
        <f t="shared" si="4"/>
        <v/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>
        <f t="shared" si="4"/>
        <v>8.6</v>
      </c>
      <c r="AJ16">
        <f t="shared" si="4"/>
        <v>84</v>
      </c>
      <c r="AK16" t="str">
        <f t="shared" si="4"/>
        <v/>
      </c>
      <c r="AL16" t="str">
        <f t="shared" si="4"/>
        <v/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4"/>
        <v/>
      </c>
      <c r="AQ16" t="str">
        <f t="shared" si="4"/>
        <v/>
      </c>
      <c r="AR16" t="str">
        <f t="shared" si="4"/>
        <v/>
      </c>
      <c r="AS16" t="str">
        <f t="shared" si="4"/>
        <v/>
      </c>
      <c r="AT16" t="str">
        <f t="shared" si="4"/>
        <v/>
      </c>
      <c r="AU16" t="str">
        <f t="shared" si="4"/>
        <v/>
      </c>
      <c r="AV16" t="str">
        <f t="shared" si="4"/>
        <v/>
      </c>
      <c r="AW16" t="str">
        <f t="shared" si="4"/>
        <v/>
      </c>
      <c r="AX16" t="str">
        <f t="shared" si="4"/>
        <v/>
      </c>
      <c r="AY16" t="str">
        <f t="shared" si="4"/>
        <v/>
      </c>
      <c r="AZ16" t="str">
        <f t="shared" si="4"/>
        <v/>
      </c>
    </row>
    <row r="17" spans="2:52" x14ac:dyDescent="0.25">
      <c r="B17" s="2" t="s">
        <v>41</v>
      </c>
      <c r="C17" s="20">
        <f t="shared" si="1"/>
        <v>2.9</v>
      </c>
      <c r="D17" t="str">
        <f t="shared" si="2"/>
        <v/>
      </c>
      <c r="E17" t="str">
        <f t="shared" si="4"/>
        <v/>
      </c>
      <c r="F17" t="str">
        <f t="shared" si="4"/>
        <v/>
      </c>
      <c r="G17" t="str">
        <f t="shared" si="4"/>
        <v/>
      </c>
      <c r="H17" t="str">
        <f t="shared" si="4"/>
        <v/>
      </c>
      <c r="I17" t="str">
        <f t="shared" si="4"/>
        <v/>
      </c>
      <c r="J17" t="str">
        <f t="shared" si="4"/>
        <v/>
      </c>
      <c r="K17" t="str">
        <f t="shared" si="4"/>
        <v/>
      </c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4"/>
        <v/>
      </c>
      <c r="AK17">
        <f t="shared" si="4"/>
        <v>2.9</v>
      </c>
      <c r="AL17">
        <f t="shared" si="4"/>
        <v>4.5599999999999996</v>
      </c>
      <c r="AM17" t="str">
        <f t="shared" si="4"/>
        <v/>
      </c>
      <c r="AN17" t="str">
        <f t="shared" si="4"/>
        <v/>
      </c>
      <c r="AO17" t="str">
        <f t="shared" si="4"/>
        <v/>
      </c>
      <c r="AP17" t="str">
        <f t="shared" si="4"/>
        <v/>
      </c>
      <c r="AQ17" t="str">
        <f t="shared" si="4"/>
        <v/>
      </c>
      <c r="AR17" t="str">
        <f t="shared" si="4"/>
        <v/>
      </c>
      <c r="AS17" t="str">
        <f t="shared" si="4"/>
        <v/>
      </c>
      <c r="AT17" t="str">
        <f t="shared" si="4"/>
        <v/>
      </c>
      <c r="AU17" t="str">
        <f t="shared" si="4"/>
        <v/>
      </c>
      <c r="AV17" t="str">
        <f t="shared" si="4"/>
        <v/>
      </c>
      <c r="AW17" t="str">
        <f t="shared" si="4"/>
        <v/>
      </c>
      <c r="AX17" t="str">
        <f t="shared" si="4"/>
        <v/>
      </c>
      <c r="AY17" t="str">
        <f t="shared" si="4"/>
        <v/>
      </c>
      <c r="AZ17" t="str">
        <f t="shared" si="4"/>
        <v/>
      </c>
    </row>
    <row r="18" spans="2:52" x14ac:dyDescent="0.25">
      <c r="B18" s="2" t="s">
        <v>17</v>
      </c>
      <c r="C18" s="20">
        <f t="shared" si="1"/>
        <v>82</v>
      </c>
      <c r="D18" t="str">
        <f t="shared" si="2"/>
        <v/>
      </c>
      <c r="E18" t="str">
        <f t="shared" si="4"/>
        <v/>
      </c>
      <c r="F18" t="str">
        <f t="shared" si="4"/>
        <v/>
      </c>
      <c r="G18" t="str">
        <f t="shared" si="4"/>
        <v/>
      </c>
      <c r="H18" t="str">
        <f t="shared" si="4"/>
        <v/>
      </c>
      <c r="I18" t="str">
        <f t="shared" si="4"/>
        <v/>
      </c>
      <c r="J18" t="str">
        <f t="shared" si="4"/>
        <v/>
      </c>
      <c r="K18" t="str">
        <f t="shared" si="4"/>
        <v/>
      </c>
      <c r="L18" t="str">
        <f t="shared" si="4"/>
        <v/>
      </c>
      <c r="M18" t="str">
        <f t="shared" si="4"/>
        <v/>
      </c>
      <c r="N18" t="str">
        <f t="shared" si="4"/>
        <v/>
      </c>
      <c r="O18" t="str">
        <f t="shared" si="4"/>
        <v/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4"/>
        <v/>
      </c>
      <c r="AK18" t="str">
        <f t="shared" si="4"/>
        <v/>
      </c>
      <c r="AL18" t="str">
        <f t="shared" si="4"/>
        <v/>
      </c>
      <c r="AM18">
        <f t="shared" si="4"/>
        <v>82</v>
      </c>
      <c r="AN18" t="str">
        <f t="shared" si="4"/>
        <v/>
      </c>
      <c r="AO18" t="str">
        <f t="shared" si="4"/>
        <v/>
      </c>
      <c r="AP18" t="str">
        <f t="shared" si="4"/>
        <v/>
      </c>
      <c r="AQ18" t="str">
        <f t="shared" si="4"/>
        <v/>
      </c>
      <c r="AR18" t="str">
        <f t="shared" si="4"/>
        <v/>
      </c>
      <c r="AS18" t="str">
        <f t="shared" si="4"/>
        <v/>
      </c>
      <c r="AT18" t="str">
        <f t="shared" si="4"/>
        <v/>
      </c>
      <c r="AU18" t="str">
        <f t="shared" si="4"/>
        <v/>
      </c>
      <c r="AV18" t="str">
        <f t="shared" si="4"/>
        <v/>
      </c>
      <c r="AW18" t="str">
        <f t="shared" si="4"/>
        <v/>
      </c>
      <c r="AX18" t="str">
        <f t="shared" si="4"/>
        <v/>
      </c>
      <c r="AY18" t="str">
        <f t="shared" si="4"/>
        <v/>
      </c>
      <c r="AZ18" t="str">
        <f t="shared" si="4"/>
        <v/>
      </c>
    </row>
    <row r="19" spans="2:52" x14ac:dyDescent="0.25">
      <c r="B19" s="2" t="s">
        <v>8</v>
      </c>
      <c r="C19" s="20">
        <f t="shared" si="1"/>
        <v>3.6</v>
      </c>
      <c r="D19" t="str">
        <f t="shared" si="2"/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4"/>
        <v/>
      </c>
      <c r="AK19" t="str">
        <f t="shared" si="4"/>
        <v/>
      </c>
      <c r="AL19" t="str">
        <f t="shared" si="4"/>
        <v/>
      </c>
      <c r="AM19" t="str">
        <f t="shared" si="4"/>
        <v/>
      </c>
      <c r="AN19">
        <f t="shared" si="4"/>
        <v>69.2</v>
      </c>
      <c r="AO19">
        <f t="shared" si="4"/>
        <v>71.400000000000006</v>
      </c>
      <c r="AP19">
        <f t="shared" si="4"/>
        <v>70</v>
      </c>
      <c r="AQ19">
        <f t="shared" si="4"/>
        <v>31.2</v>
      </c>
      <c r="AR19">
        <f t="shared" si="4"/>
        <v>7.4</v>
      </c>
      <c r="AS19">
        <f t="shared" si="4"/>
        <v>61</v>
      </c>
      <c r="AT19">
        <f t="shared" si="4"/>
        <v>3.6</v>
      </c>
      <c r="AU19" t="str">
        <f t="shared" si="4"/>
        <v/>
      </c>
      <c r="AV19" t="str">
        <f t="shared" si="4"/>
        <v/>
      </c>
      <c r="AW19" t="str">
        <f t="shared" si="4"/>
        <v/>
      </c>
      <c r="AX19" t="str">
        <f t="shared" si="4"/>
        <v/>
      </c>
      <c r="AY19" t="str">
        <f t="shared" si="4"/>
        <v/>
      </c>
      <c r="AZ19" t="str">
        <f t="shared" si="4"/>
        <v/>
      </c>
    </row>
    <row r="20" spans="2:52" x14ac:dyDescent="0.25">
      <c r="B20" s="2" t="s">
        <v>22</v>
      </c>
      <c r="C20" s="20">
        <f t="shared" si="1"/>
        <v>47.6</v>
      </c>
      <c r="D20" t="str">
        <f t="shared" si="2"/>
        <v/>
      </c>
      <c r="E20" t="str">
        <f t="shared" si="4"/>
        <v/>
      </c>
      <c r="F20" t="str">
        <f t="shared" si="4"/>
        <v/>
      </c>
      <c r="G20" t="str">
        <f t="shared" si="4"/>
        <v/>
      </c>
      <c r="H20" t="str">
        <f t="shared" si="4"/>
        <v/>
      </c>
      <c r="I20" t="str">
        <f t="shared" si="4"/>
        <v/>
      </c>
      <c r="J20" t="str">
        <f t="shared" si="4"/>
        <v/>
      </c>
      <c r="K20" t="str">
        <f t="shared" si="4"/>
        <v/>
      </c>
      <c r="L20" t="str">
        <f t="shared" si="4"/>
        <v/>
      </c>
      <c r="M20" t="str">
        <f t="shared" si="4"/>
        <v/>
      </c>
      <c r="N20" t="str">
        <f t="shared" si="4"/>
        <v/>
      </c>
      <c r="O20" t="str">
        <f t="shared" si="4"/>
        <v/>
      </c>
      <c r="P20" t="str">
        <f t="shared" si="4"/>
        <v/>
      </c>
      <c r="Q20" t="str">
        <f t="shared" si="4"/>
        <v/>
      </c>
      <c r="R20" t="str">
        <f t="shared" si="4"/>
        <v/>
      </c>
      <c r="S20" t="str">
        <f t="shared" si="4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ref="E20:AZ24" si="5">IF($B20=AH$2,AH$3,"")</f>
        <v/>
      </c>
      <c r="AI20" t="str">
        <f t="shared" si="5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>
        <f t="shared" si="5"/>
        <v>90</v>
      </c>
      <c r="AV20">
        <f t="shared" si="5"/>
        <v>47.6</v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5"/>
        <v/>
      </c>
    </row>
    <row r="21" spans="2:52" x14ac:dyDescent="0.25">
      <c r="B21" s="2" t="s">
        <v>15</v>
      </c>
      <c r="C21" s="20">
        <f t="shared" si="1"/>
        <v>18.8</v>
      </c>
      <c r="D21" t="str">
        <f t="shared" si="2"/>
        <v/>
      </c>
      <c r="E21" t="str">
        <f t="shared" si="5"/>
        <v/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 t="str">
        <f t="shared" si="5"/>
        <v/>
      </c>
      <c r="Q21" t="str">
        <f t="shared" si="5"/>
        <v/>
      </c>
      <c r="R21" t="str">
        <f t="shared" si="5"/>
        <v/>
      </c>
      <c r="S21" t="str">
        <f t="shared" si="5"/>
        <v/>
      </c>
      <c r="T21" t="str">
        <f t="shared" si="5"/>
        <v/>
      </c>
      <c r="U21" t="str">
        <f t="shared" si="5"/>
        <v/>
      </c>
      <c r="V21" t="str">
        <f t="shared" si="5"/>
        <v/>
      </c>
      <c r="W21" t="str">
        <f t="shared" si="5"/>
        <v/>
      </c>
      <c r="X21" t="str">
        <f t="shared" si="5"/>
        <v/>
      </c>
      <c r="Y21" t="str">
        <f t="shared" si="5"/>
        <v/>
      </c>
      <c r="Z21" t="str">
        <f t="shared" si="5"/>
        <v/>
      </c>
      <c r="AA21" t="str">
        <f t="shared" si="5"/>
        <v/>
      </c>
      <c r="AB21" t="str">
        <f t="shared" si="5"/>
        <v/>
      </c>
      <c r="AC21" t="str">
        <f t="shared" si="5"/>
        <v/>
      </c>
      <c r="AD21" t="str">
        <f t="shared" si="5"/>
        <v/>
      </c>
      <c r="AE21" t="str">
        <f t="shared" si="5"/>
        <v/>
      </c>
      <c r="AF21" t="str">
        <f t="shared" si="5"/>
        <v/>
      </c>
      <c r="AG21" t="str">
        <f t="shared" si="5"/>
        <v/>
      </c>
      <c r="AH21" t="str">
        <f t="shared" si="5"/>
        <v/>
      </c>
      <c r="AI21" t="str">
        <f t="shared" si="5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>
        <f t="shared" si="5"/>
        <v>18.8</v>
      </c>
      <c r="AX21" t="str">
        <f t="shared" si="5"/>
        <v/>
      </c>
      <c r="AY21" t="str">
        <f t="shared" si="5"/>
        <v/>
      </c>
      <c r="AZ21" t="str">
        <f t="shared" si="5"/>
        <v/>
      </c>
    </row>
    <row r="22" spans="2:52" x14ac:dyDescent="0.25">
      <c r="B22" s="2" t="s">
        <v>19</v>
      </c>
      <c r="C22" s="20">
        <f t="shared" si="1"/>
        <v>2111.1999999999998</v>
      </c>
      <c r="D22" t="str">
        <f t="shared" si="2"/>
        <v/>
      </c>
      <c r="E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5"/>
        <v/>
      </c>
      <c r="N22" t="str">
        <f t="shared" si="5"/>
        <v/>
      </c>
      <c r="O22" t="str">
        <f t="shared" si="5"/>
        <v/>
      </c>
      <c r="P22" t="str">
        <f t="shared" si="5"/>
        <v/>
      </c>
      <c r="Q22" t="str">
        <f t="shared" si="5"/>
        <v/>
      </c>
      <c r="R22" t="str">
        <f t="shared" si="5"/>
        <v/>
      </c>
      <c r="S22" t="str">
        <f t="shared" si="5"/>
        <v/>
      </c>
      <c r="T22" t="str">
        <f t="shared" si="5"/>
        <v/>
      </c>
      <c r="U22" t="str">
        <f t="shared" si="5"/>
        <v/>
      </c>
      <c r="V22" t="str">
        <f t="shared" si="5"/>
        <v/>
      </c>
      <c r="W22" t="str">
        <f t="shared" si="5"/>
        <v/>
      </c>
      <c r="X22" t="str">
        <f t="shared" si="5"/>
        <v/>
      </c>
      <c r="Y22" t="str">
        <f t="shared" si="5"/>
        <v/>
      </c>
      <c r="Z22" t="str">
        <f t="shared" si="5"/>
        <v/>
      </c>
      <c r="AA22" t="str">
        <f t="shared" si="5"/>
        <v/>
      </c>
      <c r="AB22" t="str">
        <f t="shared" si="5"/>
        <v/>
      </c>
      <c r="AC22" t="str">
        <f t="shared" si="5"/>
        <v/>
      </c>
      <c r="AD22" t="str">
        <f t="shared" si="5"/>
        <v/>
      </c>
      <c r="AE22" t="str">
        <f t="shared" si="5"/>
        <v/>
      </c>
      <c r="AF22" t="str">
        <f t="shared" si="5"/>
        <v/>
      </c>
      <c r="AG22" t="str">
        <f t="shared" si="5"/>
        <v/>
      </c>
      <c r="AH22" t="str">
        <f t="shared" si="5"/>
        <v/>
      </c>
      <c r="AI22" t="str">
        <f t="shared" si="5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  <c r="AV22" t="str">
        <f t="shared" si="5"/>
        <v/>
      </c>
      <c r="AW22" t="str">
        <f t="shared" si="5"/>
        <v/>
      </c>
      <c r="AX22">
        <f t="shared" si="5"/>
        <v>2111.1999999999998</v>
      </c>
      <c r="AY22" t="str">
        <f t="shared" si="5"/>
        <v/>
      </c>
      <c r="AZ22" t="str">
        <f t="shared" si="5"/>
        <v/>
      </c>
    </row>
    <row r="23" spans="2:52" x14ac:dyDescent="0.25">
      <c r="B23" s="2" t="s">
        <v>7</v>
      </c>
      <c r="C23" s="20">
        <f t="shared" si="1"/>
        <v>77</v>
      </c>
      <c r="D23" t="str">
        <f t="shared" si="2"/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 t="str">
        <f t="shared" si="5"/>
        <v/>
      </c>
      <c r="U23" t="str">
        <f t="shared" si="5"/>
        <v/>
      </c>
      <c r="V23" t="str">
        <f t="shared" si="5"/>
        <v/>
      </c>
      <c r="W23" t="str">
        <f t="shared" si="5"/>
        <v/>
      </c>
      <c r="X23" t="str">
        <f t="shared" si="5"/>
        <v/>
      </c>
      <c r="Y23" t="str">
        <f t="shared" si="5"/>
        <v/>
      </c>
      <c r="Z23" t="str">
        <f t="shared" si="5"/>
        <v/>
      </c>
      <c r="AA23" t="str">
        <f t="shared" si="5"/>
        <v/>
      </c>
      <c r="AB23" t="str">
        <f t="shared" si="5"/>
        <v/>
      </c>
      <c r="AC23" t="str">
        <f t="shared" si="5"/>
        <v/>
      </c>
      <c r="AD23" t="str">
        <f t="shared" si="5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  <c r="AI23" t="str">
        <f t="shared" si="5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 t="str">
        <f t="shared" si="5"/>
        <v/>
      </c>
      <c r="AX23" t="str">
        <f t="shared" si="5"/>
        <v/>
      </c>
      <c r="AY23">
        <f t="shared" si="5"/>
        <v>77</v>
      </c>
      <c r="AZ23" t="str">
        <f t="shared" si="5"/>
        <v/>
      </c>
    </row>
    <row r="24" spans="2:52" x14ac:dyDescent="0.25">
      <c r="B24" s="2" t="s">
        <v>4</v>
      </c>
      <c r="C24" s="20">
        <f t="shared" si="1"/>
        <v>79</v>
      </c>
      <c r="D24" t="str">
        <f t="shared" si="2"/>
        <v/>
      </c>
      <c r="E24" t="str">
        <f t="shared" si="5"/>
        <v/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 t="str">
        <f t="shared" si="5"/>
        <v/>
      </c>
      <c r="O24" t="str">
        <f t="shared" si="5"/>
        <v/>
      </c>
      <c r="P24" t="str">
        <f t="shared" si="5"/>
        <v/>
      </c>
      <c r="Q24" t="str">
        <f t="shared" si="5"/>
        <v/>
      </c>
      <c r="R24" t="str">
        <f t="shared" si="5"/>
        <v/>
      </c>
      <c r="S24" t="str">
        <f t="shared" si="5"/>
        <v/>
      </c>
      <c r="T24" t="str">
        <f t="shared" si="5"/>
        <v/>
      </c>
      <c r="U24" t="str">
        <f t="shared" si="5"/>
        <v/>
      </c>
      <c r="V24" t="str">
        <f t="shared" si="5"/>
        <v/>
      </c>
      <c r="W24" t="str">
        <f t="shared" si="5"/>
        <v/>
      </c>
      <c r="X24" t="str">
        <f t="shared" si="5"/>
        <v/>
      </c>
      <c r="Y24" t="str">
        <f t="shared" si="5"/>
        <v/>
      </c>
      <c r="Z24" t="str">
        <f t="shared" si="5"/>
        <v/>
      </c>
      <c r="AA24" t="str">
        <f t="shared" si="5"/>
        <v/>
      </c>
      <c r="AB24" t="str">
        <f t="shared" si="5"/>
        <v/>
      </c>
      <c r="AC24" t="str">
        <f t="shared" si="5"/>
        <v/>
      </c>
      <c r="AD24" t="str">
        <f t="shared" si="5"/>
        <v/>
      </c>
      <c r="AE24" t="str">
        <f t="shared" si="5"/>
        <v/>
      </c>
      <c r="AF24" t="str">
        <f t="shared" si="5"/>
        <v/>
      </c>
      <c r="AG24" t="str">
        <f t="shared" si="5"/>
        <v/>
      </c>
      <c r="AH24" t="str">
        <f t="shared" si="5"/>
        <v/>
      </c>
      <c r="AI24" t="str">
        <f t="shared" si="5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>
        <f t="shared" si="5"/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9"/>
  <sheetViews>
    <sheetView zoomScaleNormal="100" workbookViewId="0">
      <pane ySplit="3" topLeftCell="A4" activePane="bottomLeft" state="frozen"/>
      <selection pane="bottomLeft" activeCell="G41" sqref="G41"/>
    </sheetView>
  </sheetViews>
  <sheetFormatPr baseColWidth="10" defaultRowHeight="15" x14ac:dyDescent="0.2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148</v>
      </c>
    </row>
    <row r="2" spans="1:8" x14ac:dyDescent="0.25">
      <c r="A2" s="10" t="s">
        <v>145</v>
      </c>
      <c r="B2" s="10" t="s">
        <v>151</v>
      </c>
      <c r="C2" s="10" t="s">
        <v>152</v>
      </c>
      <c r="D2" s="10" t="s">
        <v>146</v>
      </c>
      <c r="E2" s="10" t="s">
        <v>147</v>
      </c>
      <c r="F2" s="11" t="s">
        <v>142</v>
      </c>
      <c r="G2" s="11" t="s">
        <v>143</v>
      </c>
      <c r="H2" s="11" t="s">
        <v>144</v>
      </c>
    </row>
    <row r="3" spans="1:8" x14ac:dyDescent="0.25">
      <c r="A3" s="10"/>
      <c r="B3" s="10"/>
      <c r="C3" s="10"/>
      <c r="D3" s="10"/>
      <c r="E3" s="10" t="s">
        <v>149</v>
      </c>
      <c r="F3" s="11" t="s">
        <v>150</v>
      </c>
      <c r="G3" s="11" t="s">
        <v>150</v>
      </c>
      <c r="H3" s="11" t="s">
        <v>150</v>
      </c>
    </row>
    <row r="4" spans="1:8" x14ac:dyDescent="0.25">
      <c r="A4" s="2" t="s">
        <v>21</v>
      </c>
      <c r="B4" s="2" t="s">
        <v>154</v>
      </c>
      <c r="C4" s="2" t="s">
        <v>154</v>
      </c>
      <c r="D4" s="12" t="s">
        <v>65</v>
      </c>
      <c r="E4" s="9">
        <v>380</v>
      </c>
      <c r="F4" s="8">
        <f>SUMIFS('Ergebnis KEP'!G$2:G$52,'Ergebnis KEP'!$B$2:$B$52,'Importtabelle E003'!$A4,'Ergebnis KEP'!$C$2:$C$52,'Importtabelle E003'!$D4)</f>
        <v>1164</v>
      </c>
      <c r="G4" s="8">
        <f>Pmin_E003!C5</f>
        <v>-1035</v>
      </c>
      <c r="H4" s="8">
        <f>SUMIFS('Ergebnis KEP'!I$2:I$52,'Ergebnis KEP'!$B$2:$B$52,'Importtabelle E003'!$A4,'Ergebnis KEP'!$C$2:$C$52,'Importtabelle E003'!$D4)</f>
        <v>0</v>
      </c>
    </row>
    <row r="5" spans="1:8" x14ac:dyDescent="0.25">
      <c r="A5" s="2" t="s">
        <v>17</v>
      </c>
      <c r="B5" s="2" t="s">
        <v>154</v>
      </c>
      <c r="C5" s="2" t="s">
        <v>154</v>
      </c>
      <c r="D5" s="7" t="s">
        <v>65</v>
      </c>
      <c r="E5" s="9">
        <v>220</v>
      </c>
      <c r="F5" s="8">
        <f>SUMIFS('Ergebnis KEP'!G$2:G$52,'Ergebnis KEP'!$B$2:$B$52,'Importtabelle E003'!$A5,'Ergebnis KEP'!$C$2:$C$52,'Importtabelle E003'!$D5)</f>
        <v>144</v>
      </c>
      <c r="G5" s="8">
        <f>Pmin_E003!C6</f>
        <v>-144</v>
      </c>
      <c r="H5" s="8">
        <f>SUMIFS('Ergebnis KEP'!I$2:I$52,'Ergebnis KEP'!$B$2:$B$52,'Importtabelle E003'!$A5,'Ergebnis KEP'!$C$2:$C$52,'Importtabelle E003'!$D5)</f>
        <v>0</v>
      </c>
    </row>
    <row r="6" spans="1:8" x14ac:dyDescent="0.25">
      <c r="D6" s="6"/>
      <c r="F6" s="6"/>
    </row>
    <row r="7" spans="1:8" x14ac:dyDescent="0.25">
      <c r="D7" s="6"/>
      <c r="F7" s="6"/>
    </row>
    <row r="8" spans="1:8" x14ac:dyDescent="0.25">
      <c r="F8" s="6"/>
    </row>
    <row r="9" spans="1:8" x14ac:dyDescent="0.25">
      <c r="F9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BB24"/>
  <sheetViews>
    <sheetView workbookViewId="0">
      <selection activeCell="J31" sqref="J31"/>
    </sheetView>
  </sheetViews>
  <sheetFormatPr baseColWidth="10" defaultRowHeight="15" x14ac:dyDescent="0.25"/>
  <cols>
    <col min="2" max="2" width="14.85546875" bestFit="1" customWidth="1"/>
    <col min="3" max="3" width="14.85546875" customWidth="1"/>
  </cols>
  <sheetData>
    <row r="1" spans="2:54" x14ac:dyDescent="0.25">
      <c r="C1" s="21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91</v>
      </c>
      <c r="P1" s="3" t="s">
        <v>92</v>
      </c>
      <c r="Q1" s="3" t="s">
        <v>93</v>
      </c>
      <c r="R1" s="3" t="s">
        <v>94</v>
      </c>
      <c r="S1" s="3" t="s">
        <v>95</v>
      </c>
      <c r="T1" s="3" t="s">
        <v>96</v>
      </c>
      <c r="U1" s="3" t="s">
        <v>97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102</v>
      </c>
      <c r="AA1" s="3" t="s">
        <v>103</v>
      </c>
      <c r="AB1" s="3" t="s">
        <v>104</v>
      </c>
      <c r="AC1" s="3" t="s">
        <v>105</v>
      </c>
      <c r="AD1" s="3" t="s">
        <v>106</v>
      </c>
      <c r="AE1" s="3" t="s">
        <v>107</v>
      </c>
      <c r="AF1" s="3" t="s">
        <v>108</v>
      </c>
      <c r="AG1" s="3" t="s">
        <v>109</v>
      </c>
      <c r="AH1" s="3" t="s">
        <v>110</v>
      </c>
      <c r="AI1" s="3" t="s">
        <v>111</v>
      </c>
      <c r="AJ1" s="3" t="s">
        <v>112</v>
      </c>
      <c r="AK1" s="3" t="s">
        <v>113</v>
      </c>
      <c r="AL1" s="3" t="s">
        <v>114</v>
      </c>
      <c r="AM1" s="3" t="s">
        <v>115</v>
      </c>
      <c r="AN1" s="3" t="s">
        <v>116</v>
      </c>
      <c r="AO1" s="3" t="s">
        <v>117</v>
      </c>
      <c r="AP1" s="3" t="s">
        <v>118</v>
      </c>
      <c r="AQ1" s="3" t="s">
        <v>119</v>
      </c>
      <c r="AR1" s="3" t="s">
        <v>120</v>
      </c>
      <c r="AS1" s="3" t="s">
        <v>121</v>
      </c>
      <c r="AT1" s="3" t="s">
        <v>122</v>
      </c>
      <c r="AU1" s="3" t="s">
        <v>123</v>
      </c>
      <c r="AV1" s="3" t="s">
        <v>124</v>
      </c>
      <c r="AW1" s="3" t="s">
        <v>125</v>
      </c>
      <c r="AX1" s="3" t="s">
        <v>126</v>
      </c>
      <c r="AY1" s="3" t="s">
        <v>127</v>
      </c>
      <c r="AZ1" s="3" t="s">
        <v>128</v>
      </c>
      <c r="BA1" s="3" t="s">
        <v>129</v>
      </c>
      <c r="BB1" s="3" t="s">
        <v>130</v>
      </c>
    </row>
    <row r="2" spans="2:54" x14ac:dyDescent="0.25">
      <c r="C2" s="10" t="s">
        <v>74</v>
      </c>
      <c r="D2" s="2" t="s">
        <v>11</v>
      </c>
      <c r="E2" s="2" t="s">
        <v>48</v>
      </c>
      <c r="F2" s="2" t="s">
        <v>48</v>
      </c>
      <c r="G2" s="2" t="s">
        <v>21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12</v>
      </c>
      <c r="Q2" s="2" t="s">
        <v>12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13</v>
      </c>
      <c r="X2" s="2" t="s">
        <v>13</v>
      </c>
      <c r="Y2" s="2" t="s">
        <v>61</v>
      </c>
      <c r="Z2" s="2" t="s">
        <v>45</v>
      </c>
      <c r="AA2" s="2" t="s">
        <v>45</v>
      </c>
      <c r="AB2" s="2" t="s">
        <v>45</v>
      </c>
      <c r="AC2" s="2" t="s">
        <v>45</v>
      </c>
      <c r="AD2" s="2" t="s">
        <v>46</v>
      </c>
      <c r="AE2" s="2" t="s">
        <v>46</v>
      </c>
      <c r="AF2" s="2" t="s">
        <v>42</v>
      </c>
      <c r="AG2" s="2" t="s">
        <v>42</v>
      </c>
      <c r="AH2" s="2" t="s">
        <v>43</v>
      </c>
      <c r="AI2" s="2" t="s">
        <v>43</v>
      </c>
      <c r="AJ2" s="2" t="s">
        <v>47</v>
      </c>
      <c r="AK2" s="2" t="s">
        <v>47</v>
      </c>
      <c r="AL2" s="2" t="s">
        <v>41</v>
      </c>
      <c r="AM2" s="2" t="s">
        <v>41</v>
      </c>
      <c r="AN2" s="2" t="s">
        <v>17</v>
      </c>
      <c r="AO2" s="2" t="s">
        <v>17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8</v>
      </c>
      <c r="AV2" s="2" t="s">
        <v>8</v>
      </c>
      <c r="AW2" s="2" t="s">
        <v>22</v>
      </c>
      <c r="AX2" s="2" t="s">
        <v>22</v>
      </c>
      <c r="AY2" s="2" t="s">
        <v>15</v>
      </c>
      <c r="AZ2" s="2" t="s">
        <v>19</v>
      </c>
      <c r="BA2" s="2" t="s">
        <v>7</v>
      </c>
      <c r="BB2" s="2" t="s">
        <v>4</v>
      </c>
    </row>
    <row r="3" spans="2:54" x14ac:dyDescent="0.25">
      <c r="C3" s="21" t="s">
        <v>164</v>
      </c>
      <c r="D3" s="3">
        <v>175.8</v>
      </c>
      <c r="E3" s="3">
        <v>9.6</v>
      </c>
      <c r="F3" s="3">
        <v>3.6</v>
      </c>
      <c r="G3" s="3">
        <v>-1035</v>
      </c>
      <c r="H3" s="3">
        <v>52.2</v>
      </c>
      <c r="I3" s="3">
        <v>26</v>
      </c>
      <c r="J3" s="3">
        <v>11.6</v>
      </c>
      <c r="K3" s="3">
        <v>17</v>
      </c>
      <c r="L3" s="3">
        <v>8.6</v>
      </c>
      <c r="M3" s="3">
        <v>8.6</v>
      </c>
      <c r="N3" s="3">
        <v>30.8</v>
      </c>
      <c r="O3" s="3">
        <v>2037.7</v>
      </c>
      <c r="P3" s="3">
        <v>107.6</v>
      </c>
      <c r="Q3" s="3">
        <v>3.6</v>
      </c>
      <c r="R3" s="3">
        <v>92</v>
      </c>
      <c r="S3" s="3">
        <v>8</v>
      </c>
      <c r="T3" s="3">
        <v>3.6</v>
      </c>
      <c r="U3" s="3">
        <v>3.6</v>
      </c>
      <c r="V3" s="3">
        <v>3.6</v>
      </c>
      <c r="W3" s="3">
        <v>70</v>
      </c>
      <c r="X3" s="3">
        <v>84</v>
      </c>
      <c r="Y3" s="3">
        <v>3.4</v>
      </c>
      <c r="Z3" s="3">
        <v>4.4000000000000004</v>
      </c>
      <c r="AA3" s="3">
        <v>16.600000000000001</v>
      </c>
      <c r="AB3" s="3">
        <v>3.6</v>
      </c>
      <c r="AC3" s="3">
        <v>3.6</v>
      </c>
      <c r="AD3" s="3">
        <v>14.74</v>
      </c>
      <c r="AE3" s="3">
        <v>3.4</v>
      </c>
      <c r="AF3" s="3">
        <v>8.6</v>
      </c>
      <c r="AG3" s="3">
        <v>166.8</v>
      </c>
      <c r="AH3" s="3">
        <v>6</v>
      </c>
      <c r="AI3" s="3">
        <v>6.4</v>
      </c>
      <c r="AJ3" s="3">
        <v>8.6</v>
      </c>
      <c r="AK3" s="3">
        <v>84</v>
      </c>
      <c r="AL3" s="3">
        <v>2.9</v>
      </c>
      <c r="AM3" s="3">
        <v>4.5599999999999996</v>
      </c>
      <c r="AN3" s="3">
        <v>82</v>
      </c>
      <c r="AO3" s="3">
        <v>-144</v>
      </c>
      <c r="AP3" s="3">
        <v>69.2</v>
      </c>
      <c r="AQ3" s="3">
        <v>71.400000000000006</v>
      </c>
      <c r="AR3" s="3">
        <v>70</v>
      </c>
      <c r="AS3" s="3">
        <v>31.2</v>
      </c>
      <c r="AT3" s="3">
        <v>7.4</v>
      </c>
      <c r="AU3" s="3">
        <v>61</v>
      </c>
      <c r="AV3" s="3">
        <v>3.6</v>
      </c>
      <c r="AW3" s="3">
        <v>90</v>
      </c>
      <c r="AX3" s="3">
        <v>47.6</v>
      </c>
      <c r="AY3" s="3">
        <v>18.8</v>
      </c>
      <c r="AZ3" s="3">
        <v>2111.1999999999998</v>
      </c>
      <c r="BA3" s="3">
        <v>77</v>
      </c>
      <c r="BB3" s="3">
        <v>79</v>
      </c>
    </row>
    <row r="4" spans="2:54" x14ac:dyDescent="0.25">
      <c r="B4" s="23" t="s">
        <v>74</v>
      </c>
      <c r="C4" s="22"/>
    </row>
    <row r="5" spans="2:54" x14ac:dyDescent="0.25">
      <c r="B5" s="2" t="s">
        <v>21</v>
      </c>
      <c r="C5" s="20">
        <f>MIN(D5:BB5)</f>
        <v>-1035</v>
      </c>
      <c r="D5" t="str">
        <f>IF($B5=D$2,D$3,"")</f>
        <v/>
      </c>
      <c r="E5" t="str">
        <f t="shared" ref="E5:BB10" si="0">IF($B5=E$2,E$3,"")</f>
        <v/>
      </c>
      <c r="F5" t="str">
        <f t="shared" si="0"/>
        <v/>
      </c>
      <c r="G5">
        <f t="shared" si="0"/>
        <v>-1035</v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</row>
    <row r="6" spans="2:54" x14ac:dyDescent="0.25">
      <c r="B6" s="2" t="s">
        <v>17</v>
      </c>
      <c r="C6" s="20">
        <f t="shared" ref="C6" si="1">MIN(D6:BB6)</f>
        <v>-144</v>
      </c>
      <c r="D6" t="str">
        <f t="shared" ref="D6:S24" si="2">IF($B6=D$2,D$3,"")</f>
        <v/>
      </c>
      <c r="E6" t="str">
        <f t="shared" si="2"/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2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>
        <f t="shared" si="0"/>
        <v>82</v>
      </c>
      <c r="AO6">
        <f t="shared" si="0"/>
        <v>-144</v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</row>
    <row r="7" spans="2:54" x14ac:dyDescent="0.25">
      <c r="B7" s="20"/>
      <c r="C7" s="20"/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</row>
    <row r="8" spans="2:54" x14ac:dyDescent="0.25">
      <c r="B8" s="20"/>
      <c r="C8" s="20"/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</row>
    <row r="9" spans="2:54" x14ac:dyDescent="0.25">
      <c r="B9" s="20"/>
      <c r="C9" s="20"/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</row>
    <row r="10" spans="2:54" x14ac:dyDescent="0.25">
      <c r="B10" s="20"/>
      <c r="C10" s="20"/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ref="Y10:BB10" si="3">IF($B10=Y$2,Y$3,"")</f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3"/>
        <v/>
      </c>
      <c r="AL10" t="str">
        <f t="shared" si="3"/>
        <v/>
      </c>
      <c r="AM10" t="str">
        <f t="shared" si="3"/>
        <v/>
      </c>
      <c r="AN10" t="str">
        <f t="shared" si="3"/>
        <v/>
      </c>
      <c r="AO10" t="str">
        <f t="shared" si="3"/>
        <v/>
      </c>
      <c r="AP10" t="str">
        <f t="shared" si="3"/>
        <v/>
      </c>
      <c r="AQ10" t="str">
        <f t="shared" si="3"/>
        <v/>
      </c>
      <c r="AR10" t="str">
        <f t="shared" si="3"/>
        <v/>
      </c>
      <c r="AS10" t="str">
        <f t="shared" si="3"/>
        <v/>
      </c>
      <c r="AT10" t="str">
        <f t="shared" si="3"/>
        <v/>
      </c>
      <c r="AU10" t="str">
        <f t="shared" si="3"/>
        <v/>
      </c>
      <c r="AV10" t="str">
        <f t="shared" si="3"/>
        <v/>
      </c>
      <c r="AW10" t="str">
        <f t="shared" si="3"/>
        <v/>
      </c>
      <c r="AX10" t="str">
        <f t="shared" si="3"/>
        <v/>
      </c>
      <c r="AY10" t="str">
        <f t="shared" si="3"/>
        <v/>
      </c>
      <c r="AZ10" t="str">
        <f t="shared" si="3"/>
        <v/>
      </c>
      <c r="BA10" t="str">
        <f t="shared" si="3"/>
        <v/>
      </c>
      <c r="BB10" t="str">
        <f t="shared" si="3"/>
        <v/>
      </c>
    </row>
    <row r="11" spans="2:54" x14ac:dyDescent="0.25">
      <c r="B11" s="20"/>
      <c r="C11" s="20"/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ref="T11:BB18" si="4">IF($B11=T$2,T$3,"")</f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4"/>
        <v/>
      </c>
      <c r="BA11" t="str">
        <f t="shared" si="4"/>
        <v/>
      </c>
      <c r="BB11" t="str">
        <f t="shared" si="4"/>
        <v/>
      </c>
    </row>
    <row r="12" spans="2:54" x14ac:dyDescent="0.25">
      <c r="B12" s="20"/>
      <c r="C12" s="20"/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4"/>
        <v/>
      </c>
      <c r="AR12" t="str">
        <f t="shared" si="4"/>
        <v/>
      </c>
      <c r="AS12" t="str">
        <f t="shared" si="4"/>
        <v/>
      </c>
      <c r="AT12" t="str">
        <f t="shared" si="4"/>
        <v/>
      </c>
      <c r="AU12" t="str">
        <f t="shared" si="4"/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4"/>
        <v/>
      </c>
      <c r="BA12" t="str">
        <f t="shared" si="4"/>
        <v/>
      </c>
      <c r="BB12" t="str">
        <f t="shared" si="4"/>
        <v/>
      </c>
    </row>
    <row r="13" spans="2:54" x14ac:dyDescent="0.25">
      <c r="B13" s="20"/>
      <c r="C13" s="20"/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  <c r="AJ13" t="str">
        <f t="shared" si="4"/>
        <v/>
      </c>
      <c r="AK13" t="str">
        <f t="shared" si="4"/>
        <v/>
      </c>
      <c r="AL13" t="str">
        <f t="shared" si="4"/>
        <v/>
      </c>
      <c r="AM13" t="str">
        <f t="shared" si="4"/>
        <v/>
      </c>
      <c r="AN13" t="str">
        <f t="shared" si="4"/>
        <v/>
      </c>
      <c r="AO13" t="str">
        <f t="shared" si="4"/>
        <v/>
      </c>
      <c r="AP13" t="str">
        <f t="shared" si="4"/>
        <v/>
      </c>
      <c r="AQ13" t="str">
        <f t="shared" si="4"/>
        <v/>
      </c>
      <c r="AR13" t="str">
        <f t="shared" si="4"/>
        <v/>
      </c>
      <c r="AS13" t="str">
        <f t="shared" si="4"/>
        <v/>
      </c>
      <c r="AT13" t="str">
        <f t="shared" si="4"/>
        <v/>
      </c>
      <c r="AU13" t="str">
        <f t="shared" si="4"/>
        <v/>
      </c>
      <c r="AV13" t="str">
        <f t="shared" si="4"/>
        <v/>
      </c>
      <c r="AW13" t="str">
        <f t="shared" si="4"/>
        <v/>
      </c>
      <c r="AX13" t="str">
        <f t="shared" si="4"/>
        <v/>
      </c>
      <c r="AY13" t="str">
        <f t="shared" si="4"/>
        <v/>
      </c>
      <c r="AZ13" t="str">
        <f t="shared" si="4"/>
        <v/>
      </c>
      <c r="BA13" t="str">
        <f t="shared" si="4"/>
        <v/>
      </c>
      <c r="BB13" t="str">
        <f t="shared" si="4"/>
        <v/>
      </c>
    </row>
    <row r="14" spans="2:54" x14ac:dyDescent="0.25">
      <c r="B14" s="20"/>
      <c r="C14" s="20"/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 t="str">
        <f t="shared" si="4"/>
        <v/>
      </c>
      <c r="AI14" t="str">
        <f t="shared" si="4"/>
        <v/>
      </c>
      <c r="AJ14" t="str">
        <f t="shared" si="4"/>
        <v/>
      </c>
      <c r="AK14" t="str">
        <f t="shared" si="4"/>
        <v/>
      </c>
      <c r="AL14" t="str">
        <f t="shared" si="4"/>
        <v/>
      </c>
      <c r="AM14" t="str">
        <f t="shared" si="4"/>
        <v/>
      </c>
      <c r="AN14" t="str">
        <f t="shared" si="4"/>
        <v/>
      </c>
      <c r="AO14" t="str">
        <f t="shared" si="4"/>
        <v/>
      </c>
      <c r="AP14" t="str">
        <f t="shared" si="4"/>
        <v/>
      </c>
      <c r="AQ14" t="str">
        <f t="shared" si="4"/>
        <v/>
      </c>
      <c r="AR14" t="str">
        <f t="shared" si="4"/>
        <v/>
      </c>
      <c r="AS14" t="str">
        <f t="shared" si="4"/>
        <v/>
      </c>
      <c r="AT14" t="str">
        <f t="shared" si="4"/>
        <v/>
      </c>
      <c r="AU14" t="str">
        <f t="shared" si="4"/>
        <v/>
      </c>
      <c r="AV14" t="str">
        <f t="shared" si="4"/>
        <v/>
      </c>
      <c r="AW14" t="str">
        <f t="shared" si="4"/>
        <v/>
      </c>
      <c r="AX14" t="str">
        <f t="shared" si="4"/>
        <v/>
      </c>
      <c r="AY14" t="str">
        <f t="shared" si="4"/>
        <v/>
      </c>
      <c r="AZ14" t="str">
        <f t="shared" si="4"/>
        <v/>
      </c>
      <c r="BA14" t="str">
        <f t="shared" si="4"/>
        <v/>
      </c>
      <c r="BB14" t="str">
        <f t="shared" si="4"/>
        <v/>
      </c>
    </row>
    <row r="15" spans="2:54" x14ac:dyDescent="0.25">
      <c r="B15" s="20"/>
      <c r="C15" s="20"/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 t="str">
        <f t="shared" si="4"/>
        <v/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4"/>
        <v/>
      </c>
      <c r="AQ15" t="str">
        <f t="shared" si="4"/>
        <v/>
      </c>
      <c r="AR15" t="str">
        <f t="shared" si="4"/>
        <v/>
      </c>
      <c r="AS15" t="str">
        <f t="shared" si="4"/>
        <v/>
      </c>
      <c r="AT15" t="str">
        <f t="shared" si="4"/>
        <v/>
      </c>
      <c r="AU15" t="str">
        <f t="shared" si="4"/>
        <v/>
      </c>
      <c r="AV15" t="str">
        <f t="shared" si="4"/>
        <v/>
      </c>
      <c r="AW15" t="str">
        <f t="shared" si="4"/>
        <v/>
      </c>
      <c r="AX15" t="str">
        <f t="shared" si="4"/>
        <v/>
      </c>
      <c r="AY15" t="str">
        <f t="shared" si="4"/>
        <v/>
      </c>
      <c r="AZ15" t="str">
        <f t="shared" si="4"/>
        <v/>
      </c>
      <c r="BA15" t="str">
        <f t="shared" si="4"/>
        <v/>
      </c>
      <c r="BB15" t="str">
        <f t="shared" si="4"/>
        <v/>
      </c>
    </row>
    <row r="16" spans="2:54" x14ac:dyDescent="0.25">
      <c r="B16" s="20"/>
      <c r="C16" s="20"/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4"/>
        <v/>
      </c>
      <c r="AK16" t="str">
        <f t="shared" si="4"/>
        <v/>
      </c>
      <c r="AL16" t="str">
        <f t="shared" si="4"/>
        <v/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4"/>
        <v/>
      </c>
      <c r="AQ16" t="str">
        <f t="shared" si="4"/>
        <v/>
      </c>
      <c r="AR16" t="str">
        <f t="shared" si="4"/>
        <v/>
      </c>
      <c r="AS16" t="str">
        <f t="shared" si="4"/>
        <v/>
      </c>
      <c r="AT16" t="str">
        <f t="shared" si="4"/>
        <v/>
      </c>
      <c r="AU16" t="str">
        <f t="shared" si="4"/>
        <v/>
      </c>
      <c r="AV16" t="str">
        <f t="shared" si="4"/>
        <v/>
      </c>
      <c r="AW16" t="str">
        <f t="shared" si="4"/>
        <v/>
      </c>
      <c r="AX16" t="str">
        <f t="shared" si="4"/>
        <v/>
      </c>
      <c r="AY16" t="str">
        <f t="shared" si="4"/>
        <v/>
      </c>
      <c r="AZ16" t="str">
        <f t="shared" si="4"/>
        <v/>
      </c>
      <c r="BA16" t="str">
        <f t="shared" si="4"/>
        <v/>
      </c>
      <c r="BB16" t="str">
        <f t="shared" si="4"/>
        <v/>
      </c>
    </row>
    <row r="17" spans="2:54" x14ac:dyDescent="0.25">
      <c r="B17" s="20"/>
      <c r="C17" s="20"/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4"/>
        <v/>
      </c>
      <c r="AK17" t="str">
        <f t="shared" si="4"/>
        <v/>
      </c>
      <c r="AL17" t="str">
        <f t="shared" si="4"/>
        <v/>
      </c>
      <c r="AM17" t="str">
        <f t="shared" si="4"/>
        <v/>
      </c>
      <c r="AN17" t="str">
        <f t="shared" si="4"/>
        <v/>
      </c>
      <c r="AO17" t="str">
        <f t="shared" si="4"/>
        <v/>
      </c>
      <c r="AP17" t="str">
        <f t="shared" si="4"/>
        <v/>
      </c>
      <c r="AQ17" t="str">
        <f t="shared" si="4"/>
        <v/>
      </c>
      <c r="AR17" t="str">
        <f t="shared" si="4"/>
        <v/>
      </c>
      <c r="AS17" t="str">
        <f t="shared" si="4"/>
        <v/>
      </c>
      <c r="AT17" t="str">
        <f t="shared" si="4"/>
        <v/>
      </c>
      <c r="AU17" t="str">
        <f t="shared" si="4"/>
        <v/>
      </c>
      <c r="AV17" t="str">
        <f t="shared" si="4"/>
        <v/>
      </c>
      <c r="AW17" t="str">
        <f t="shared" si="4"/>
        <v/>
      </c>
      <c r="AX17" t="str">
        <f t="shared" si="4"/>
        <v/>
      </c>
      <c r="AY17" t="str">
        <f t="shared" si="4"/>
        <v/>
      </c>
      <c r="AZ17" t="str">
        <f t="shared" si="4"/>
        <v/>
      </c>
      <c r="BA17" t="str">
        <f t="shared" si="4"/>
        <v/>
      </c>
      <c r="BB17" t="str">
        <f t="shared" si="4"/>
        <v/>
      </c>
    </row>
    <row r="18" spans="2:54" x14ac:dyDescent="0.25">
      <c r="B18" s="20"/>
      <c r="C18" s="20"/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ref="AD18:BB18" si="5">IF($B18=AD$2,AD$3,"")</f>
        <v/>
      </c>
      <c r="AE18" t="str">
        <f t="shared" si="5"/>
        <v/>
      </c>
      <c r="AF18" t="str">
        <f t="shared" si="5"/>
        <v/>
      </c>
      <c r="AG18" t="str">
        <f t="shared" si="5"/>
        <v/>
      </c>
      <c r="AH18" t="str">
        <f t="shared" si="5"/>
        <v/>
      </c>
      <c r="AI18" t="str">
        <f t="shared" si="5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 t="str">
        <f t="shared" si="5"/>
        <v/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5"/>
        <v/>
      </c>
      <c r="BA18" t="str">
        <f t="shared" si="5"/>
        <v/>
      </c>
      <c r="BB18" t="str">
        <f t="shared" si="5"/>
        <v/>
      </c>
    </row>
    <row r="19" spans="2:54" x14ac:dyDescent="0.25">
      <c r="B19" s="20"/>
      <c r="C19" s="20"/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ref="T19:BB24" si="6">IF($B19=T$2,T$3,"")</f>
        <v/>
      </c>
      <c r="U19" t="str">
        <f t="shared" si="6"/>
        <v/>
      </c>
      <c r="V19" t="str">
        <f t="shared" si="6"/>
        <v/>
      </c>
      <c r="W19" t="str">
        <f t="shared" si="6"/>
        <v/>
      </c>
      <c r="X19" t="str">
        <f t="shared" si="6"/>
        <v/>
      </c>
      <c r="Y19" t="str">
        <f t="shared" si="6"/>
        <v/>
      </c>
      <c r="Z19" t="str">
        <f t="shared" si="6"/>
        <v/>
      </c>
      <c r="AA19" t="str">
        <f t="shared" si="6"/>
        <v/>
      </c>
      <c r="AB19" t="str">
        <f t="shared" si="6"/>
        <v/>
      </c>
      <c r="AC19" t="str">
        <f t="shared" si="6"/>
        <v/>
      </c>
      <c r="AD19" t="str">
        <f t="shared" si="6"/>
        <v/>
      </c>
      <c r="AE19" t="str">
        <f t="shared" si="6"/>
        <v/>
      </c>
      <c r="AF19" t="str">
        <f t="shared" si="6"/>
        <v/>
      </c>
      <c r="AG19" t="str">
        <f t="shared" si="6"/>
        <v/>
      </c>
      <c r="AH19" t="str">
        <f t="shared" si="6"/>
        <v/>
      </c>
      <c r="AI19" t="str">
        <f t="shared" si="6"/>
        <v/>
      </c>
      <c r="AJ19" t="str">
        <f t="shared" si="6"/>
        <v/>
      </c>
      <c r="AK19" t="str">
        <f t="shared" si="6"/>
        <v/>
      </c>
      <c r="AL19" t="str">
        <f t="shared" si="6"/>
        <v/>
      </c>
      <c r="AM19" t="str">
        <f t="shared" si="6"/>
        <v/>
      </c>
      <c r="AN19" t="str">
        <f t="shared" si="6"/>
        <v/>
      </c>
      <c r="AO19" t="str">
        <f t="shared" si="6"/>
        <v/>
      </c>
      <c r="AP19" t="str">
        <f t="shared" si="6"/>
        <v/>
      </c>
      <c r="AQ19" t="str">
        <f t="shared" si="6"/>
        <v/>
      </c>
      <c r="AR19" t="str">
        <f t="shared" si="6"/>
        <v/>
      </c>
      <c r="AS19" t="str">
        <f t="shared" si="6"/>
        <v/>
      </c>
      <c r="AT19" t="str">
        <f t="shared" si="6"/>
        <v/>
      </c>
      <c r="AU19" t="str">
        <f t="shared" si="6"/>
        <v/>
      </c>
      <c r="AV19" t="str">
        <f t="shared" si="6"/>
        <v/>
      </c>
      <c r="AW19" t="str">
        <f t="shared" si="6"/>
        <v/>
      </c>
      <c r="AX19" t="str">
        <f t="shared" si="6"/>
        <v/>
      </c>
      <c r="AY19" t="str">
        <f t="shared" si="6"/>
        <v/>
      </c>
      <c r="AZ19" t="str">
        <f t="shared" si="6"/>
        <v/>
      </c>
      <c r="BA19" t="str">
        <f t="shared" si="6"/>
        <v/>
      </c>
      <c r="BB19" t="str">
        <f t="shared" si="6"/>
        <v/>
      </c>
    </row>
    <row r="20" spans="2:54" x14ac:dyDescent="0.25">
      <c r="B20" s="20"/>
      <c r="C20" s="20"/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6"/>
        <v/>
      </c>
      <c r="U20" t="str">
        <f t="shared" si="6"/>
        <v/>
      </c>
      <c r="V20" t="str">
        <f t="shared" si="6"/>
        <v/>
      </c>
      <c r="W20" t="str">
        <f t="shared" si="6"/>
        <v/>
      </c>
      <c r="X20" t="str">
        <f t="shared" si="6"/>
        <v/>
      </c>
      <c r="Y20" t="str">
        <f t="shared" si="6"/>
        <v/>
      </c>
      <c r="Z20" t="str">
        <f t="shared" si="6"/>
        <v/>
      </c>
      <c r="AA20" t="str">
        <f t="shared" si="6"/>
        <v/>
      </c>
      <c r="AB20" t="str">
        <f t="shared" si="6"/>
        <v/>
      </c>
      <c r="AC20" t="str">
        <f t="shared" si="6"/>
        <v/>
      </c>
      <c r="AD20" t="str">
        <f t="shared" si="6"/>
        <v/>
      </c>
      <c r="AE20" t="str">
        <f t="shared" si="6"/>
        <v/>
      </c>
      <c r="AF20" t="str">
        <f t="shared" si="6"/>
        <v/>
      </c>
      <c r="AG20" t="str">
        <f t="shared" si="6"/>
        <v/>
      </c>
      <c r="AH20" t="str">
        <f t="shared" si="6"/>
        <v/>
      </c>
      <c r="AI20" t="str">
        <f t="shared" si="6"/>
        <v/>
      </c>
      <c r="AJ20" t="str">
        <f t="shared" si="6"/>
        <v/>
      </c>
      <c r="AK20" t="str">
        <f t="shared" si="6"/>
        <v/>
      </c>
      <c r="AL20" t="str">
        <f t="shared" si="6"/>
        <v/>
      </c>
      <c r="AM20" t="str">
        <f t="shared" si="6"/>
        <v/>
      </c>
      <c r="AN20" t="str">
        <f t="shared" si="6"/>
        <v/>
      </c>
      <c r="AO20" t="str">
        <f t="shared" si="6"/>
        <v/>
      </c>
      <c r="AP20" t="str">
        <f t="shared" si="6"/>
        <v/>
      </c>
      <c r="AQ20" t="str">
        <f t="shared" si="6"/>
        <v/>
      </c>
      <c r="AR20" t="str">
        <f t="shared" si="6"/>
        <v/>
      </c>
      <c r="AS20" t="str">
        <f t="shared" si="6"/>
        <v/>
      </c>
      <c r="AT20" t="str">
        <f t="shared" si="6"/>
        <v/>
      </c>
      <c r="AU20" t="str">
        <f t="shared" si="6"/>
        <v/>
      </c>
      <c r="AV20" t="str">
        <f t="shared" si="6"/>
        <v/>
      </c>
      <c r="AW20" t="str">
        <f t="shared" si="6"/>
        <v/>
      </c>
      <c r="AX20" t="str">
        <f t="shared" si="6"/>
        <v/>
      </c>
      <c r="AY20" t="str">
        <f t="shared" si="6"/>
        <v/>
      </c>
      <c r="AZ20" t="str">
        <f t="shared" si="6"/>
        <v/>
      </c>
      <c r="BA20" t="str">
        <f t="shared" si="6"/>
        <v/>
      </c>
      <c r="BB20" t="str">
        <f t="shared" si="6"/>
        <v/>
      </c>
    </row>
    <row r="21" spans="2:54" x14ac:dyDescent="0.25">
      <c r="B21" s="20"/>
      <c r="C21" s="20"/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6"/>
        <v/>
      </c>
      <c r="U21" t="str">
        <f t="shared" si="6"/>
        <v/>
      </c>
      <c r="V21" t="str">
        <f t="shared" si="6"/>
        <v/>
      </c>
      <c r="W21" t="str">
        <f t="shared" si="6"/>
        <v/>
      </c>
      <c r="X21" t="str">
        <f t="shared" si="6"/>
        <v/>
      </c>
      <c r="Y21" t="str">
        <f t="shared" si="6"/>
        <v/>
      </c>
      <c r="Z21" t="str">
        <f t="shared" si="6"/>
        <v/>
      </c>
      <c r="AA21" t="str">
        <f t="shared" si="6"/>
        <v/>
      </c>
      <c r="AB21" t="str">
        <f t="shared" si="6"/>
        <v/>
      </c>
      <c r="AC21" t="str">
        <f t="shared" si="6"/>
        <v/>
      </c>
      <c r="AD21" t="str">
        <f t="shared" si="6"/>
        <v/>
      </c>
      <c r="AE21" t="str">
        <f t="shared" si="6"/>
        <v/>
      </c>
      <c r="AF21" t="str">
        <f t="shared" si="6"/>
        <v/>
      </c>
      <c r="AG21" t="str">
        <f t="shared" si="6"/>
        <v/>
      </c>
      <c r="AH21" t="str">
        <f t="shared" si="6"/>
        <v/>
      </c>
      <c r="AI21" t="str">
        <f t="shared" si="6"/>
        <v/>
      </c>
      <c r="AJ21" t="str">
        <f t="shared" si="6"/>
        <v/>
      </c>
      <c r="AK21" t="str">
        <f t="shared" si="6"/>
        <v/>
      </c>
      <c r="AL21" t="str">
        <f t="shared" si="6"/>
        <v/>
      </c>
      <c r="AM21" t="str">
        <f t="shared" si="6"/>
        <v/>
      </c>
      <c r="AN21" t="str">
        <f t="shared" si="6"/>
        <v/>
      </c>
      <c r="AO21" t="str">
        <f t="shared" si="6"/>
        <v/>
      </c>
      <c r="AP21" t="str">
        <f t="shared" si="6"/>
        <v/>
      </c>
      <c r="AQ21" t="str">
        <f t="shared" si="6"/>
        <v/>
      </c>
      <c r="AR21" t="str">
        <f t="shared" si="6"/>
        <v/>
      </c>
      <c r="AS21" t="str">
        <f t="shared" si="6"/>
        <v/>
      </c>
      <c r="AT21" t="str">
        <f t="shared" si="6"/>
        <v/>
      </c>
      <c r="AU21" t="str">
        <f t="shared" si="6"/>
        <v/>
      </c>
      <c r="AV21" t="str">
        <f t="shared" si="6"/>
        <v/>
      </c>
      <c r="AW21" t="str">
        <f t="shared" si="6"/>
        <v/>
      </c>
      <c r="AX21" t="str">
        <f t="shared" si="6"/>
        <v/>
      </c>
      <c r="AY21" t="str">
        <f t="shared" si="6"/>
        <v/>
      </c>
      <c r="AZ21" t="str">
        <f t="shared" si="6"/>
        <v/>
      </c>
      <c r="BA21" t="str">
        <f t="shared" si="6"/>
        <v/>
      </c>
      <c r="BB21" t="str">
        <f t="shared" si="6"/>
        <v/>
      </c>
    </row>
    <row r="22" spans="2:54" x14ac:dyDescent="0.25">
      <c r="B22" s="20"/>
      <c r="C22" s="20"/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6"/>
        <v/>
      </c>
      <c r="U22" t="str">
        <f t="shared" si="6"/>
        <v/>
      </c>
      <c r="V22" t="str">
        <f t="shared" si="6"/>
        <v/>
      </c>
      <c r="W22" t="str">
        <f t="shared" si="6"/>
        <v/>
      </c>
      <c r="X22" t="str">
        <f t="shared" si="6"/>
        <v/>
      </c>
      <c r="Y22" t="str">
        <f t="shared" si="6"/>
        <v/>
      </c>
      <c r="Z22" t="str">
        <f t="shared" si="6"/>
        <v/>
      </c>
      <c r="AA22" t="str">
        <f t="shared" si="6"/>
        <v/>
      </c>
      <c r="AB22" t="str">
        <f t="shared" si="6"/>
        <v/>
      </c>
      <c r="AC22" t="str">
        <f t="shared" si="6"/>
        <v/>
      </c>
      <c r="AD22" t="str">
        <f t="shared" si="6"/>
        <v/>
      </c>
      <c r="AE22" t="str">
        <f t="shared" si="6"/>
        <v/>
      </c>
      <c r="AF22" t="str">
        <f t="shared" si="6"/>
        <v/>
      </c>
      <c r="AG22" t="str">
        <f t="shared" si="6"/>
        <v/>
      </c>
      <c r="AH22" t="str">
        <f t="shared" si="6"/>
        <v/>
      </c>
      <c r="AI22" t="str">
        <f t="shared" si="6"/>
        <v/>
      </c>
      <c r="AJ22" t="str">
        <f t="shared" si="6"/>
        <v/>
      </c>
      <c r="AK22" t="str">
        <f t="shared" si="6"/>
        <v/>
      </c>
      <c r="AL22" t="str">
        <f t="shared" si="6"/>
        <v/>
      </c>
      <c r="AM22" t="str">
        <f t="shared" si="6"/>
        <v/>
      </c>
      <c r="AN22" t="str">
        <f t="shared" si="6"/>
        <v/>
      </c>
      <c r="AO22" t="str">
        <f t="shared" si="6"/>
        <v/>
      </c>
      <c r="AP22" t="str">
        <f t="shared" si="6"/>
        <v/>
      </c>
      <c r="AQ22" t="str">
        <f t="shared" si="6"/>
        <v/>
      </c>
      <c r="AR22" t="str">
        <f t="shared" si="6"/>
        <v/>
      </c>
      <c r="AS22" t="str">
        <f t="shared" si="6"/>
        <v/>
      </c>
      <c r="AT22" t="str">
        <f t="shared" si="6"/>
        <v/>
      </c>
      <c r="AU22" t="str">
        <f t="shared" si="6"/>
        <v/>
      </c>
      <c r="AV22" t="str">
        <f t="shared" si="6"/>
        <v/>
      </c>
      <c r="AW22" t="str">
        <f t="shared" si="6"/>
        <v/>
      </c>
      <c r="AX22" t="str">
        <f t="shared" si="6"/>
        <v/>
      </c>
      <c r="AY22" t="str">
        <f t="shared" si="6"/>
        <v/>
      </c>
      <c r="AZ22" t="str">
        <f t="shared" si="6"/>
        <v/>
      </c>
      <c r="BA22" t="str">
        <f t="shared" si="6"/>
        <v/>
      </c>
      <c r="BB22" t="str">
        <f t="shared" si="6"/>
        <v/>
      </c>
    </row>
    <row r="23" spans="2:54" x14ac:dyDescent="0.25">
      <c r="B23" s="20"/>
      <c r="C23" s="20"/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6"/>
        <v/>
      </c>
      <c r="U23" t="str">
        <f t="shared" si="6"/>
        <v/>
      </c>
      <c r="V23" t="str">
        <f t="shared" si="6"/>
        <v/>
      </c>
      <c r="W23" t="str">
        <f t="shared" si="6"/>
        <v/>
      </c>
      <c r="X23" t="str">
        <f t="shared" si="6"/>
        <v/>
      </c>
      <c r="Y23" t="str">
        <f t="shared" si="6"/>
        <v/>
      </c>
      <c r="Z23" t="str">
        <f t="shared" si="6"/>
        <v/>
      </c>
      <c r="AA23" t="str">
        <f t="shared" si="6"/>
        <v/>
      </c>
      <c r="AB23" t="str">
        <f t="shared" si="6"/>
        <v/>
      </c>
      <c r="AC23" t="str">
        <f t="shared" si="6"/>
        <v/>
      </c>
      <c r="AD23" t="str">
        <f t="shared" si="6"/>
        <v/>
      </c>
      <c r="AE23" t="str">
        <f t="shared" si="6"/>
        <v/>
      </c>
      <c r="AF23" t="str">
        <f t="shared" si="6"/>
        <v/>
      </c>
      <c r="AG23" t="str">
        <f t="shared" si="6"/>
        <v/>
      </c>
      <c r="AH23" t="str">
        <f t="shared" si="6"/>
        <v/>
      </c>
      <c r="AI23" t="str">
        <f t="shared" si="6"/>
        <v/>
      </c>
      <c r="AJ23" t="str">
        <f t="shared" si="6"/>
        <v/>
      </c>
      <c r="AK23" t="str">
        <f t="shared" si="6"/>
        <v/>
      </c>
      <c r="AL23" t="str">
        <f t="shared" si="6"/>
        <v/>
      </c>
      <c r="AM23" t="str">
        <f t="shared" si="6"/>
        <v/>
      </c>
      <c r="AN23" t="str">
        <f t="shared" si="6"/>
        <v/>
      </c>
      <c r="AO23" t="str">
        <f t="shared" si="6"/>
        <v/>
      </c>
      <c r="AP23" t="str">
        <f t="shared" si="6"/>
        <v/>
      </c>
      <c r="AQ23" t="str">
        <f t="shared" si="6"/>
        <v/>
      </c>
      <c r="AR23" t="str">
        <f t="shared" si="6"/>
        <v/>
      </c>
      <c r="AS23" t="str">
        <f t="shared" si="6"/>
        <v/>
      </c>
      <c r="AT23" t="str">
        <f t="shared" si="6"/>
        <v/>
      </c>
      <c r="AU23" t="str">
        <f t="shared" si="6"/>
        <v/>
      </c>
      <c r="AV23" t="str">
        <f t="shared" si="6"/>
        <v/>
      </c>
      <c r="AW23" t="str">
        <f t="shared" si="6"/>
        <v/>
      </c>
      <c r="AX23" t="str">
        <f t="shared" si="6"/>
        <v/>
      </c>
      <c r="AY23" t="str">
        <f t="shared" si="6"/>
        <v/>
      </c>
      <c r="AZ23" t="str">
        <f t="shared" si="6"/>
        <v/>
      </c>
      <c r="BA23" t="str">
        <f t="shared" si="6"/>
        <v/>
      </c>
      <c r="BB23" t="str">
        <f t="shared" si="6"/>
        <v/>
      </c>
    </row>
    <row r="24" spans="2:54" x14ac:dyDescent="0.25">
      <c r="B24" s="20"/>
      <c r="C24" s="20"/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6"/>
        <v/>
      </c>
      <c r="U24" t="str">
        <f t="shared" si="6"/>
        <v/>
      </c>
      <c r="V24" t="str">
        <f t="shared" si="6"/>
        <v/>
      </c>
      <c r="W24" t="str">
        <f t="shared" si="6"/>
        <v/>
      </c>
      <c r="X24" t="str">
        <f t="shared" si="6"/>
        <v/>
      </c>
      <c r="Y24" t="str">
        <f t="shared" si="6"/>
        <v/>
      </c>
      <c r="Z24" t="str">
        <f t="shared" si="6"/>
        <v/>
      </c>
      <c r="AA24" t="str">
        <f t="shared" si="6"/>
        <v/>
      </c>
      <c r="AB24" t="str">
        <f t="shared" si="6"/>
        <v/>
      </c>
      <c r="AC24" t="str">
        <f t="shared" si="6"/>
        <v/>
      </c>
      <c r="AD24" t="str">
        <f t="shared" si="6"/>
        <v/>
      </c>
      <c r="AE24" t="str">
        <f t="shared" si="6"/>
        <v/>
      </c>
      <c r="AF24" t="str">
        <f t="shared" si="6"/>
        <v/>
      </c>
      <c r="AG24" t="str">
        <f t="shared" si="6"/>
        <v/>
      </c>
      <c r="AH24" t="str">
        <f t="shared" si="6"/>
        <v/>
      </c>
      <c r="AI24" t="str">
        <f t="shared" si="6"/>
        <v/>
      </c>
      <c r="AJ24" t="str">
        <f t="shared" si="6"/>
        <v/>
      </c>
      <c r="AK24" t="str">
        <f t="shared" si="6"/>
        <v/>
      </c>
      <c r="AL24" t="str">
        <f t="shared" si="6"/>
        <v/>
      </c>
      <c r="AM24" t="str">
        <f t="shared" si="6"/>
        <v/>
      </c>
      <c r="AN24" t="str">
        <f t="shared" si="6"/>
        <v/>
      </c>
      <c r="AO24" t="str">
        <f t="shared" si="6"/>
        <v/>
      </c>
      <c r="AP24" t="str">
        <f t="shared" si="6"/>
        <v/>
      </c>
      <c r="AQ24" t="str">
        <f t="shared" si="6"/>
        <v/>
      </c>
      <c r="AR24" t="str">
        <f t="shared" si="6"/>
        <v/>
      </c>
      <c r="AS24" t="str">
        <f t="shared" si="6"/>
        <v/>
      </c>
      <c r="AT24" t="str">
        <f t="shared" si="6"/>
        <v/>
      </c>
      <c r="AU24" t="str">
        <f t="shared" si="6"/>
        <v/>
      </c>
      <c r="AV24" t="str">
        <f t="shared" si="6"/>
        <v/>
      </c>
      <c r="AW24" t="str">
        <f t="shared" si="6"/>
        <v/>
      </c>
      <c r="AX24" t="str">
        <f t="shared" si="6"/>
        <v/>
      </c>
      <c r="AY24" t="str">
        <f t="shared" si="6"/>
        <v/>
      </c>
      <c r="AZ24" t="str">
        <f t="shared" si="6"/>
        <v/>
      </c>
      <c r="BA24" t="str">
        <f t="shared" si="6"/>
        <v/>
      </c>
      <c r="BB24" t="str">
        <f t="shared" si="6"/>
        <v/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Helge Pluntke</cp:lastModifiedBy>
  <dcterms:created xsi:type="dcterms:W3CDTF">2013-02-14T11:48:16Z</dcterms:created>
  <dcterms:modified xsi:type="dcterms:W3CDTF">2014-01-30T14:01:36Z</dcterms:modified>
</cp:coreProperties>
</file>