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Helge Pluntke\Desktop\Plausibilisierung_Netzmodell\KEP-Tool\Daten\beispiel_1\Eingangsdaten_2014-01-30_nachmittags\"/>
    </mc:Choice>
  </mc:AlternateContent>
  <bookViews>
    <workbookView xWindow="14400" yWindow="-15" windowWidth="14445" windowHeight="11760" activeTab="1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E001'!$A$2:$G$49</definedName>
    <definedName name="_xlnm._FilterDatabase" localSheetId="5" hidden="1">'Importtabelle E003'!$A$2:$G$5</definedName>
    <definedName name="_xlnm._FilterDatabase" localSheetId="0" hidden="1">Kraftwerkszuordnung!$A$1:$K$36</definedName>
  </definedNames>
  <calcPr calcId="152511"/>
</workbook>
</file>

<file path=xl/calcChain.xml><?xml version="1.0" encoding="utf-8"?>
<calcChain xmlns="http://schemas.openxmlformats.org/spreadsheetml/2006/main">
  <c r="K9" i="3" l="1"/>
  <c r="H9" i="3"/>
  <c r="G9" i="3"/>
  <c r="D5" i="9" l="1"/>
  <c r="C5" i="9" s="1"/>
  <c r="G4" i="7" s="1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C25" i="8" s="1"/>
  <c r="G24" i="6" s="1"/>
  <c r="I26" i="8"/>
  <c r="I27" i="8"/>
  <c r="I28" i="8"/>
  <c r="I29" i="8"/>
  <c r="I30" i="8"/>
  <c r="I31" i="8"/>
  <c r="I32" i="8"/>
  <c r="I33" i="8"/>
  <c r="I34" i="8"/>
  <c r="I35" i="8"/>
  <c r="I36" i="8"/>
  <c r="I37" i="8"/>
  <c r="C37" i="8" s="1"/>
  <c r="G36" i="6" s="1"/>
  <c r="I38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5" i="8"/>
  <c r="G5" i="8"/>
  <c r="H5" i="8"/>
  <c r="I5" i="8"/>
  <c r="J5" i="8"/>
  <c r="K5" i="8"/>
  <c r="L5" i="8"/>
  <c r="M5" i="8"/>
  <c r="N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C21" i="8" s="1"/>
  <c r="G20" i="6" s="1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5" i="8"/>
  <c r="K3" i="3"/>
  <c r="K4" i="3"/>
  <c r="K5" i="3"/>
  <c r="K6" i="3"/>
  <c r="K7" i="3"/>
  <c r="K8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C29" i="8" l="1"/>
  <c r="G28" i="6" s="1"/>
  <c r="C13" i="8"/>
  <c r="G12" i="6" s="1"/>
  <c r="C33" i="8"/>
  <c r="G32" i="6" s="1"/>
  <c r="C17" i="8"/>
  <c r="G16" i="6" s="1"/>
  <c r="C32" i="8"/>
  <c r="G31" i="6" s="1"/>
  <c r="C16" i="8"/>
  <c r="G15" i="6" s="1"/>
  <c r="C28" i="8"/>
  <c r="G27" i="6" s="1"/>
  <c r="C20" i="8"/>
  <c r="G19" i="6" s="1"/>
  <c r="C36" i="8"/>
  <c r="G35" i="6" s="1"/>
  <c r="C12" i="8"/>
  <c r="G11" i="6" s="1"/>
  <c r="C24" i="8"/>
  <c r="G23" i="6" s="1"/>
  <c r="C8" i="8"/>
  <c r="G7" i="6" s="1"/>
  <c r="C9" i="8"/>
  <c r="G8" i="6" s="1"/>
  <c r="C6" i="8"/>
  <c r="G5" i="6" s="1"/>
  <c r="C38" i="8"/>
  <c r="G37" i="6" s="1"/>
  <c r="C34" i="8"/>
  <c r="G33" i="6" s="1"/>
  <c r="C30" i="8"/>
  <c r="G29" i="6" s="1"/>
  <c r="C26" i="8"/>
  <c r="G25" i="6" s="1"/>
  <c r="C22" i="8"/>
  <c r="G21" i="6" s="1"/>
  <c r="C18" i="8"/>
  <c r="G17" i="6" s="1"/>
  <c r="C14" i="8"/>
  <c r="G13" i="6" s="1"/>
  <c r="C10" i="8"/>
  <c r="G9" i="6" s="1"/>
  <c r="C35" i="8"/>
  <c r="G34" i="6" s="1"/>
  <c r="C31" i="8"/>
  <c r="G30" i="6" s="1"/>
  <c r="C27" i="8"/>
  <c r="G26" i="6" s="1"/>
  <c r="C23" i="8"/>
  <c r="G22" i="6" s="1"/>
  <c r="C19" i="8"/>
  <c r="G18" i="6" s="1"/>
  <c r="C15" i="8"/>
  <c r="G14" i="6" s="1"/>
  <c r="C11" i="8"/>
  <c r="G10" i="6" s="1"/>
  <c r="C7" i="8"/>
  <c r="G6" i="6" s="1"/>
  <c r="C5" i="8"/>
  <c r="G4" i="6" s="1"/>
  <c r="I3" i="3"/>
  <c r="I5" i="3"/>
  <c r="I6" i="3"/>
  <c r="I7" i="3"/>
  <c r="I8" i="3"/>
  <c r="I11" i="3"/>
  <c r="I12" i="3"/>
  <c r="I14" i="3"/>
  <c r="I16" i="3"/>
  <c r="I18" i="3"/>
  <c r="I20" i="3"/>
  <c r="H6" i="3"/>
  <c r="H7" i="3"/>
  <c r="H8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H4" i="3"/>
  <c r="H5" i="3"/>
  <c r="H2" i="3"/>
  <c r="G5" i="3"/>
  <c r="G6" i="3"/>
  <c r="G7" i="3"/>
  <c r="G8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G4" i="3"/>
  <c r="G2" i="3"/>
  <c r="H24" i="6" l="1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C8" i="4"/>
  <c r="F4" i="4"/>
  <c r="I17" i="3" l="1"/>
  <c r="H5" i="5"/>
  <c r="H4" i="7"/>
  <c r="F4" i="7"/>
  <c r="F5" i="6"/>
  <c r="H5" i="6"/>
  <c r="F6" i="6"/>
  <c r="H6" i="6"/>
  <c r="F7" i="6"/>
  <c r="H7" i="6"/>
  <c r="F8" i="6"/>
  <c r="H8" i="6"/>
  <c r="F9" i="6"/>
  <c r="H9" i="6"/>
  <c r="F10" i="6"/>
  <c r="H10" i="6"/>
  <c r="F11" i="6"/>
  <c r="H11" i="6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H18" i="6"/>
  <c r="F19" i="6"/>
  <c r="H19" i="6"/>
  <c r="F20" i="6"/>
  <c r="H20" i="6"/>
  <c r="F21" i="6"/>
  <c r="H21" i="6"/>
  <c r="F22" i="6"/>
  <c r="H22" i="6"/>
  <c r="F23" i="6"/>
  <c r="H23" i="6"/>
  <c r="H4" i="6"/>
  <c r="F4" i="6"/>
  <c r="H3" i="5" l="1"/>
  <c r="H6" i="5"/>
  <c r="H7" i="5"/>
  <c r="H8" i="5"/>
  <c r="H9" i="5"/>
  <c r="H10" i="5"/>
  <c r="H11" i="5"/>
  <c r="H12" i="5"/>
  <c r="H16" i="5"/>
  <c r="H21" i="5"/>
  <c r="H30" i="5"/>
  <c r="H34" i="5"/>
  <c r="H37" i="5"/>
  <c r="H24" i="5"/>
  <c r="H25" i="5"/>
  <c r="H28" i="5"/>
  <c r="H13" i="5"/>
  <c r="H4" i="5"/>
  <c r="H15" i="5"/>
  <c r="H19" i="5"/>
  <c r="H23" i="5"/>
  <c r="H26" i="5"/>
  <c r="H27" i="5"/>
  <c r="H33" i="5"/>
  <c r="H2" i="5"/>
  <c r="F6" i="4"/>
  <c r="F2" i="4"/>
  <c r="I9" i="3" s="1"/>
  <c r="C3" i="4"/>
  <c r="C4" i="4"/>
  <c r="C5" i="4"/>
  <c r="C6" i="4"/>
  <c r="C7" i="4"/>
  <c r="C2" i="4"/>
  <c r="I4" i="3" l="1"/>
  <c r="I15" i="3"/>
  <c r="I13" i="3"/>
  <c r="I10" i="3"/>
  <c r="I19" i="3"/>
  <c r="I22" i="3"/>
  <c r="I21" i="3"/>
  <c r="I2" i="3"/>
  <c r="H36" i="5"/>
  <c r="H32" i="5"/>
  <c r="H29" i="5"/>
  <c r="H35" i="5"/>
  <c r="H31" i="5"/>
  <c r="H20" i="5"/>
  <c r="H22" i="5"/>
  <c r="H14" i="5"/>
  <c r="H18" i="5"/>
  <c r="H17" i="5"/>
  <c r="C10" i="4"/>
</calcChain>
</file>

<file path=xl/sharedStrings.xml><?xml version="1.0" encoding="utf-8"?>
<sst xmlns="http://schemas.openxmlformats.org/spreadsheetml/2006/main" count="606" uniqueCount="144">
  <si>
    <t>Kraftwerk</t>
  </si>
  <si>
    <t>E001</t>
  </si>
  <si>
    <t>E003</t>
  </si>
  <si>
    <t>Gas</t>
  </si>
  <si>
    <t>Öl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</si>
  <si>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</si>
  <si>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</si>
  <si>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</si>
  <si>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</si>
  <si>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</si>
  <si>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</si>
  <si>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</si>
  <si>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</si>
  <si>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</si>
  <si>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</si>
  <si>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</si>
  <si>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</si>
  <si>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</si>
  <si>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</si>
  <si>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</si>
  <si>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</si>
  <si>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</si>
  <si>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</si>
  <si>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</si>
  <si>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</si>
  <si>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</si>
  <si>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</si>
  <si>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</si>
  <si>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</si>
  <si>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</si>
  <si>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</si>
  <si>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</si>
  <si>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</si>
  <si>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ABILDSKOV</t>
  </si>
  <si>
    <t>GLAMSBJERG</t>
  </si>
  <si>
    <t>AMAGER</t>
  </si>
  <si>
    <t>AMAGERVAERKET</t>
  </si>
  <si>
    <t>ASNAES POWER STATION</t>
  </si>
  <si>
    <t>ASNAESVAERKET</t>
  </si>
  <si>
    <t>Ölschiefer</t>
  </si>
  <si>
    <t>ÄSTRUP</t>
  </si>
  <si>
    <t>GRENÄ</t>
  </si>
  <si>
    <t>Heizkraftwerk</t>
  </si>
  <si>
    <t>AVEDÖRE POWER STATION</t>
  </si>
  <si>
    <t>AVEDÖRE VAERKET</t>
  </si>
  <si>
    <t>BORUP</t>
  </si>
  <si>
    <t>HILLERÖD</t>
  </si>
  <si>
    <t>BREDEKAER</t>
  </si>
  <si>
    <t>HJÖRRING</t>
  </si>
  <si>
    <t>ENSTED</t>
  </si>
  <si>
    <t>ENSTED VAERKET</t>
  </si>
  <si>
    <t>ESBJERG</t>
  </si>
  <si>
    <t>ESBJERG VAERKET</t>
  </si>
  <si>
    <t>FYNS</t>
  </si>
  <si>
    <t>FYNS VAERKET</t>
  </si>
  <si>
    <t>GLENTEGÄRD</t>
  </si>
  <si>
    <t>DTU</t>
  </si>
  <si>
    <t>H. C. ÖRSTED POWER STATION</t>
  </si>
  <si>
    <t>H. C. ÖRSTED VAERKET</t>
  </si>
  <si>
    <t>HASLEV</t>
  </si>
  <si>
    <t>HATTING</t>
  </si>
  <si>
    <t>HORSENS</t>
  </si>
  <si>
    <t>Müll</t>
  </si>
  <si>
    <t>HEJNINGE</t>
  </si>
  <si>
    <t>SLAGELSE</t>
  </si>
  <si>
    <t>HERNING</t>
  </si>
  <si>
    <t>KYNDBY</t>
  </si>
  <si>
    <t>KYNDBYVAERKET</t>
  </si>
  <si>
    <t>LYKKEGÄRD</t>
  </si>
  <si>
    <t>BRAMMING</t>
  </si>
  <si>
    <t>MAGSTRUP</t>
  </si>
  <si>
    <t>HADERSLEV</t>
  </si>
  <si>
    <t>MOSELUND</t>
  </si>
  <si>
    <t>RANDERS</t>
  </si>
  <si>
    <t>NIBSTRUP</t>
  </si>
  <si>
    <t>TAARS</t>
  </si>
  <si>
    <t>NORDJYLLANDS</t>
  </si>
  <si>
    <t>NORDJYLLANDS VAERKET 1</t>
  </si>
  <si>
    <t>RINGSTED</t>
  </si>
  <si>
    <t>SKAERBAEKVAERKET</t>
  </si>
  <si>
    <t>STIGSNAES</t>
  </si>
  <si>
    <t>STIGSNAESVAERKET</t>
  </si>
  <si>
    <t>STRUER</t>
  </si>
  <si>
    <t>MÄBJERG</t>
  </si>
  <si>
    <t>STUDSTRUP</t>
  </si>
  <si>
    <t>STUDSTRUPVAERKET</t>
  </si>
  <si>
    <t>SVANEMÖLLE</t>
  </si>
  <si>
    <t>SVANEMÖLLEVAERKET</t>
  </si>
  <si>
    <t>SVENDBORG</t>
  </si>
  <si>
    <t>RUDKÖBING</t>
  </si>
  <si>
    <t>TANGE</t>
  </si>
  <si>
    <t>BJERRINGBRO</t>
  </si>
  <si>
    <t>TANGEVAERKET</t>
  </si>
  <si>
    <t>Wasserspeicher</t>
  </si>
  <si>
    <t>TEGLSTRUPGÄRD</t>
  </si>
  <si>
    <t>HELSINGÖR</t>
  </si>
  <si>
    <t>THYREGOD</t>
  </si>
  <si>
    <t>NÖRRE SNEDE</t>
  </si>
  <si>
    <t>BRANDE</t>
  </si>
  <si>
    <t>VALSEVAERKET</t>
  </si>
  <si>
    <t>HELSINGE</t>
  </si>
  <si>
    <t>DK_001</t>
  </si>
  <si>
    <t>DK_002</t>
  </si>
  <si>
    <t>DK_003</t>
  </si>
  <si>
    <t>DK_004</t>
  </si>
  <si>
    <t>DK_005</t>
  </si>
  <si>
    <t>DK_006</t>
  </si>
  <si>
    <t>DK_007</t>
  </si>
  <si>
    <t>DK_008</t>
  </si>
  <si>
    <t>DK_009</t>
  </si>
  <si>
    <t>DK_010</t>
  </si>
  <si>
    <t>DK_011</t>
  </si>
  <si>
    <t>DK_012</t>
  </si>
  <si>
    <t>DK_013</t>
  </si>
  <si>
    <t>DK_014</t>
  </si>
  <si>
    <t>DK_015</t>
  </si>
  <si>
    <t>DK_016</t>
  </si>
  <si>
    <t>DK_017</t>
  </si>
  <si>
    <t>DK_018</t>
  </si>
  <si>
    <t>DK_019</t>
  </si>
  <si>
    <t>DK_020</t>
  </si>
  <si>
    <t>DK_021</t>
  </si>
  <si>
    <t>DK_022</t>
  </si>
  <si>
    <t>DK_023</t>
  </si>
  <si>
    <t>DK_024</t>
  </si>
  <si>
    <t>DK_025</t>
  </si>
  <si>
    <t>DK_026</t>
  </si>
  <si>
    <t>DK_027</t>
  </si>
  <si>
    <t>DK_028</t>
  </si>
  <si>
    <t>DK_029</t>
  </si>
  <si>
    <t>DK_030</t>
  </si>
  <si>
    <t>DK_031</t>
  </si>
  <si>
    <t>DK_032</t>
  </si>
  <si>
    <t>DK_033</t>
  </si>
  <si>
    <t>DK_034</t>
  </si>
  <si>
    <t>DK_035</t>
  </si>
  <si>
    <t>DK_036</t>
  </si>
  <si>
    <t>VESTLOLLAND</t>
  </si>
  <si>
    <t>MARIBO</t>
  </si>
  <si>
    <t>Bezeichner</t>
  </si>
  <si>
    <t>Langname</t>
  </si>
  <si>
    <t>Konventionell</t>
  </si>
  <si>
    <t>Speicher</t>
  </si>
  <si>
    <t>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</si>
</sst>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0" xfId="0" applyNumberFormat="1"/>
    <xf numFmtId="0" fontId="0" fillId="0" borderId="1" xfId="0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center"/>
    </xf>
    <xf numFmtId="3" fontId="0" fillId="0" borderId="0" xfId="0" applyNumberFormat="1" applyBorder="1"/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Border="1"/>
    <xf numFmtId="0" fontId="0" fillId="0" borderId="0" xfId="0" applyFill="1"/>
    <xf numFmtId="0" fontId="0" fillId="0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0"/>
  <sheetViews>
    <sheetView zoomScaleNormal="100" workbookViewId="0">
      <pane ySplit="1" topLeftCell="A2" activePane="bottomLeft" state="frozen"/>
      <selection pane="bottomLeft" activeCell="O13" sqref="O13"/>
    </sheetView>
  </sheetViews>
  <sheetFormatPr baseColWidth="10" defaultRowHeight="15" x14ac:dyDescent="0.25"/>
  <cols>
    <col min="2" max="2" width="27.85546875" bestFit="1" customWidth="1"/>
    <col min="3" max="3" width="12.7109375" bestFit="1" customWidth="1"/>
    <col min="4" max="4" width="9.42578125" customWidth="1"/>
    <col min="5" max="5" width="24.7109375" bestFit="1" customWidth="1"/>
    <col min="6" max="6" width="14.570312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9" t="s">
        <v>12</v>
      </c>
      <c r="B1" s="9" t="s">
        <v>7</v>
      </c>
      <c r="C1" s="9" t="s">
        <v>8</v>
      </c>
      <c r="D1" s="9" t="s">
        <v>9</v>
      </c>
      <c r="E1" s="9" t="s">
        <v>0</v>
      </c>
      <c r="F1" s="10" t="s">
        <v>5</v>
      </c>
      <c r="G1" s="10" t="s">
        <v>6</v>
      </c>
      <c r="H1" s="13" t="s">
        <v>16</v>
      </c>
      <c r="I1" s="13" t="s">
        <v>18</v>
      </c>
      <c r="J1" s="10" t="s">
        <v>10</v>
      </c>
      <c r="K1" s="10" t="s">
        <v>11</v>
      </c>
      <c r="L1" s="4"/>
    </row>
    <row r="2" spans="1:12" x14ac:dyDescent="0.25">
      <c r="A2" s="3" t="s">
        <v>101</v>
      </c>
      <c r="B2" s="3" t="s">
        <v>33</v>
      </c>
      <c r="C2" s="7" t="s">
        <v>1</v>
      </c>
      <c r="D2" s="17">
        <v>150</v>
      </c>
      <c r="E2" s="3" t="s">
        <v>34</v>
      </c>
      <c r="F2" s="1" t="s">
        <v>3</v>
      </c>
      <c r="G2" s="1">
        <f>VLOOKUP(F:F,Kraftwerkspark!$B$2:$F$8,4,FALSE)</f>
        <v>0.52</v>
      </c>
      <c r="H2" s="1">
        <f>VLOOKUP(F:F,Kraftwerkspark!$B$2:$F$8,3,FALSE)</f>
        <v>0.2</v>
      </c>
      <c r="I2" s="1">
        <f>VLOOKUP(F:F,Kraftwerkspark!$B$2:$F$8,5,FALSE)</f>
        <v>27.25</v>
      </c>
      <c r="J2" s="8">
        <v>1.85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
IF(F2=Kraftwerkspark!$B$8,J2*Kraftwerkspark!$H$8/100,0))))))</f>
        <v>0.37</v>
      </c>
    </row>
    <row r="3" spans="1:12" x14ac:dyDescent="0.25">
      <c r="A3" s="3" t="s">
        <v>102</v>
      </c>
      <c r="B3" s="3" t="s">
        <v>40</v>
      </c>
      <c r="C3" s="7" t="s">
        <v>1</v>
      </c>
      <c r="D3" s="17">
        <v>150</v>
      </c>
      <c r="E3" s="3" t="s">
        <v>41</v>
      </c>
      <c r="F3" s="1" t="s">
        <v>42</v>
      </c>
      <c r="G3" s="1">
        <f>VLOOKUP(F:F,Kraftwerkspark!$B$2:$F$8,4,FALSE)</f>
        <v>0.9</v>
      </c>
      <c r="H3" s="1">
        <f>VLOOKUP(F:F,Kraftwerkspark!$B$2:$F$8,3,FALSE)</f>
        <v>0</v>
      </c>
      <c r="I3" s="1">
        <f>VLOOKUP(F:F,Kraftwerkspark!$B$2:$F$8,5,FALSE)</f>
        <v>0</v>
      </c>
      <c r="J3" s="8">
        <v>16.75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
IF(F3=Kraftwerkspark!$B$8,J3*Kraftwerkspark!$H$8/100,0))))))</f>
        <v>0</v>
      </c>
    </row>
    <row r="4" spans="1:12" x14ac:dyDescent="0.25">
      <c r="A4" s="3" t="s">
        <v>103</v>
      </c>
      <c r="B4" s="3" t="s">
        <v>47</v>
      </c>
      <c r="C4" s="7" t="s">
        <v>1</v>
      </c>
      <c r="D4" s="17">
        <v>150</v>
      </c>
      <c r="E4" s="3" t="s">
        <v>48</v>
      </c>
      <c r="F4" s="1" t="s">
        <v>3</v>
      </c>
      <c r="G4" s="1">
        <f>VLOOKUP(F:F,Kraftwerkspark!$B$2:$F$8,4,FALSE)</f>
        <v>0.52</v>
      </c>
      <c r="H4" s="1">
        <f>VLOOKUP(F:F,Kraftwerkspark!$B$2:$F$8,3,FALSE)</f>
        <v>0.2</v>
      </c>
      <c r="I4" s="1">
        <f>VLOOKUP(F:F,Kraftwerkspark!$B$2:$F$8,5,FALSE)</f>
        <v>27.25</v>
      </c>
      <c r="J4" s="8">
        <v>58.15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
IF(F4=Kraftwerkspark!$B$8,J4*Kraftwerkspark!$H$8/100,0))))))</f>
        <v>11.63</v>
      </c>
    </row>
    <row r="5" spans="1:12" x14ac:dyDescent="0.25">
      <c r="A5" s="3" t="s">
        <v>104</v>
      </c>
      <c r="B5" s="3" t="s">
        <v>49</v>
      </c>
      <c r="C5" s="7" t="s">
        <v>1</v>
      </c>
      <c r="D5" s="17">
        <v>220</v>
      </c>
      <c r="E5" s="3" t="s">
        <v>50</v>
      </c>
      <c r="F5" s="1" t="s">
        <v>17</v>
      </c>
      <c r="G5" s="1">
        <f>VLOOKUP(F:F,Kraftwerkspark!$B$2:$F$8,4,FALSE)</f>
        <v>0.42</v>
      </c>
      <c r="H5" s="1">
        <f>VLOOKUP(F:F,Kraftwerkspark!$B$2:$F$8,3,FALSE)</f>
        <v>0.3</v>
      </c>
      <c r="I5" s="1">
        <f>VLOOKUP(F:F,Kraftwerkspark!$B$2:$F$8,5,FALSE)</f>
        <v>10.9</v>
      </c>
      <c r="J5" s="8">
        <v>623.15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
IF(F5=Kraftwerkspark!$B$8,J5*Kraftwerkspark!$H$8/100,0))))))</f>
        <v>186.94499999999999</v>
      </c>
    </row>
    <row r="6" spans="1:12" x14ac:dyDescent="0.25">
      <c r="A6" s="3" t="s">
        <v>105</v>
      </c>
      <c r="B6" s="3" t="s">
        <v>51</v>
      </c>
      <c r="C6" s="7" t="s">
        <v>1</v>
      </c>
      <c r="D6" s="17">
        <v>150</v>
      </c>
      <c r="E6" s="3" t="s">
        <v>52</v>
      </c>
      <c r="F6" s="1" t="s">
        <v>17</v>
      </c>
      <c r="G6" s="1">
        <f>VLOOKUP(F:F,Kraftwerkspark!$B$2:$F$8,4,FALSE)</f>
        <v>0.42</v>
      </c>
      <c r="H6" s="1">
        <f>VLOOKUP(F:F,Kraftwerkspark!$B$2:$F$8,3,FALSE)</f>
        <v>0.3</v>
      </c>
      <c r="I6" s="1">
        <f>VLOOKUP(F:F,Kraftwerkspark!$B$2:$F$8,5,FALSE)</f>
        <v>10.9</v>
      </c>
      <c r="J6" s="8">
        <v>376.15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
IF(F6=Kraftwerkspark!$B$8,J6*Kraftwerkspark!$H$8/100,0))))))</f>
        <v>112.845</v>
      </c>
    </row>
    <row r="7" spans="1:12" x14ac:dyDescent="0.25">
      <c r="A7" s="3" t="s">
        <v>106</v>
      </c>
      <c r="B7" s="3" t="s">
        <v>53</v>
      </c>
      <c r="C7" s="7" t="s">
        <v>1</v>
      </c>
      <c r="D7" s="17">
        <v>380</v>
      </c>
      <c r="E7" s="2" t="s">
        <v>54</v>
      </c>
      <c r="F7" s="1" t="s">
        <v>17</v>
      </c>
      <c r="G7" s="1">
        <f>VLOOKUP(F:F,Kraftwerkspark!$B$2:$F$8,4,FALSE)</f>
        <v>0.42</v>
      </c>
      <c r="H7" s="1">
        <f>VLOOKUP(F:F,Kraftwerkspark!$B$2:$F$8,3,FALSE)</f>
        <v>0.3</v>
      </c>
      <c r="I7" s="1">
        <f>VLOOKUP(F:F,Kraftwerkspark!$B$2:$F$8,5,FALSE)</f>
        <v>10.9</v>
      </c>
      <c r="J7" s="8">
        <v>673.15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
IF(F7=Kraftwerkspark!$B$8,J7*Kraftwerkspark!$H$8/100,0))))))</f>
        <v>201.94499999999999</v>
      </c>
    </row>
    <row r="8" spans="1:12" x14ac:dyDescent="0.25">
      <c r="A8" s="3" t="s">
        <v>107</v>
      </c>
      <c r="B8" s="3" t="s">
        <v>60</v>
      </c>
      <c r="C8" s="7" t="s">
        <v>1</v>
      </c>
      <c r="D8" s="17">
        <v>150</v>
      </c>
      <c r="E8" s="3" t="s">
        <v>61</v>
      </c>
      <c r="F8" s="1" t="s">
        <v>62</v>
      </c>
      <c r="G8" s="1">
        <f>VLOOKUP(F:F,Kraftwerkspark!$B$2:$F$8,4,FALSE)</f>
        <v>0.14000000000000001</v>
      </c>
      <c r="H8" s="1">
        <f>VLOOKUP(F:F,Kraftwerkspark!$B$2:$F$8,3,FALSE)</f>
        <v>0.12</v>
      </c>
      <c r="I8" s="1">
        <f>VLOOKUP(F:F,Kraftwerkspark!$B$2:$F$8,5,FALSE)</f>
        <v>0</v>
      </c>
      <c r="J8" s="8">
        <v>33.15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
IF(F8=Kraftwerkspark!$B$8,J8*Kraftwerkspark!$H$8/100,0))))))</f>
        <v>0</v>
      </c>
    </row>
    <row r="9" spans="1:12" x14ac:dyDescent="0.25">
      <c r="A9" s="3" t="s">
        <v>108</v>
      </c>
      <c r="B9" s="3" t="s">
        <v>65</v>
      </c>
      <c r="C9" s="7" t="s">
        <v>1</v>
      </c>
      <c r="D9" s="17">
        <v>150</v>
      </c>
      <c r="E9" s="3" t="s">
        <v>65</v>
      </c>
      <c r="F9" s="40" t="s">
        <v>3</v>
      </c>
      <c r="G9" s="1">
        <f>VLOOKUP(F:F,Kraftwerkspark!$B$2:$F$8,4,FALSE)</f>
        <v>0.52</v>
      </c>
      <c r="H9" s="1">
        <f>VLOOKUP(F:F,Kraftwerkspark!$B$2:$F$8,3,FALSE)</f>
        <v>0.2</v>
      </c>
      <c r="I9" s="1">
        <f>VLOOKUP(F:F,Kraftwerkspark!$B$2:$F$8,5,FALSE)</f>
        <v>27.25</v>
      </c>
      <c r="J9" s="8">
        <v>87.15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
IF(F9=Kraftwerkspark!$B$8,J9*Kraftwerkspark!$H$8/100,0))))))</f>
        <v>17.43</v>
      </c>
    </row>
    <row r="10" spans="1:12" x14ac:dyDescent="0.25">
      <c r="A10" s="3" t="s">
        <v>109</v>
      </c>
      <c r="B10" s="3" t="s">
        <v>68</v>
      </c>
      <c r="C10" s="7" t="s">
        <v>1</v>
      </c>
      <c r="D10" s="17">
        <v>150</v>
      </c>
      <c r="E10" s="3" t="s">
        <v>69</v>
      </c>
      <c r="F10" s="1" t="s">
        <v>3</v>
      </c>
      <c r="G10" s="1">
        <f>VLOOKUP(F:F,Kraftwerkspark!$B$2:$F$8,4,FALSE)</f>
        <v>0.52</v>
      </c>
      <c r="H10" s="1">
        <f>VLOOKUP(F:F,Kraftwerkspark!$B$2:$F$8,3,FALSE)</f>
        <v>0.2</v>
      </c>
      <c r="I10" s="1">
        <f>VLOOKUP(F:F,Kraftwerkspark!$B$2:$F$8,5,FALSE)</f>
        <v>27.25</v>
      </c>
      <c r="J10" s="8">
        <v>13.85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
IF(F10=Kraftwerkspark!$B$8,J10*Kraftwerkspark!$H$8/100,0))))))</f>
        <v>2.77</v>
      </c>
    </row>
    <row r="11" spans="1:12" x14ac:dyDescent="0.25">
      <c r="A11" s="3" t="s">
        <v>110</v>
      </c>
      <c r="B11" s="3" t="s">
        <v>70</v>
      </c>
      <c r="C11" s="7" t="s">
        <v>1</v>
      </c>
      <c r="D11" s="17">
        <v>150</v>
      </c>
      <c r="E11" s="3" t="s">
        <v>71</v>
      </c>
      <c r="F11" s="1" t="s">
        <v>62</v>
      </c>
      <c r="G11" s="1">
        <f>VLOOKUP(F:F,Kraftwerkspark!$B$2:$F$8,4,FALSE)</f>
        <v>0.14000000000000001</v>
      </c>
      <c r="H11" s="1">
        <f>VLOOKUP(F:F,Kraftwerkspark!$B$2:$F$8,3,FALSE)</f>
        <v>0.12</v>
      </c>
      <c r="I11" s="1">
        <f>VLOOKUP(F:F,Kraftwerkspark!$B$2:$F$8,5,FALSE)</f>
        <v>0</v>
      </c>
      <c r="J11" s="8">
        <v>1.25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
IF(F11=Kraftwerkspark!$B$8,J11*Kraftwerkspark!$H$8/100,0))))))</f>
        <v>0</v>
      </c>
    </row>
    <row r="12" spans="1:12" x14ac:dyDescent="0.25">
      <c r="A12" s="3" t="s">
        <v>111</v>
      </c>
      <c r="B12" s="3" t="s">
        <v>72</v>
      </c>
      <c r="C12" s="7" t="s">
        <v>1</v>
      </c>
      <c r="D12" s="17">
        <v>150</v>
      </c>
      <c r="E12" s="3" t="s">
        <v>73</v>
      </c>
      <c r="F12" s="1" t="s">
        <v>17</v>
      </c>
      <c r="G12" s="1">
        <f>VLOOKUP(F:F,Kraftwerkspark!$B$2:$F$8,4,FALSE)</f>
        <v>0.42</v>
      </c>
      <c r="H12" s="1">
        <f>VLOOKUP(F:F,Kraftwerkspark!$B$2:$F$8,3,FALSE)</f>
        <v>0.3</v>
      </c>
      <c r="I12" s="1">
        <f>VLOOKUP(F:F,Kraftwerkspark!$B$2:$F$8,5,FALSE)</f>
        <v>10.9</v>
      </c>
      <c r="J12" s="8">
        <v>50.15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
IF(F12=Kraftwerkspark!$B$8,J12*Kraftwerkspark!$H$8/100,0))))))</f>
        <v>15.045</v>
      </c>
    </row>
    <row r="13" spans="1:12" x14ac:dyDescent="0.25">
      <c r="A13" s="3" t="s">
        <v>112</v>
      </c>
      <c r="B13" s="3" t="s">
        <v>74</v>
      </c>
      <c r="C13" s="7" t="s">
        <v>1</v>
      </c>
      <c r="D13" s="17">
        <v>150</v>
      </c>
      <c r="E13" s="3" t="s">
        <v>75</v>
      </c>
      <c r="F13" s="1" t="s">
        <v>3</v>
      </c>
      <c r="G13" s="1">
        <f>VLOOKUP(F:F,Kraftwerkspark!$B$2:$F$8,4,FALSE)</f>
        <v>0.52</v>
      </c>
      <c r="H13" s="1">
        <f>VLOOKUP(F:F,Kraftwerkspark!$B$2:$F$8,3,FALSE)</f>
        <v>0.2</v>
      </c>
      <c r="I13" s="1">
        <f>VLOOKUP(F:F,Kraftwerkspark!$B$2:$F$8,5,FALSE)</f>
        <v>27.25</v>
      </c>
      <c r="J13" s="8">
        <v>3.15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
IF(F13=Kraftwerkspark!$B$8,J13*Kraftwerkspark!$H$8/100,0))))))</f>
        <v>0.63</v>
      </c>
    </row>
    <row r="14" spans="1:12" s="39" customFormat="1" x14ac:dyDescent="0.25">
      <c r="A14" s="3" t="s">
        <v>113</v>
      </c>
      <c r="B14" s="3" t="s">
        <v>76</v>
      </c>
      <c r="C14" s="7" t="s">
        <v>1</v>
      </c>
      <c r="D14" s="17">
        <v>380</v>
      </c>
      <c r="E14" s="3" t="s">
        <v>77</v>
      </c>
      <c r="F14" s="1" t="s">
        <v>17</v>
      </c>
      <c r="G14" s="1">
        <f>VLOOKUP(F:F,Kraftwerkspark!$B$2:$F$8,4,FALSE)</f>
        <v>0.42</v>
      </c>
      <c r="H14" s="1">
        <f>VLOOKUP(F:F,Kraftwerkspark!$B$2:$F$8,3,FALSE)</f>
        <v>0.3</v>
      </c>
      <c r="I14" s="1">
        <f>VLOOKUP(F:F,Kraftwerkspark!$B$2:$F$8,5,FALSE)</f>
        <v>10.9</v>
      </c>
      <c r="J14" s="8">
        <v>658.15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
IF(F14=Kraftwerkspark!$B$8,J14*Kraftwerkspark!$H$8/100,0))))))</f>
        <v>197.44499999999999</v>
      </c>
    </row>
    <row r="15" spans="1:12" s="39" customFormat="1" x14ac:dyDescent="0.25">
      <c r="A15" s="3" t="s">
        <v>114</v>
      </c>
      <c r="B15" s="3" t="s">
        <v>79</v>
      </c>
      <c r="C15" s="7" t="s">
        <v>1</v>
      </c>
      <c r="D15" s="17">
        <v>380</v>
      </c>
      <c r="E15" s="3" t="s">
        <v>79</v>
      </c>
      <c r="F15" s="1" t="s">
        <v>3</v>
      </c>
      <c r="G15" s="1">
        <f>VLOOKUP(F:F,Kraftwerkspark!$B$2:$F$8,4,FALSE)</f>
        <v>0.52</v>
      </c>
      <c r="H15" s="1">
        <f>VLOOKUP(F:F,Kraftwerkspark!$B$2:$F$8,3,FALSE)</f>
        <v>0.2</v>
      </c>
      <c r="I15" s="1">
        <f>VLOOKUP(F:F,Kraftwerkspark!$B$2:$F$8,5,FALSE)</f>
        <v>27.25</v>
      </c>
      <c r="J15" s="8">
        <v>390.15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
IF(F15=Kraftwerkspark!$B$8,J15*Kraftwerkspark!$H$8/100,0))))))</f>
        <v>78.03</v>
      </c>
    </row>
    <row r="16" spans="1:12" s="39" customFormat="1" x14ac:dyDescent="0.25">
      <c r="A16" s="3" t="s">
        <v>115</v>
      </c>
      <c r="B16" s="3" t="s">
        <v>82</v>
      </c>
      <c r="C16" s="7" t="s">
        <v>1</v>
      </c>
      <c r="D16" s="17">
        <v>150</v>
      </c>
      <c r="E16" s="3" t="s">
        <v>83</v>
      </c>
      <c r="F16" s="1" t="s">
        <v>42</v>
      </c>
      <c r="G16" s="1">
        <f>VLOOKUP(F:F,Kraftwerkspark!$B$2:$F$8,4,FALSE)</f>
        <v>0.9</v>
      </c>
      <c r="H16" s="1">
        <f>VLOOKUP(F:F,Kraftwerkspark!$B$2:$F$8,3,FALSE)</f>
        <v>0</v>
      </c>
      <c r="I16" s="1">
        <f>VLOOKUP(F:F,Kraftwerkspark!$B$2:$F$8,5,FALSE)</f>
        <v>0</v>
      </c>
      <c r="J16" s="8">
        <v>26.15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
IF(F16=Kraftwerkspark!$B$8,J16*Kraftwerkspark!$H$8/100,0))))))</f>
        <v>0</v>
      </c>
    </row>
    <row r="17" spans="1:11" s="39" customFormat="1" x14ac:dyDescent="0.25">
      <c r="A17" s="3" t="s">
        <v>116</v>
      </c>
      <c r="B17" s="3" t="s">
        <v>84</v>
      </c>
      <c r="C17" s="7" t="s">
        <v>1</v>
      </c>
      <c r="D17" s="17">
        <v>380</v>
      </c>
      <c r="E17" s="3" t="s">
        <v>85</v>
      </c>
      <c r="F17" s="1" t="s">
        <v>39</v>
      </c>
      <c r="G17" s="1">
        <f>VLOOKUP(F:F,Kraftwerkspark!$B$2:$F$8,4,FALSE)</f>
        <v>0.35</v>
      </c>
      <c r="H17" s="1">
        <f>VLOOKUP(F:F,Kraftwerkspark!$B$2:$F$8,3,FALSE)</f>
        <v>0.27</v>
      </c>
      <c r="I17" s="1">
        <f>VLOOKUP(F:F,Kraftwerkspark!$B$2:$F$8,5,FALSE)</f>
        <v>27.25</v>
      </c>
      <c r="J17" s="8">
        <v>698.15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
IF(F17=Kraftwerkspark!$B$8,J17*Kraftwerkspark!$H$8/100,0))))))</f>
        <v>139.63</v>
      </c>
    </row>
    <row r="18" spans="1:11" s="39" customFormat="1" x14ac:dyDescent="0.25">
      <c r="A18" s="3" t="s">
        <v>117</v>
      </c>
      <c r="B18" s="3" t="s">
        <v>88</v>
      </c>
      <c r="C18" s="7" t="s">
        <v>1</v>
      </c>
      <c r="D18" s="17">
        <v>150</v>
      </c>
      <c r="E18" s="3" t="s">
        <v>89</v>
      </c>
      <c r="F18" s="1" t="s">
        <v>42</v>
      </c>
      <c r="G18" s="1">
        <f>VLOOKUP(F:F,Kraftwerkspark!$B$2:$F$8,4,FALSE)</f>
        <v>0.9</v>
      </c>
      <c r="H18" s="1">
        <f>VLOOKUP(F:F,Kraftwerkspark!$B$2:$F$8,3,FALSE)</f>
        <v>0</v>
      </c>
      <c r="I18" s="1">
        <f>VLOOKUP(F:F,Kraftwerkspark!$B$2:$F$8,5,FALSE)</f>
        <v>0</v>
      </c>
      <c r="J18" s="8">
        <v>0.45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IF(F18=Kraftwerkspark!$B$6,J18*Kraftwerkspark!$H$6/100,
IF(F18=Kraftwerkspark!$B$8,J18*Kraftwerkspark!$H$8/100,0))))))</f>
        <v>0</v>
      </c>
    </row>
    <row r="19" spans="1:11" s="39" customFormat="1" x14ac:dyDescent="0.25">
      <c r="A19" s="3" t="s">
        <v>118</v>
      </c>
      <c r="B19" s="3" t="s">
        <v>90</v>
      </c>
      <c r="C19" s="7" t="s">
        <v>1</v>
      </c>
      <c r="D19" s="17">
        <v>150</v>
      </c>
      <c r="E19" s="3" t="s">
        <v>91</v>
      </c>
      <c r="F19" s="1" t="s">
        <v>3</v>
      </c>
      <c r="G19" s="1">
        <f>VLOOKUP(F:F,Kraftwerkspark!$B$2:$F$8,4,FALSE)</f>
        <v>0.52</v>
      </c>
      <c r="H19" s="1">
        <f>VLOOKUP(F:F,Kraftwerkspark!$B$2:$F$8,3,FALSE)</f>
        <v>0.2</v>
      </c>
      <c r="I19" s="1">
        <f>VLOOKUP(F:F,Kraftwerkspark!$B$2:$F$8,5,FALSE)</f>
        <v>27.25</v>
      </c>
      <c r="J19" s="8">
        <v>10.15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
IF(F19=Kraftwerkspark!$B$8,J19*Kraftwerkspark!$H$8/100,0))))))</f>
        <v>2.0299999999999998</v>
      </c>
    </row>
    <row r="20" spans="1:11" s="39" customFormat="1" x14ac:dyDescent="0.25">
      <c r="A20" s="3" t="s">
        <v>119</v>
      </c>
      <c r="B20" s="3" t="s">
        <v>90</v>
      </c>
      <c r="C20" s="7" t="s">
        <v>2</v>
      </c>
      <c r="D20" s="17">
        <v>150</v>
      </c>
      <c r="E20" s="3" t="s">
        <v>92</v>
      </c>
      <c r="F20" s="1" t="s">
        <v>93</v>
      </c>
      <c r="G20" s="1">
        <f>VLOOKUP(F:F,Kraftwerkspark!$B$2:$F$8,4,FALSE)</f>
        <v>0.85</v>
      </c>
      <c r="H20" s="1">
        <f>VLOOKUP(F:F,Kraftwerkspark!$B$2:$F$8,3,FALSE)</f>
        <v>0</v>
      </c>
      <c r="I20" s="1">
        <f>VLOOKUP(F:F,Kraftwerkspark!$B$2:$F$8,5,FALSE)</f>
        <v>0</v>
      </c>
      <c r="J20" s="8">
        <v>10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
IF(F20=Kraftwerkspark!$B$8,J20*Kraftwerkspark!$H$8/100,0))))))</f>
        <v>0</v>
      </c>
    </row>
    <row r="21" spans="1:11" s="39" customFormat="1" x14ac:dyDescent="0.25">
      <c r="A21" s="3" t="s">
        <v>120</v>
      </c>
      <c r="B21" s="3" t="s">
        <v>96</v>
      </c>
      <c r="C21" s="7" t="s">
        <v>1</v>
      </c>
      <c r="D21" s="17">
        <v>150</v>
      </c>
      <c r="E21" s="3" t="s">
        <v>97</v>
      </c>
      <c r="F21" s="1" t="s">
        <v>3</v>
      </c>
      <c r="G21" s="1">
        <f>VLOOKUP(F:F,Kraftwerkspark!$B$2:$F$8,4,FALSE)</f>
        <v>0.52</v>
      </c>
      <c r="H21" s="1">
        <f>VLOOKUP(F:F,Kraftwerkspark!$B$2:$F$8,3,FALSE)</f>
        <v>0.2</v>
      </c>
      <c r="I21" s="1">
        <f>VLOOKUP(F:F,Kraftwerkspark!$B$2:$F$8,5,FALSE)</f>
        <v>27.25</v>
      </c>
      <c r="J21" s="8">
        <v>1.75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
IF(F21=Kraftwerkspark!$B$8,J21*Kraftwerkspark!$H$8/100,0))))))</f>
        <v>0.35</v>
      </c>
    </row>
    <row r="22" spans="1:11" x14ac:dyDescent="0.25">
      <c r="A22" s="3" t="s">
        <v>121</v>
      </c>
      <c r="B22" s="3" t="s">
        <v>96</v>
      </c>
      <c r="C22" s="7" t="s">
        <v>1</v>
      </c>
      <c r="D22" s="17">
        <v>150</v>
      </c>
      <c r="E22" s="3" t="s">
        <v>98</v>
      </c>
      <c r="F22" s="1" t="s">
        <v>3</v>
      </c>
      <c r="G22" s="1">
        <f>VLOOKUP(F:F,Kraftwerkspark!$B$2:$F$8,4,FALSE)</f>
        <v>0.52</v>
      </c>
      <c r="H22" s="1">
        <f>VLOOKUP(F:F,Kraftwerkspark!$B$2:$F$8,3,FALSE)</f>
        <v>0.2</v>
      </c>
      <c r="I22" s="1">
        <f>VLOOKUP(F:F,Kraftwerkspark!$B$2:$F$8,5,FALSE)</f>
        <v>27.25</v>
      </c>
      <c r="J22" s="8">
        <v>2.85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
IF(F22=Kraftwerkspark!$B$8,J22*Kraftwerkspark!$H$8/100,0))))))</f>
        <v>0.56999999999999995</v>
      </c>
    </row>
    <row r="23" spans="1:11" x14ac:dyDescent="0.25">
      <c r="A23" s="4"/>
      <c r="B23" s="22"/>
      <c r="C23" s="27"/>
      <c r="D23" s="24"/>
      <c r="E23" s="4"/>
      <c r="F23" s="26"/>
      <c r="G23" s="26"/>
      <c r="H23" s="26"/>
      <c r="I23" s="26"/>
      <c r="J23" s="25"/>
      <c r="K23" s="26"/>
    </row>
    <row r="24" spans="1:11" x14ac:dyDescent="0.25">
      <c r="A24" s="4"/>
      <c r="B24" s="22"/>
      <c r="C24" s="4"/>
      <c r="D24" s="24"/>
      <c r="E24" s="4"/>
      <c r="F24" s="26"/>
      <c r="G24" s="26"/>
      <c r="H24" s="26"/>
      <c r="I24" s="26"/>
      <c r="J24" s="25"/>
      <c r="K24" s="26"/>
    </row>
    <row r="25" spans="1:11" x14ac:dyDescent="0.25">
      <c r="A25" s="4"/>
      <c r="B25" s="22"/>
      <c r="C25" s="4"/>
      <c r="D25" s="24"/>
      <c r="E25" s="4"/>
      <c r="F25" s="26"/>
      <c r="G25" s="26"/>
      <c r="H25" s="26"/>
      <c r="I25" s="26"/>
      <c r="J25" s="25"/>
      <c r="K25" s="26"/>
    </row>
    <row r="26" spans="1:11" x14ac:dyDescent="0.25">
      <c r="A26" s="4"/>
      <c r="B26" s="22"/>
      <c r="C26" s="4"/>
      <c r="D26" s="24"/>
      <c r="E26" s="4"/>
      <c r="F26" s="26"/>
      <c r="G26" s="26"/>
      <c r="H26" s="26"/>
      <c r="I26" s="26"/>
      <c r="J26" s="25"/>
      <c r="K26" s="26"/>
    </row>
    <row r="27" spans="1:11" x14ac:dyDescent="0.25">
      <c r="A27" s="4"/>
      <c r="B27" s="4"/>
      <c r="C27" s="4"/>
      <c r="D27" s="4"/>
      <c r="E27" s="4"/>
      <c r="F27" s="26"/>
      <c r="G27" s="26"/>
      <c r="H27" s="26"/>
      <c r="I27" s="26"/>
      <c r="J27" s="25"/>
      <c r="K27" s="26"/>
    </row>
    <row r="28" spans="1:11" x14ac:dyDescent="0.25">
      <c r="A28" s="4"/>
      <c r="B28" s="22"/>
      <c r="C28" s="4"/>
      <c r="D28" s="24"/>
      <c r="E28" s="4"/>
      <c r="F28" s="26"/>
      <c r="G28" s="26"/>
      <c r="H28" s="26"/>
      <c r="I28" s="26"/>
      <c r="J28" s="25"/>
      <c r="K28" s="26"/>
    </row>
    <row r="29" spans="1:11" x14ac:dyDescent="0.25">
      <c r="A29" s="4"/>
      <c r="B29" s="22"/>
      <c r="C29" s="27"/>
      <c r="D29" s="24"/>
      <c r="E29" s="4"/>
      <c r="F29" s="26"/>
      <c r="G29" s="26"/>
      <c r="H29" s="26"/>
      <c r="I29" s="26"/>
      <c r="J29" s="25"/>
      <c r="K29" s="26"/>
    </row>
    <row r="30" spans="1:11" x14ac:dyDescent="0.25">
      <c r="A30" s="4"/>
      <c r="B30" s="22"/>
      <c r="C30" s="4"/>
      <c r="D30" s="24"/>
      <c r="E30" s="4"/>
      <c r="F30" s="26"/>
      <c r="G30" s="26"/>
      <c r="H30" s="26"/>
      <c r="I30" s="26"/>
      <c r="J30" s="25"/>
      <c r="K30" s="26"/>
    </row>
    <row r="31" spans="1:11" x14ac:dyDescent="0.25">
      <c r="A31" s="4"/>
      <c r="B31" s="22"/>
      <c r="C31" s="23"/>
      <c r="D31" s="24"/>
      <c r="E31" s="4"/>
      <c r="F31" s="26"/>
      <c r="G31" s="26"/>
      <c r="H31" s="26"/>
      <c r="I31" s="26"/>
      <c r="J31" s="25"/>
      <c r="K31" s="26"/>
    </row>
    <row r="32" spans="1:11" x14ac:dyDescent="0.25">
      <c r="A32" s="4"/>
      <c r="B32" s="22"/>
      <c r="C32" s="23"/>
      <c r="D32" s="24"/>
      <c r="E32" s="4"/>
      <c r="F32" s="26"/>
      <c r="G32" s="26"/>
      <c r="H32" s="26"/>
      <c r="I32" s="26"/>
      <c r="J32" s="25"/>
      <c r="K32" s="26"/>
    </row>
    <row r="33" spans="1:11" x14ac:dyDescent="0.25">
      <c r="A33" s="4"/>
      <c r="B33" s="22"/>
      <c r="C33" s="4"/>
      <c r="D33" s="24"/>
      <c r="E33" s="4"/>
      <c r="F33" s="26"/>
      <c r="G33" s="26"/>
      <c r="H33" s="26"/>
      <c r="I33" s="26"/>
      <c r="J33" s="25"/>
      <c r="K33" s="26"/>
    </row>
    <row r="34" spans="1:11" x14ac:dyDescent="0.25">
      <c r="A34" s="4"/>
      <c r="B34" s="22"/>
      <c r="C34" s="4"/>
      <c r="D34" s="24"/>
      <c r="E34" s="4"/>
      <c r="F34" s="26"/>
      <c r="G34" s="26"/>
      <c r="H34" s="26"/>
      <c r="I34" s="26"/>
      <c r="J34" s="25"/>
      <c r="K34" s="26"/>
    </row>
    <row r="35" spans="1:11" x14ac:dyDescent="0.25">
      <c r="A35" s="4"/>
      <c r="B35" s="22"/>
      <c r="C35" s="4"/>
      <c r="D35" s="24"/>
      <c r="E35" s="4"/>
      <c r="F35" s="26"/>
      <c r="G35" s="26"/>
      <c r="H35" s="26"/>
      <c r="I35" s="26"/>
      <c r="J35" s="25"/>
      <c r="K35" s="26"/>
    </row>
    <row r="36" spans="1:11" x14ac:dyDescent="0.25">
      <c r="A36" s="4"/>
      <c r="B36" s="22"/>
      <c r="C36" s="4"/>
      <c r="D36" s="24"/>
      <c r="E36" s="4"/>
      <c r="F36" s="26"/>
      <c r="G36" s="26"/>
      <c r="H36" s="26"/>
      <c r="I36" s="26"/>
      <c r="J36" s="25"/>
      <c r="K36" s="26"/>
    </row>
    <row r="37" spans="1:11" x14ac:dyDescent="0.25">
      <c r="A37" s="4"/>
      <c r="B37" s="4"/>
      <c r="C37" s="26"/>
      <c r="D37" s="4"/>
      <c r="E37" s="4"/>
      <c r="F37" s="26"/>
      <c r="G37" s="26"/>
      <c r="H37" s="26"/>
      <c r="I37" s="26"/>
      <c r="J37" s="26"/>
      <c r="K37" s="4"/>
    </row>
    <row r="38" spans="1:11" x14ac:dyDescent="0.25">
      <c r="C38" s="5"/>
      <c r="F38" s="6"/>
      <c r="G38" s="6"/>
      <c r="H38" s="6"/>
      <c r="I38" s="6"/>
      <c r="J38" s="5"/>
    </row>
    <row r="39" spans="1:11" x14ac:dyDescent="0.25">
      <c r="F39" s="6"/>
      <c r="G39" s="6"/>
      <c r="H39" s="6"/>
      <c r="I39" s="6"/>
      <c r="J39" s="5"/>
    </row>
    <row r="40" spans="1:11" x14ac:dyDescent="0.25">
      <c r="F40" s="6"/>
      <c r="G40" s="6"/>
      <c r="H40" s="6"/>
      <c r="I40" s="6"/>
      <c r="J40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10"/>
  <sheetViews>
    <sheetView tabSelected="1" workbookViewId="0">
      <selection activeCell="F6" sqref="F6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6" customWidth="1"/>
  </cols>
  <sheetData>
    <row r="1" spans="1:8" ht="30" x14ac:dyDescent="0.25">
      <c r="A1" s="14" t="s">
        <v>13</v>
      </c>
      <c r="B1" s="10" t="s">
        <v>19</v>
      </c>
      <c r="C1" s="14" t="s">
        <v>14</v>
      </c>
      <c r="D1" s="13" t="s">
        <v>16</v>
      </c>
      <c r="E1" s="10" t="s">
        <v>6</v>
      </c>
      <c r="F1" s="13" t="s">
        <v>18</v>
      </c>
      <c r="G1" s="13" t="s">
        <v>21</v>
      </c>
      <c r="H1" s="10" t="s">
        <v>23</v>
      </c>
    </row>
    <row r="2" spans="1:8" x14ac:dyDescent="0.25">
      <c r="A2" s="1">
        <v>1</v>
      </c>
      <c r="B2" s="1" t="s">
        <v>3</v>
      </c>
      <c r="C2" s="15">
        <f>SUMIF(Kraftwerkszuordnung!$F$2:$F$36,B2,Kraftwerkszuordnung!$J$2:$J$36)</f>
        <v>569.04999999999995</v>
      </c>
      <c r="D2" s="3">
        <v>0.2</v>
      </c>
      <c r="E2" s="3">
        <v>0.52</v>
      </c>
      <c r="F2" s="3">
        <f>2.5*$F$5</f>
        <v>27.25</v>
      </c>
      <c r="G2" s="1" t="s">
        <v>20</v>
      </c>
      <c r="H2" s="3">
        <v>20</v>
      </c>
    </row>
    <row r="3" spans="1:8" x14ac:dyDescent="0.25">
      <c r="A3" s="1">
        <v>2</v>
      </c>
      <c r="B3" s="1" t="s">
        <v>62</v>
      </c>
      <c r="C3" s="15">
        <f>SUMIF(Kraftwerkszuordnung!$F$2:$F$36,B3,Kraftwerkszuordnung!$J$2:$J$36)</f>
        <v>34.4</v>
      </c>
      <c r="D3" s="3">
        <v>0.12</v>
      </c>
      <c r="E3" s="3">
        <v>0.14000000000000001</v>
      </c>
      <c r="F3" s="3">
        <v>0</v>
      </c>
      <c r="G3" s="1"/>
      <c r="H3" s="3"/>
    </row>
    <row r="4" spans="1:8" x14ac:dyDescent="0.25">
      <c r="A4" s="1">
        <v>3</v>
      </c>
      <c r="B4" s="1" t="s">
        <v>39</v>
      </c>
      <c r="C4" s="15">
        <f>SUMIF(Kraftwerkszuordnung!$F$2:$F$36,B4,Kraftwerkszuordnung!$J$2:$J$36)</f>
        <v>698.15</v>
      </c>
      <c r="D4" s="3">
        <v>0.27</v>
      </c>
      <c r="E4" s="3">
        <v>0.35</v>
      </c>
      <c r="F4" s="3">
        <f>2.5*$F$5</f>
        <v>27.25</v>
      </c>
      <c r="G4" s="1" t="s">
        <v>20</v>
      </c>
      <c r="H4" s="2">
        <v>20</v>
      </c>
    </row>
    <row r="5" spans="1:8" x14ac:dyDescent="0.25">
      <c r="A5" s="1">
        <v>4</v>
      </c>
      <c r="B5" s="1" t="s">
        <v>17</v>
      </c>
      <c r="C5" s="15">
        <f>SUMIF(Kraftwerkszuordnung!$F$2:$F$36,B5,Kraftwerkszuordnung!$J$2:$J$36)</f>
        <v>2380.75</v>
      </c>
      <c r="D5" s="3">
        <v>0.3</v>
      </c>
      <c r="E5" s="3">
        <v>0.42</v>
      </c>
      <c r="F5" s="2">
        <v>10.9</v>
      </c>
      <c r="G5" s="1"/>
      <c r="H5" s="2">
        <v>30</v>
      </c>
    </row>
    <row r="6" spans="1:8" x14ac:dyDescent="0.25">
      <c r="A6" s="1">
        <v>5</v>
      </c>
      <c r="B6" s="1" t="s">
        <v>4</v>
      </c>
      <c r="C6" s="15">
        <f>SUMIF(Kraftwerkszuordnung!$F$2:$F$36,B6,Kraftwerkszuordnung!$J$2:$J$36)</f>
        <v>0</v>
      </c>
      <c r="D6" s="3">
        <v>0.27</v>
      </c>
      <c r="E6" s="3">
        <v>0.35</v>
      </c>
      <c r="F6" s="3">
        <f>2.5*$F$5</f>
        <v>27.25</v>
      </c>
      <c r="G6" s="1" t="s">
        <v>20</v>
      </c>
      <c r="H6" s="2">
        <v>20</v>
      </c>
    </row>
    <row r="7" spans="1:8" x14ac:dyDescent="0.25">
      <c r="A7" s="1">
        <v>6</v>
      </c>
      <c r="B7" s="1" t="s">
        <v>93</v>
      </c>
      <c r="C7" s="15">
        <f>SUMIF(Kraftwerkszuordnung!$F$2:$F$36,B7,Kraftwerkszuordnung!$J$2:$J$36)</f>
        <v>10</v>
      </c>
      <c r="D7" s="3">
        <v>0</v>
      </c>
      <c r="E7" s="3">
        <v>0.85</v>
      </c>
      <c r="F7" s="3">
        <v>0</v>
      </c>
      <c r="G7" s="1" t="s">
        <v>20</v>
      </c>
      <c r="H7" s="3"/>
    </row>
    <row r="8" spans="1:8" x14ac:dyDescent="0.25">
      <c r="A8" s="1">
        <v>7</v>
      </c>
      <c r="B8" s="1" t="s">
        <v>42</v>
      </c>
      <c r="C8" s="15">
        <f>SUMIF(Kraftwerkszuordnung!$F$2:$F$36,B8,Kraftwerkszuordnung!$J$2:$J$36)</f>
        <v>43.35</v>
      </c>
      <c r="D8" s="3">
        <v>0</v>
      </c>
      <c r="E8" s="3">
        <v>0.9</v>
      </c>
      <c r="F8" s="3">
        <v>0</v>
      </c>
      <c r="G8" s="1"/>
      <c r="H8" s="3"/>
    </row>
    <row r="9" spans="1:8" x14ac:dyDescent="0.25">
      <c r="A9" s="26"/>
      <c r="B9" s="26"/>
      <c r="C9" s="32"/>
    </row>
    <row r="10" spans="1:8" x14ac:dyDescent="0.25">
      <c r="B10" s="11" t="s">
        <v>15</v>
      </c>
      <c r="C10" s="16">
        <f>SUM(C2:C9)</f>
        <v>3735.7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56"/>
  <sheetViews>
    <sheetView zoomScaleNormal="100" workbookViewId="0">
      <pane ySplit="1" topLeftCell="A2" activePane="bottomLeft" state="frozen"/>
      <selection pane="bottomLeft" activeCell="K4" sqref="K4"/>
    </sheetView>
  </sheetViews>
  <sheetFormatPr baseColWidth="10" defaultRowHeight="15" x14ac:dyDescent="0.25"/>
  <cols>
    <col min="2" max="2" width="27.85546875" bestFit="1" customWidth="1"/>
    <col min="3" max="3" width="12.7109375" bestFit="1" customWidth="1"/>
    <col min="4" max="4" width="9.42578125" customWidth="1"/>
    <col min="5" max="5" width="24.7109375" bestFit="1" customWidth="1"/>
    <col min="6" max="6" width="14.5703125" customWidth="1"/>
    <col min="7" max="7" width="13.28515625" customWidth="1"/>
    <col min="8" max="8" width="16.42578125" customWidth="1"/>
  </cols>
  <sheetData>
    <row r="1" spans="1:9" ht="30" x14ac:dyDescent="0.25">
      <c r="A1" s="9" t="s">
        <v>12</v>
      </c>
      <c r="B1" s="9" t="s">
        <v>7</v>
      </c>
      <c r="C1" s="9" t="s">
        <v>8</v>
      </c>
      <c r="D1" s="9" t="s">
        <v>9</v>
      </c>
      <c r="E1" s="9" t="s">
        <v>0</v>
      </c>
      <c r="F1" s="10" t="s">
        <v>5</v>
      </c>
      <c r="G1" s="10" t="s">
        <v>10</v>
      </c>
      <c r="H1" s="10" t="s">
        <v>11</v>
      </c>
      <c r="I1" s="10" t="s">
        <v>22</v>
      </c>
    </row>
    <row r="2" spans="1:9" x14ac:dyDescent="0.25">
      <c r="A2" s="3" t="s">
        <v>101</v>
      </c>
      <c r="B2" s="3" t="s">
        <v>33</v>
      </c>
      <c r="C2" s="7" t="s">
        <v>1</v>
      </c>
      <c r="D2" s="17">
        <v>150</v>
      </c>
      <c r="E2" s="3" t="s">
        <v>34</v>
      </c>
      <c r="F2" s="1" t="s">
        <v>3</v>
      </c>
      <c r="G2" s="8">
        <v>1.85</v>
      </c>
      <c r="H2" s="1">
        <f>Kraftwerkszuordnung!K2</f>
        <v>0.37</v>
      </c>
      <c r="I2" s="3"/>
    </row>
    <row r="3" spans="1:9" x14ac:dyDescent="0.25">
      <c r="A3" s="3" t="s">
        <v>102</v>
      </c>
      <c r="B3" s="3" t="s">
        <v>35</v>
      </c>
      <c r="C3" s="7" t="s">
        <v>1</v>
      </c>
      <c r="D3" s="17">
        <v>150</v>
      </c>
      <c r="E3" s="3" t="s">
        <v>36</v>
      </c>
      <c r="F3" s="1" t="s">
        <v>17</v>
      </c>
      <c r="G3" s="8">
        <v>408.15</v>
      </c>
      <c r="H3" s="1" t="e">
        <f>Kraftwerkszuordnung!#REF!</f>
        <v>#REF!</v>
      </c>
      <c r="I3" s="3"/>
    </row>
    <row r="4" spans="1:9" x14ac:dyDescent="0.25">
      <c r="A4" s="3" t="s">
        <v>103</v>
      </c>
      <c r="B4" s="3" t="s">
        <v>37</v>
      </c>
      <c r="C4" s="7" t="s">
        <v>1</v>
      </c>
      <c r="D4" s="17">
        <v>380</v>
      </c>
      <c r="E4" s="3" t="s">
        <v>38</v>
      </c>
      <c r="F4" s="1" t="s">
        <v>39</v>
      </c>
      <c r="G4" s="8">
        <v>1055.1500000000001</v>
      </c>
      <c r="H4" s="1" t="e">
        <f>Kraftwerkszuordnung!#REF!</f>
        <v>#REF!</v>
      </c>
      <c r="I4" s="3"/>
    </row>
    <row r="5" spans="1:9" x14ac:dyDescent="0.25">
      <c r="A5" s="3" t="s">
        <v>104</v>
      </c>
      <c r="B5" s="3" t="s">
        <v>40</v>
      </c>
      <c r="C5" s="7" t="s">
        <v>1</v>
      </c>
      <c r="D5" s="17">
        <v>150</v>
      </c>
      <c r="E5" s="3" t="s">
        <v>41</v>
      </c>
      <c r="F5" s="1" t="s">
        <v>42</v>
      </c>
      <c r="G5" s="8">
        <v>16.75</v>
      </c>
      <c r="H5" s="1">
        <f>Kraftwerkszuordnung!K3</f>
        <v>0</v>
      </c>
      <c r="I5" s="3"/>
    </row>
    <row r="6" spans="1:9" x14ac:dyDescent="0.25">
      <c r="A6" s="3" t="s">
        <v>105</v>
      </c>
      <c r="B6" s="3" t="s">
        <v>43</v>
      </c>
      <c r="C6" s="7" t="s">
        <v>1</v>
      </c>
      <c r="D6" s="17">
        <v>380</v>
      </c>
      <c r="E6" s="3" t="s">
        <v>44</v>
      </c>
      <c r="F6" s="1" t="s">
        <v>3</v>
      </c>
      <c r="G6" s="8">
        <v>808.15</v>
      </c>
      <c r="H6" s="1" t="e">
        <f>Kraftwerkszuordnung!#REF!</f>
        <v>#REF!</v>
      </c>
      <c r="I6" s="3"/>
    </row>
    <row r="7" spans="1:9" x14ac:dyDescent="0.25">
      <c r="A7" s="3" t="s">
        <v>106</v>
      </c>
      <c r="B7" s="3" t="s">
        <v>45</v>
      </c>
      <c r="C7" s="7" t="s">
        <v>1</v>
      </c>
      <c r="D7" s="17">
        <v>150</v>
      </c>
      <c r="E7" s="3" t="s">
        <v>46</v>
      </c>
      <c r="F7" s="1" t="s">
        <v>3</v>
      </c>
      <c r="G7" s="8">
        <v>75.150000000000006</v>
      </c>
      <c r="H7" s="1" t="e">
        <f>Kraftwerkszuordnung!#REF!</f>
        <v>#REF!</v>
      </c>
      <c r="I7" s="3"/>
    </row>
    <row r="8" spans="1:9" x14ac:dyDescent="0.25">
      <c r="A8" s="3" t="s">
        <v>107</v>
      </c>
      <c r="B8" s="3" t="s">
        <v>47</v>
      </c>
      <c r="C8" s="7" t="s">
        <v>1</v>
      </c>
      <c r="D8" s="17">
        <v>150</v>
      </c>
      <c r="E8" s="3" t="s">
        <v>48</v>
      </c>
      <c r="F8" s="1" t="s">
        <v>3</v>
      </c>
      <c r="G8" s="8">
        <v>58.15</v>
      </c>
      <c r="H8" s="1">
        <f>Kraftwerkszuordnung!K4</f>
        <v>11.63</v>
      </c>
      <c r="I8" s="3"/>
    </row>
    <row r="9" spans="1:9" x14ac:dyDescent="0.25">
      <c r="A9" s="3" t="s">
        <v>108</v>
      </c>
      <c r="B9" s="3" t="s">
        <v>49</v>
      </c>
      <c r="C9" s="7" t="s">
        <v>1</v>
      </c>
      <c r="D9" s="17">
        <v>220</v>
      </c>
      <c r="E9" s="3" t="s">
        <v>50</v>
      </c>
      <c r="F9" s="1" t="s">
        <v>17</v>
      </c>
      <c r="G9" s="8">
        <v>623.15</v>
      </c>
      <c r="H9" s="1">
        <f>Kraftwerkszuordnung!K5</f>
        <v>186.94499999999999</v>
      </c>
      <c r="I9" s="3"/>
    </row>
    <row r="10" spans="1:9" x14ac:dyDescent="0.25">
      <c r="A10" s="3" t="s">
        <v>109</v>
      </c>
      <c r="B10" s="3" t="s">
        <v>51</v>
      </c>
      <c r="C10" s="7" t="s">
        <v>1</v>
      </c>
      <c r="D10" s="17">
        <v>150</v>
      </c>
      <c r="E10" s="3" t="s">
        <v>52</v>
      </c>
      <c r="F10" s="1" t="s">
        <v>17</v>
      </c>
      <c r="G10" s="8">
        <v>376.15</v>
      </c>
      <c r="H10" s="1">
        <f>Kraftwerkszuordnung!K6</f>
        <v>112.845</v>
      </c>
      <c r="I10" s="3"/>
    </row>
    <row r="11" spans="1:9" x14ac:dyDescent="0.25">
      <c r="A11" s="3" t="s">
        <v>110</v>
      </c>
      <c r="B11" s="3" t="s">
        <v>53</v>
      </c>
      <c r="C11" s="7" t="s">
        <v>1</v>
      </c>
      <c r="D11" s="17">
        <v>380</v>
      </c>
      <c r="E11" s="2" t="s">
        <v>54</v>
      </c>
      <c r="F11" s="1" t="s">
        <v>17</v>
      </c>
      <c r="G11" s="8">
        <v>673.15</v>
      </c>
      <c r="H11" s="1">
        <f>Kraftwerkszuordnung!K7</f>
        <v>201.94499999999999</v>
      </c>
      <c r="I11" s="3"/>
    </row>
    <row r="12" spans="1:9" x14ac:dyDescent="0.25">
      <c r="A12" s="3" t="s">
        <v>111</v>
      </c>
      <c r="B12" s="3" t="s">
        <v>55</v>
      </c>
      <c r="C12" s="7" t="s">
        <v>1</v>
      </c>
      <c r="D12" s="17">
        <v>380</v>
      </c>
      <c r="E12" s="3" t="s">
        <v>56</v>
      </c>
      <c r="F12" s="1" t="s">
        <v>3</v>
      </c>
      <c r="G12" s="8">
        <v>36.15</v>
      </c>
      <c r="H12" s="1" t="e">
        <f>Kraftwerkszuordnung!#REF!</f>
        <v>#REF!</v>
      </c>
      <c r="I12" s="3"/>
    </row>
    <row r="13" spans="1:9" x14ac:dyDescent="0.25">
      <c r="A13" s="3" t="s">
        <v>112</v>
      </c>
      <c r="B13" s="3" t="s">
        <v>57</v>
      </c>
      <c r="C13" s="7" t="s">
        <v>1</v>
      </c>
      <c r="D13" s="17">
        <v>380</v>
      </c>
      <c r="E13" s="3" t="s">
        <v>58</v>
      </c>
      <c r="F13" s="1" t="s">
        <v>3</v>
      </c>
      <c r="G13" s="8">
        <v>131.15</v>
      </c>
      <c r="H13" s="1" t="e">
        <f>Kraftwerkszuordnung!#REF!</f>
        <v>#REF!</v>
      </c>
      <c r="I13" s="3"/>
    </row>
    <row r="14" spans="1:9" x14ac:dyDescent="0.25">
      <c r="A14" s="3" t="s">
        <v>113</v>
      </c>
      <c r="B14" s="3" t="s">
        <v>59</v>
      </c>
      <c r="C14" s="7" t="s">
        <v>1</v>
      </c>
      <c r="D14" s="17">
        <v>150</v>
      </c>
      <c r="E14" s="3" t="s">
        <v>59</v>
      </c>
      <c r="F14" s="1" t="s">
        <v>42</v>
      </c>
      <c r="G14" s="8">
        <v>3.15</v>
      </c>
      <c r="H14" s="1" t="e">
        <f>Kraftwerkszuordnung!#REF!</f>
        <v>#REF!</v>
      </c>
      <c r="I14" s="3"/>
    </row>
    <row r="15" spans="1:9" x14ac:dyDescent="0.25">
      <c r="A15" s="3" t="s">
        <v>114</v>
      </c>
      <c r="B15" s="3" t="s">
        <v>60</v>
      </c>
      <c r="C15" s="7" t="s">
        <v>1</v>
      </c>
      <c r="D15" s="17">
        <v>150</v>
      </c>
      <c r="E15" s="3" t="s">
        <v>61</v>
      </c>
      <c r="F15" s="1" t="s">
        <v>62</v>
      </c>
      <c r="G15" s="8">
        <v>33.15</v>
      </c>
      <c r="H15" s="1">
        <f>Kraftwerkszuordnung!K8</f>
        <v>0</v>
      </c>
      <c r="I15" s="3"/>
    </row>
    <row r="16" spans="1:9" x14ac:dyDescent="0.25">
      <c r="A16" s="3" t="s">
        <v>115</v>
      </c>
      <c r="B16" s="3" t="s">
        <v>63</v>
      </c>
      <c r="C16" s="7" t="s">
        <v>1</v>
      </c>
      <c r="D16" s="17">
        <v>150</v>
      </c>
      <c r="E16" s="3" t="s">
        <v>64</v>
      </c>
      <c r="F16" s="1" t="s">
        <v>42</v>
      </c>
      <c r="G16" s="8">
        <v>9.85</v>
      </c>
      <c r="H16" s="1" t="e">
        <f>Kraftwerkszuordnung!#REF!</f>
        <v>#REF!</v>
      </c>
      <c r="I16" s="3"/>
    </row>
    <row r="17" spans="1:9" x14ac:dyDescent="0.25">
      <c r="A17" s="3" t="s">
        <v>116</v>
      </c>
      <c r="B17" s="3" t="s">
        <v>65</v>
      </c>
      <c r="C17" s="7" t="s">
        <v>1</v>
      </c>
      <c r="D17" s="17">
        <v>150</v>
      </c>
      <c r="E17" s="3" t="s">
        <v>65</v>
      </c>
      <c r="F17" s="1" t="s">
        <v>3</v>
      </c>
      <c r="G17" s="8">
        <v>87.15</v>
      </c>
      <c r="H17" s="1" t="e">
        <f>Kraftwerkszuordnung!#REF!</f>
        <v>#REF!</v>
      </c>
      <c r="I17" s="3"/>
    </row>
    <row r="18" spans="1:9" x14ac:dyDescent="0.25">
      <c r="A18" s="3" t="s">
        <v>117</v>
      </c>
      <c r="B18" s="3" t="s">
        <v>66</v>
      </c>
      <c r="C18" s="7" t="s">
        <v>1</v>
      </c>
      <c r="D18" s="17">
        <v>380</v>
      </c>
      <c r="E18" s="3" t="s">
        <v>67</v>
      </c>
      <c r="F18" s="1" t="s">
        <v>4</v>
      </c>
      <c r="G18" s="8">
        <v>674.15</v>
      </c>
      <c r="H18" s="1" t="e">
        <f>Kraftwerkszuordnung!#REF!</f>
        <v>#REF!</v>
      </c>
      <c r="I18" s="3"/>
    </row>
    <row r="19" spans="1:9" x14ac:dyDescent="0.25">
      <c r="A19" s="3" t="s">
        <v>118</v>
      </c>
      <c r="B19" s="3" t="s">
        <v>68</v>
      </c>
      <c r="C19" s="7" t="s">
        <v>1</v>
      </c>
      <c r="D19" s="17">
        <v>150</v>
      </c>
      <c r="E19" s="3" t="s">
        <v>69</v>
      </c>
      <c r="F19" s="1" t="s">
        <v>3</v>
      </c>
      <c r="G19" s="8">
        <v>13.85</v>
      </c>
      <c r="H19" s="1">
        <f>Kraftwerkszuordnung!K10</f>
        <v>2.77</v>
      </c>
      <c r="I19" s="3"/>
    </row>
    <row r="20" spans="1:9" x14ac:dyDescent="0.25">
      <c r="A20" s="3" t="s">
        <v>119</v>
      </c>
      <c r="B20" s="3" t="s">
        <v>70</v>
      </c>
      <c r="C20" s="7" t="s">
        <v>1</v>
      </c>
      <c r="D20" s="17">
        <v>150</v>
      </c>
      <c r="E20" s="3" t="s">
        <v>71</v>
      </c>
      <c r="F20" s="1" t="s">
        <v>62</v>
      </c>
      <c r="G20" s="8">
        <v>1.25</v>
      </c>
      <c r="H20" s="1">
        <f>Kraftwerkszuordnung!K11</f>
        <v>0</v>
      </c>
      <c r="I20" s="3"/>
    </row>
    <row r="21" spans="1:9" x14ac:dyDescent="0.25">
      <c r="A21" s="3" t="s">
        <v>120</v>
      </c>
      <c r="B21" s="3" t="s">
        <v>72</v>
      </c>
      <c r="C21" s="7" t="s">
        <v>1</v>
      </c>
      <c r="D21" s="17">
        <v>150</v>
      </c>
      <c r="E21" s="3" t="s">
        <v>73</v>
      </c>
      <c r="F21" s="1" t="s">
        <v>17</v>
      </c>
      <c r="G21" s="8">
        <v>50.15</v>
      </c>
      <c r="H21" s="1">
        <f>Kraftwerkszuordnung!K12</f>
        <v>15.045</v>
      </c>
      <c r="I21" s="3"/>
    </row>
    <row r="22" spans="1:9" x14ac:dyDescent="0.25">
      <c r="A22" s="3" t="s">
        <v>121</v>
      </c>
      <c r="B22" s="3" t="s">
        <v>74</v>
      </c>
      <c r="C22" s="7" t="s">
        <v>1</v>
      </c>
      <c r="D22" s="17">
        <v>150</v>
      </c>
      <c r="E22" s="3" t="s">
        <v>75</v>
      </c>
      <c r="F22" s="1" t="s">
        <v>3</v>
      </c>
      <c r="G22" s="8">
        <v>3.15</v>
      </c>
      <c r="H22" s="1">
        <f>Kraftwerkszuordnung!K13</f>
        <v>0.63</v>
      </c>
      <c r="I22" s="3"/>
    </row>
    <row r="23" spans="1:9" x14ac:dyDescent="0.25">
      <c r="A23" s="3" t="s">
        <v>122</v>
      </c>
      <c r="B23" s="3" t="s">
        <v>76</v>
      </c>
      <c r="C23" s="7" t="s">
        <v>1</v>
      </c>
      <c r="D23" s="17">
        <v>380</v>
      </c>
      <c r="E23" s="3" t="s">
        <v>77</v>
      </c>
      <c r="F23" s="1" t="s">
        <v>17</v>
      </c>
      <c r="G23" s="8">
        <v>658.15</v>
      </c>
      <c r="H23" s="1">
        <f>Kraftwerkszuordnung!K14</f>
        <v>197.44499999999999</v>
      </c>
      <c r="I23" s="3"/>
    </row>
    <row r="24" spans="1:9" x14ac:dyDescent="0.25">
      <c r="A24" s="3" t="s">
        <v>123</v>
      </c>
      <c r="B24" s="3" t="s">
        <v>78</v>
      </c>
      <c r="C24" s="7" t="s">
        <v>1</v>
      </c>
      <c r="D24" s="17">
        <v>150</v>
      </c>
      <c r="E24" s="3" t="s">
        <v>78</v>
      </c>
      <c r="F24" s="1" t="s">
        <v>3</v>
      </c>
      <c r="G24" s="8">
        <v>9.15</v>
      </c>
      <c r="H24" s="1" t="e">
        <f>Kraftwerkszuordnung!#REF!</f>
        <v>#REF!</v>
      </c>
      <c r="I24" s="3"/>
    </row>
    <row r="25" spans="1:9" x14ac:dyDescent="0.25">
      <c r="A25" s="3" t="s">
        <v>124</v>
      </c>
      <c r="B25" s="3" t="s">
        <v>79</v>
      </c>
      <c r="C25" s="7" t="s">
        <v>1</v>
      </c>
      <c r="D25" s="17">
        <v>380</v>
      </c>
      <c r="E25" s="3" t="s">
        <v>79</v>
      </c>
      <c r="F25" s="1" t="s">
        <v>3</v>
      </c>
      <c r="G25" s="8">
        <v>390.15</v>
      </c>
      <c r="H25" s="1">
        <f>Kraftwerkszuordnung!K15</f>
        <v>78.03</v>
      </c>
      <c r="I25" s="3"/>
    </row>
    <row r="26" spans="1:9" x14ac:dyDescent="0.25">
      <c r="A26" s="3" t="s">
        <v>125</v>
      </c>
      <c r="B26" s="3" t="s">
        <v>80</v>
      </c>
      <c r="C26" s="7" t="s">
        <v>1</v>
      </c>
      <c r="D26" s="17">
        <v>150</v>
      </c>
      <c r="E26" s="3" t="s">
        <v>81</v>
      </c>
      <c r="F26" s="1" t="s">
        <v>17</v>
      </c>
      <c r="G26" s="8">
        <v>407.15</v>
      </c>
      <c r="H26" s="1" t="e">
        <f>Kraftwerkszuordnung!#REF!</f>
        <v>#REF!</v>
      </c>
      <c r="I26" s="3"/>
    </row>
    <row r="27" spans="1:9" x14ac:dyDescent="0.25">
      <c r="A27" s="3" t="s">
        <v>126</v>
      </c>
      <c r="B27" s="3" t="s">
        <v>82</v>
      </c>
      <c r="C27" s="7" t="s">
        <v>1</v>
      </c>
      <c r="D27" s="17">
        <v>150</v>
      </c>
      <c r="E27" s="3" t="s">
        <v>83</v>
      </c>
      <c r="F27" s="1" t="s">
        <v>42</v>
      </c>
      <c r="G27" s="8">
        <v>26.15</v>
      </c>
      <c r="H27" s="1">
        <f>Kraftwerkszuordnung!K16</f>
        <v>0</v>
      </c>
      <c r="I27" s="3"/>
    </row>
    <row r="28" spans="1:9" x14ac:dyDescent="0.25">
      <c r="A28" s="3" t="s">
        <v>127</v>
      </c>
      <c r="B28" s="3" t="s">
        <v>84</v>
      </c>
      <c r="C28" s="7" t="s">
        <v>1</v>
      </c>
      <c r="D28" s="17">
        <v>380</v>
      </c>
      <c r="E28" s="3" t="s">
        <v>85</v>
      </c>
      <c r="F28" s="1" t="s">
        <v>39</v>
      </c>
      <c r="G28" s="8">
        <v>698.15</v>
      </c>
      <c r="H28" s="1">
        <f>Kraftwerkszuordnung!K17</f>
        <v>139.63</v>
      </c>
      <c r="I28" s="3"/>
    </row>
    <row r="29" spans="1:9" x14ac:dyDescent="0.25">
      <c r="A29" s="3" t="s">
        <v>128</v>
      </c>
      <c r="B29" s="3" t="s">
        <v>86</v>
      </c>
      <c r="C29" s="7" t="s">
        <v>1</v>
      </c>
      <c r="D29" s="17">
        <v>150</v>
      </c>
      <c r="E29" s="3" t="s">
        <v>87</v>
      </c>
      <c r="F29" s="1" t="s">
        <v>17</v>
      </c>
      <c r="G29" s="8">
        <v>79.150000000000006</v>
      </c>
      <c r="H29" s="1" t="e">
        <f>Kraftwerkszuordnung!#REF!</f>
        <v>#REF!</v>
      </c>
      <c r="I29" s="3"/>
    </row>
    <row r="30" spans="1:9" x14ac:dyDescent="0.25">
      <c r="A30" s="3" t="s">
        <v>129</v>
      </c>
      <c r="B30" s="3" t="s">
        <v>88</v>
      </c>
      <c r="C30" s="7" t="s">
        <v>1</v>
      </c>
      <c r="D30" s="17">
        <v>150</v>
      </c>
      <c r="E30" s="3" t="s">
        <v>89</v>
      </c>
      <c r="F30" s="1" t="s">
        <v>42</v>
      </c>
      <c r="G30" s="8">
        <v>0.45</v>
      </c>
      <c r="H30" s="1">
        <f>Kraftwerkszuordnung!K18</f>
        <v>0</v>
      </c>
      <c r="I30" s="3"/>
    </row>
    <row r="31" spans="1:9" x14ac:dyDescent="0.25">
      <c r="A31" s="3" t="s">
        <v>130</v>
      </c>
      <c r="B31" s="3" t="s">
        <v>90</v>
      </c>
      <c r="C31" s="7" t="s">
        <v>1</v>
      </c>
      <c r="D31" s="17">
        <v>150</v>
      </c>
      <c r="E31" s="3" t="s">
        <v>91</v>
      </c>
      <c r="F31" s="1" t="s">
        <v>3</v>
      </c>
      <c r="G31" s="8">
        <v>10.15</v>
      </c>
      <c r="H31" s="1">
        <f>Kraftwerkszuordnung!K19</f>
        <v>2.0299999999999998</v>
      </c>
      <c r="I31" s="3"/>
    </row>
    <row r="32" spans="1:9" x14ac:dyDescent="0.25">
      <c r="A32" s="3" t="s">
        <v>131</v>
      </c>
      <c r="B32" s="3" t="s">
        <v>90</v>
      </c>
      <c r="C32" s="7" t="s">
        <v>2</v>
      </c>
      <c r="D32" s="17">
        <v>150</v>
      </c>
      <c r="E32" s="3" t="s">
        <v>92</v>
      </c>
      <c r="F32" s="1" t="s">
        <v>93</v>
      </c>
      <c r="G32" s="8">
        <v>10</v>
      </c>
      <c r="H32" s="1">
        <f>Kraftwerkszuordnung!K20</f>
        <v>0</v>
      </c>
      <c r="I32" s="3"/>
    </row>
    <row r="33" spans="1:9" x14ac:dyDescent="0.25">
      <c r="A33" s="3" t="s">
        <v>132</v>
      </c>
      <c r="B33" s="3" t="s">
        <v>94</v>
      </c>
      <c r="C33" s="7" t="s">
        <v>1</v>
      </c>
      <c r="D33" s="17">
        <v>150</v>
      </c>
      <c r="E33" s="3" t="s">
        <v>95</v>
      </c>
      <c r="F33" s="1" t="s">
        <v>3</v>
      </c>
      <c r="G33" s="8">
        <v>55.15</v>
      </c>
      <c r="H33" s="1" t="e">
        <f>Kraftwerkszuordnung!#REF!</f>
        <v>#REF!</v>
      </c>
      <c r="I33" s="3"/>
    </row>
    <row r="34" spans="1:9" x14ac:dyDescent="0.25">
      <c r="A34" s="3" t="s">
        <v>133</v>
      </c>
      <c r="B34" s="3" t="s">
        <v>96</v>
      </c>
      <c r="C34" s="7" t="s">
        <v>1</v>
      </c>
      <c r="D34" s="17">
        <v>150</v>
      </c>
      <c r="E34" s="3" t="s">
        <v>97</v>
      </c>
      <c r="F34" s="1" t="s">
        <v>3</v>
      </c>
      <c r="G34" s="8">
        <v>1.75</v>
      </c>
      <c r="H34" s="1">
        <f>Kraftwerkszuordnung!K21</f>
        <v>0.35</v>
      </c>
      <c r="I34" s="3"/>
    </row>
    <row r="35" spans="1:9" x14ac:dyDescent="0.25">
      <c r="A35" s="3" t="s">
        <v>134</v>
      </c>
      <c r="B35" s="3" t="s">
        <v>96</v>
      </c>
      <c r="C35" s="7" t="s">
        <v>1</v>
      </c>
      <c r="D35" s="17">
        <v>150</v>
      </c>
      <c r="E35" s="3" t="s">
        <v>98</v>
      </c>
      <c r="F35" s="1" t="s">
        <v>3</v>
      </c>
      <c r="G35" s="8">
        <v>2.85</v>
      </c>
      <c r="H35" s="1">
        <f>Kraftwerkszuordnung!K22</f>
        <v>0.56999999999999995</v>
      </c>
      <c r="I35" s="3"/>
    </row>
    <row r="36" spans="1:9" x14ac:dyDescent="0.25">
      <c r="A36" s="3" t="s">
        <v>135</v>
      </c>
      <c r="B36" s="18" t="s">
        <v>99</v>
      </c>
      <c r="C36" s="19" t="s">
        <v>1</v>
      </c>
      <c r="D36" s="20">
        <v>150</v>
      </c>
      <c r="E36" s="18" t="s">
        <v>100</v>
      </c>
      <c r="F36" s="21" t="s">
        <v>3</v>
      </c>
      <c r="G36" s="8">
        <v>1.25</v>
      </c>
      <c r="H36" s="1" t="e">
        <f>Kraftwerkszuordnung!#REF!</f>
        <v>#REF!</v>
      </c>
      <c r="I36" s="3"/>
    </row>
    <row r="37" spans="1:9" x14ac:dyDescent="0.25">
      <c r="A37" s="18" t="s">
        <v>136</v>
      </c>
      <c r="B37" s="18" t="s">
        <v>137</v>
      </c>
      <c r="C37" s="19" t="s">
        <v>1</v>
      </c>
      <c r="D37" s="20">
        <v>150</v>
      </c>
      <c r="E37" s="3" t="s">
        <v>138</v>
      </c>
      <c r="F37" s="1" t="s">
        <v>42</v>
      </c>
      <c r="G37" s="8">
        <v>7.45</v>
      </c>
      <c r="H37" s="21" t="e">
        <f>Kraftwerkszuordnung!#REF!</f>
        <v>#REF!</v>
      </c>
      <c r="I37" s="18"/>
    </row>
    <row r="38" spans="1:9" x14ac:dyDescent="0.25">
      <c r="A38" s="28"/>
      <c r="B38" s="29"/>
      <c r="C38" s="28"/>
      <c r="D38" s="30"/>
      <c r="E38" s="28"/>
      <c r="F38" s="12"/>
      <c r="G38" s="31"/>
      <c r="H38" s="12"/>
      <c r="I38" s="28"/>
    </row>
    <row r="39" spans="1:9" x14ac:dyDescent="0.25">
      <c r="A39" s="4"/>
      <c r="B39" s="22"/>
      <c r="C39" s="27"/>
      <c r="D39" s="24"/>
      <c r="E39" s="4"/>
      <c r="F39" s="26"/>
      <c r="G39" s="25"/>
      <c r="H39" s="26"/>
      <c r="I39" s="4"/>
    </row>
    <row r="40" spans="1:9" x14ac:dyDescent="0.25">
      <c r="A40" s="4"/>
      <c r="B40" s="22"/>
      <c r="C40" s="4"/>
      <c r="D40" s="24"/>
      <c r="E40" s="4"/>
      <c r="F40" s="26"/>
      <c r="G40" s="25"/>
      <c r="H40" s="26"/>
      <c r="I40" s="4"/>
    </row>
    <row r="41" spans="1:9" x14ac:dyDescent="0.25">
      <c r="A41" s="4"/>
      <c r="B41" s="22"/>
      <c r="C41" s="4"/>
      <c r="D41" s="24"/>
      <c r="E41" s="4"/>
      <c r="F41" s="26"/>
      <c r="G41" s="25"/>
      <c r="H41" s="26"/>
      <c r="I41" s="4"/>
    </row>
    <row r="42" spans="1:9" x14ac:dyDescent="0.25">
      <c r="A42" s="4"/>
      <c r="B42" s="22"/>
      <c r="C42" s="4"/>
      <c r="D42" s="24"/>
      <c r="E42" s="4"/>
      <c r="F42" s="26"/>
      <c r="G42" s="25"/>
      <c r="H42" s="26"/>
      <c r="I42" s="4"/>
    </row>
    <row r="43" spans="1:9" x14ac:dyDescent="0.25">
      <c r="A43" s="4"/>
      <c r="B43" s="22"/>
      <c r="C43" s="4"/>
      <c r="D43" s="24"/>
      <c r="E43" s="4"/>
      <c r="F43" s="26"/>
      <c r="G43" s="25"/>
      <c r="H43" s="26"/>
      <c r="I43" s="4"/>
    </row>
    <row r="44" spans="1:9" x14ac:dyDescent="0.25">
      <c r="A44" s="4"/>
      <c r="B44" s="22"/>
      <c r="C44" s="4"/>
      <c r="D44" s="24"/>
      <c r="E44" s="4"/>
      <c r="F44" s="26"/>
      <c r="G44" s="25"/>
      <c r="H44" s="26"/>
      <c r="I44" s="4"/>
    </row>
    <row r="45" spans="1:9" x14ac:dyDescent="0.25">
      <c r="A45" s="4"/>
      <c r="B45" s="22"/>
      <c r="C45" s="27"/>
      <c r="D45" s="24"/>
      <c r="E45" s="4"/>
      <c r="F45" s="26"/>
      <c r="G45" s="25"/>
      <c r="H45" s="26"/>
      <c r="I45" s="4"/>
    </row>
    <row r="46" spans="1:9" x14ac:dyDescent="0.25">
      <c r="A46" s="4"/>
      <c r="B46" s="22"/>
      <c r="C46" s="4"/>
      <c r="D46" s="24"/>
      <c r="E46" s="4"/>
      <c r="F46" s="26"/>
      <c r="G46" s="25"/>
      <c r="H46" s="26"/>
      <c r="I46" s="4"/>
    </row>
    <row r="47" spans="1:9" x14ac:dyDescent="0.25">
      <c r="A47" s="4"/>
      <c r="B47" s="22"/>
      <c r="C47" s="23"/>
      <c r="D47" s="24"/>
      <c r="E47" s="4"/>
      <c r="F47" s="26"/>
      <c r="G47" s="25"/>
      <c r="H47" s="26"/>
      <c r="I47" s="4"/>
    </row>
    <row r="48" spans="1:9" x14ac:dyDescent="0.25">
      <c r="A48" s="4"/>
      <c r="B48" s="22"/>
      <c r="C48" s="23"/>
      <c r="D48" s="24"/>
      <c r="E48" s="4"/>
      <c r="F48" s="26"/>
      <c r="G48" s="25"/>
      <c r="H48" s="26"/>
      <c r="I48" s="4"/>
    </row>
    <row r="49" spans="1:9" x14ac:dyDescent="0.25">
      <c r="A49" s="4"/>
      <c r="B49" s="22"/>
      <c r="C49" s="4"/>
      <c r="D49" s="24"/>
      <c r="E49" s="4"/>
      <c r="F49" s="26"/>
      <c r="G49" s="25"/>
      <c r="H49" s="26"/>
      <c r="I49" s="4"/>
    </row>
    <row r="50" spans="1:9" x14ac:dyDescent="0.25">
      <c r="A50" s="4"/>
      <c r="B50" s="22"/>
      <c r="C50" s="4"/>
      <c r="D50" s="24"/>
      <c r="E50" s="4"/>
      <c r="F50" s="26"/>
      <c r="G50" s="25"/>
      <c r="H50" s="26"/>
      <c r="I50" s="4"/>
    </row>
    <row r="51" spans="1:9" x14ac:dyDescent="0.25">
      <c r="A51" s="4"/>
      <c r="B51" s="22"/>
      <c r="C51" s="4"/>
      <c r="D51" s="24"/>
      <c r="E51" s="4"/>
      <c r="F51" s="26"/>
      <c r="G51" s="25"/>
      <c r="H51" s="26"/>
      <c r="I51" s="4"/>
    </row>
    <row r="52" spans="1:9" x14ac:dyDescent="0.25">
      <c r="A52" s="4"/>
      <c r="B52" s="22"/>
      <c r="C52" s="4"/>
      <c r="D52" s="24"/>
      <c r="E52" s="4"/>
      <c r="F52" s="26"/>
      <c r="G52" s="25"/>
      <c r="H52" s="26"/>
      <c r="I52" s="4"/>
    </row>
    <row r="53" spans="1:9" x14ac:dyDescent="0.25">
      <c r="C53" s="6"/>
      <c r="F53" s="6"/>
      <c r="G53" s="6"/>
    </row>
    <row r="54" spans="1:9" x14ac:dyDescent="0.25">
      <c r="C54" s="6"/>
      <c r="F54" s="6"/>
      <c r="G54" s="6"/>
    </row>
    <row r="55" spans="1:9" x14ac:dyDescent="0.25">
      <c r="F55" s="6"/>
      <c r="G55" s="6"/>
    </row>
    <row r="56" spans="1:9" x14ac:dyDescent="0.25">
      <c r="F56" s="6"/>
      <c r="G56" s="6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37"/>
  <sheetViews>
    <sheetView zoomScaleNormal="100" workbookViewId="0">
      <pane ySplit="3" topLeftCell="A4" activePane="bottomLeft" state="frozen"/>
      <selection pane="bottomLeft" activeCell="J18" sqref="J18"/>
    </sheetView>
  </sheetViews>
  <sheetFormatPr baseColWidth="10" defaultRowHeight="15" x14ac:dyDescent="0.25"/>
  <cols>
    <col min="1" max="1" width="27.85546875" bestFit="1" customWidth="1"/>
    <col min="2" max="3" width="1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30</v>
      </c>
    </row>
    <row r="2" spans="1:8" x14ac:dyDescent="0.25">
      <c r="A2" s="9" t="s">
        <v>27</v>
      </c>
      <c r="B2" s="9" t="s">
        <v>139</v>
      </c>
      <c r="C2" s="9" t="s">
        <v>140</v>
      </c>
      <c r="D2" s="9" t="s">
        <v>28</v>
      </c>
      <c r="E2" s="9" t="s">
        <v>29</v>
      </c>
      <c r="F2" s="10" t="s">
        <v>24</v>
      </c>
      <c r="G2" s="10" t="s">
        <v>25</v>
      </c>
      <c r="H2" s="10" t="s">
        <v>26</v>
      </c>
    </row>
    <row r="3" spans="1:8" x14ac:dyDescent="0.25">
      <c r="A3" s="9"/>
      <c r="B3" s="9"/>
      <c r="C3" s="9"/>
      <c r="D3" s="9"/>
      <c r="E3" s="9" t="s">
        <v>31</v>
      </c>
      <c r="F3" s="10" t="s">
        <v>32</v>
      </c>
      <c r="G3" s="10" t="s">
        <v>32</v>
      </c>
      <c r="H3" s="10" t="s">
        <v>32</v>
      </c>
    </row>
    <row r="4" spans="1:8" x14ac:dyDescent="0.25">
      <c r="A4" s="3" t="s">
        <v>33</v>
      </c>
      <c r="B4" s="2" t="s">
        <v>141</v>
      </c>
      <c r="C4" s="2" t="s">
        <v>141</v>
      </c>
      <c r="D4" s="7" t="s">
        <v>1</v>
      </c>
      <c r="E4" s="17">
        <v>150</v>
      </c>
      <c r="F4" s="8">
        <f>SUMIFS('Ergebnis KEP'!G$2:G$52,'Ergebnis KEP'!$B$2:$B$52,'Importtabelle E001'!$A4,'Ergebnis KEP'!$C$2:$C$52,'Importtabelle E001'!$D4)</f>
        <v>1.85</v>
      </c>
      <c r="G4" s="8">
        <f>Pmin_E001!C5</f>
        <v>0.37</v>
      </c>
      <c r="H4" s="8">
        <f>SUMIFS('Ergebnis KEP'!I$2:I$52,'Ergebnis KEP'!$B$2:$B$52,'Importtabelle E001'!$A4,'Ergebnis KEP'!$C$2:$C$52,'Importtabelle E001'!$D4)</f>
        <v>0</v>
      </c>
    </row>
    <row r="5" spans="1:8" x14ac:dyDescent="0.25">
      <c r="A5" s="3" t="s">
        <v>35</v>
      </c>
      <c r="B5" s="2" t="s">
        <v>141</v>
      </c>
      <c r="C5" s="2" t="s">
        <v>141</v>
      </c>
      <c r="D5" s="7" t="s">
        <v>1</v>
      </c>
      <c r="E5" s="17">
        <v>150</v>
      </c>
      <c r="F5" s="8">
        <f>SUMIFS('Ergebnis KEP'!G$2:G$52,'Ergebnis KEP'!$B$2:$B$52,'Importtabelle E001'!$A5,'Ergebnis KEP'!$C$2:$C$52,'Importtabelle E001'!$D5)</f>
        <v>408.15</v>
      </c>
      <c r="G5" s="8">
        <f>Pmin_E001!C6</f>
        <v>122.44499999999999</v>
      </c>
      <c r="H5" s="8">
        <f>SUMIFS('Ergebnis KEP'!I$2:I$52,'Ergebnis KEP'!$B$2:$B$52,'Importtabelle E001'!$A5,'Ergebnis KEP'!$C$2:$C$52,'Importtabelle E001'!$D5)</f>
        <v>0</v>
      </c>
    </row>
    <row r="6" spans="1:8" x14ac:dyDescent="0.25">
      <c r="A6" s="3" t="s">
        <v>37</v>
      </c>
      <c r="B6" s="2" t="s">
        <v>141</v>
      </c>
      <c r="C6" s="2" t="s">
        <v>141</v>
      </c>
      <c r="D6" s="7" t="s">
        <v>1</v>
      </c>
      <c r="E6" s="17">
        <v>380</v>
      </c>
      <c r="F6" s="8">
        <f>SUMIFS('Ergebnis KEP'!G$2:G$52,'Ergebnis KEP'!$B$2:$B$52,'Importtabelle E001'!$A6,'Ergebnis KEP'!$C$2:$C$52,'Importtabelle E001'!$D6)</f>
        <v>1055.1500000000001</v>
      </c>
      <c r="G6" s="8">
        <f>Pmin_E001!C7</f>
        <v>211.03</v>
      </c>
      <c r="H6" s="8">
        <f>SUMIFS('Ergebnis KEP'!I$2:I$52,'Ergebnis KEP'!$B$2:$B$52,'Importtabelle E001'!$A6,'Ergebnis KEP'!$C$2:$C$52,'Importtabelle E001'!$D6)</f>
        <v>0</v>
      </c>
    </row>
    <row r="7" spans="1:8" x14ac:dyDescent="0.25">
      <c r="A7" s="3" t="s">
        <v>40</v>
      </c>
      <c r="B7" s="2" t="s">
        <v>141</v>
      </c>
      <c r="C7" s="2" t="s">
        <v>141</v>
      </c>
      <c r="D7" s="7" t="s">
        <v>1</v>
      </c>
      <c r="E7" s="17">
        <v>150</v>
      </c>
      <c r="F7" s="8">
        <f>SUMIFS('Ergebnis KEP'!G$2:G$52,'Ergebnis KEP'!$B$2:$B$52,'Importtabelle E001'!$A7,'Ergebnis KEP'!$C$2:$C$52,'Importtabelle E001'!$D7)</f>
        <v>16.75</v>
      </c>
      <c r="G7" s="8">
        <f>Pmin_E001!C8</f>
        <v>0</v>
      </c>
      <c r="H7" s="8">
        <f>SUMIFS('Ergebnis KEP'!I$2:I$52,'Ergebnis KEP'!$B$2:$B$52,'Importtabelle E001'!$A7,'Ergebnis KEP'!$C$2:$C$52,'Importtabelle E001'!$D7)</f>
        <v>0</v>
      </c>
    </row>
    <row r="8" spans="1:8" x14ac:dyDescent="0.25">
      <c r="A8" s="3" t="s">
        <v>43</v>
      </c>
      <c r="B8" s="2" t="s">
        <v>141</v>
      </c>
      <c r="C8" s="2" t="s">
        <v>141</v>
      </c>
      <c r="D8" s="7" t="s">
        <v>1</v>
      </c>
      <c r="E8" s="17">
        <v>380</v>
      </c>
      <c r="F8" s="8">
        <f>SUMIFS('Ergebnis KEP'!G$2:G$52,'Ergebnis KEP'!$B$2:$B$52,'Importtabelle E001'!$A8,'Ergebnis KEP'!$C$2:$C$52,'Importtabelle E001'!$D8)</f>
        <v>808.15</v>
      </c>
      <c r="G8" s="8">
        <f>Pmin_E001!C9</f>
        <v>161.63</v>
      </c>
      <c r="H8" s="8">
        <f>SUMIFS('Ergebnis KEP'!I$2:I$52,'Ergebnis KEP'!$B$2:$B$52,'Importtabelle E001'!$A8,'Ergebnis KEP'!$C$2:$C$52,'Importtabelle E001'!$D8)</f>
        <v>0</v>
      </c>
    </row>
    <row r="9" spans="1:8" x14ac:dyDescent="0.25">
      <c r="A9" s="3" t="s">
        <v>45</v>
      </c>
      <c r="B9" s="2" t="s">
        <v>141</v>
      </c>
      <c r="C9" s="2" t="s">
        <v>141</v>
      </c>
      <c r="D9" s="7" t="s">
        <v>1</v>
      </c>
      <c r="E9" s="17">
        <v>150</v>
      </c>
      <c r="F9" s="8">
        <f>SUMIFS('Ergebnis KEP'!G$2:G$52,'Ergebnis KEP'!$B$2:$B$52,'Importtabelle E001'!$A9,'Ergebnis KEP'!$C$2:$C$52,'Importtabelle E001'!$D9)</f>
        <v>75.150000000000006</v>
      </c>
      <c r="G9" s="8">
        <f>Pmin_E001!C10</f>
        <v>15.03</v>
      </c>
      <c r="H9" s="8">
        <f>SUMIFS('Ergebnis KEP'!I$2:I$52,'Ergebnis KEP'!$B$2:$B$52,'Importtabelle E001'!$A9,'Ergebnis KEP'!$C$2:$C$52,'Importtabelle E001'!$D9)</f>
        <v>0</v>
      </c>
    </row>
    <row r="10" spans="1:8" x14ac:dyDescent="0.25">
      <c r="A10" s="3" t="s">
        <v>47</v>
      </c>
      <c r="B10" s="2" t="s">
        <v>141</v>
      </c>
      <c r="C10" s="2" t="s">
        <v>141</v>
      </c>
      <c r="D10" s="7" t="s">
        <v>1</v>
      </c>
      <c r="E10" s="17">
        <v>150</v>
      </c>
      <c r="F10" s="8">
        <f>SUMIFS('Ergebnis KEP'!G$2:G$52,'Ergebnis KEP'!$B$2:$B$52,'Importtabelle E001'!$A10,'Ergebnis KEP'!$C$2:$C$52,'Importtabelle E001'!$D10)</f>
        <v>58.15</v>
      </c>
      <c r="G10" s="8">
        <f>Pmin_E001!C11</f>
        <v>11.63</v>
      </c>
      <c r="H10" s="8">
        <f>SUMIFS('Ergebnis KEP'!I$2:I$52,'Ergebnis KEP'!$B$2:$B$52,'Importtabelle E001'!$A10,'Ergebnis KEP'!$C$2:$C$52,'Importtabelle E001'!$D10)</f>
        <v>0</v>
      </c>
    </row>
    <row r="11" spans="1:8" x14ac:dyDescent="0.25">
      <c r="A11" s="3" t="s">
        <v>49</v>
      </c>
      <c r="B11" s="2" t="s">
        <v>141</v>
      </c>
      <c r="C11" s="2" t="s">
        <v>141</v>
      </c>
      <c r="D11" s="7" t="s">
        <v>1</v>
      </c>
      <c r="E11" s="17">
        <v>220</v>
      </c>
      <c r="F11" s="8">
        <f>SUMIFS('Ergebnis KEP'!G$2:G$52,'Ergebnis KEP'!$B$2:$B$52,'Importtabelle E001'!$A11,'Ergebnis KEP'!$C$2:$C$52,'Importtabelle E001'!$D11)</f>
        <v>623.15</v>
      </c>
      <c r="G11" s="8">
        <f>Pmin_E001!C12</f>
        <v>186.94499999999999</v>
      </c>
      <c r="H11" s="8">
        <f>SUMIFS('Ergebnis KEP'!I$2:I$52,'Ergebnis KEP'!$B$2:$B$52,'Importtabelle E001'!$A11,'Ergebnis KEP'!$C$2:$C$52,'Importtabelle E001'!$D11)</f>
        <v>0</v>
      </c>
    </row>
    <row r="12" spans="1:8" x14ac:dyDescent="0.25">
      <c r="A12" s="3" t="s">
        <v>51</v>
      </c>
      <c r="B12" s="2" t="s">
        <v>141</v>
      </c>
      <c r="C12" s="2" t="s">
        <v>141</v>
      </c>
      <c r="D12" s="7" t="s">
        <v>1</v>
      </c>
      <c r="E12" s="17">
        <v>150</v>
      </c>
      <c r="F12" s="8">
        <f>SUMIFS('Ergebnis KEP'!G$2:G$52,'Ergebnis KEP'!$B$2:$B$52,'Importtabelle E001'!$A12,'Ergebnis KEP'!$C$2:$C$52,'Importtabelle E001'!$D12)</f>
        <v>376.15</v>
      </c>
      <c r="G12" s="8">
        <f>Pmin_E001!C13</f>
        <v>112.845</v>
      </c>
      <c r="H12" s="8">
        <f>SUMIFS('Ergebnis KEP'!I$2:I$52,'Ergebnis KEP'!$B$2:$B$52,'Importtabelle E001'!$A12,'Ergebnis KEP'!$C$2:$C$52,'Importtabelle E001'!$D12)</f>
        <v>0</v>
      </c>
    </row>
    <row r="13" spans="1:8" x14ac:dyDescent="0.25">
      <c r="A13" s="3" t="s">
        <v>53</v>
      </c>
      <c r="B13" s="2" t="s">
        <v>141</v>
      </c>
      <c r="C13" s="2" t="s">
        <v>141</v>
      </c>
      <c r="D13" s="7" t="s">
        <v>1</v>
      </c>
      <c r="E13" s="17">
        <v>380</v>
      </c>
      <c r="F13" s="8">
        <f>SUMIFS('Ergebnis KEP'!G$2:G$52,'Ergebnis KEP'!$B$2:$B$52,'Importtabelle E001'!$A13,'Ergebnis KEP'!$C$2:$C$52,'Importtabelle E001'!$D13)</f>
        <v>673.15</v>
      </c>
      <c r="G13" s="8">
        <f>Pmin_E001!C14</f>
        <v>201.94499999999999</v>
      </c>
      <c r="H13" s="8">
        <f>SUMIFS('Ergebnis KEP'!I$2:I$52,'Ergebnis KEP'!$B$2:$B$52,'Importtabelle E001'!$A13,'Ergebnis KEP'!$C$2:$C$52,'Importtabelle E001'!$D13)</f>
        <v>0</v>
      </c>
    </row>
    <row r="14" spans="1:8" x14ac:dyDescent="0.25">
      <c r="A14" s="3" t="s">
        <v>55</v>
      </c>
      <c r="B14" s="2" t="s">
        <v>141</v>
      </c>
      <c r="C14" s="2" t="s">
        <v>141</v>
      </c>
      <c r="D14" s="7" t="s">
        <v>1</v>
      </c>
      <c r="E14" s="17">
        <v>380</v>
      </c>
      <c r="F14" s="8">
        <f>SUMIFS('Ergebnis KEP'!G$2:G$52,'Ergebnis KEP'!$B$2:$B$52,'Importtabelle E001'!$A14,'Ergebnis KEP'!$C$2:$C$52,'Importtabelle E001'!$D14)</f>
        <v>36.15</v>
      </c>
      <c r="G14" s="8">
        <f>Pmin_E001!C15</f>
        <v>7.23</v>
      </c>
      <c r="H14" s="8">
        <f>SUMIFS('Ergebnis KEP'!I$2:I$52,'Ergebnis KEP'!$B$2:$B$52,'Importtabelle E001'!$A14,'Ergebnis KEP'!$C$2:$C$52,'Importtabelle E001'!$D14)</f>
        <v>0</v>
      </c>
    </row>
    <row r="15" spans="1:8" x14ac:dyDescent="0.25">
      <c r="A15" s="3" t="s">
        <v>57</v>
      </c>
      <c r="B15" s="2" t="s">
        <v>141</v>
      </c>
      <c r="C15" s="2" t="s">
        <v>141</v>
      </c>
      <c r="D15" s="7" t="s">
        <v>1</v>
      </c>
      <c r="E15" s="17">
        <v>380</v>
      </c>
      <c r="F15" s="8">
        <f>SUMIFS('Ergebnis KEP'!G$2:G$52,'Ergebnis KEP'!$B$2:$B$52,'Importtabelle E001'!$A15,'Ergebnis KEP'!$C$2:$C$52,'Importtabelle E001'!$D15)</f>
        <v>131.15</v>
      </c>
      <c r="G15" s="8">
        <f>Pmin_E001!C16</f>
        <v>26.23</v>
      </c>
      <c r="H15" s="8">
        <f>SUMIFS('Ergebnis KEP'!I$2:I$52,'Ergebnis KEP'!$B$2:$B$52,'Importtabelle E001'!$A15,'Ergebnis KEP'!$C$2:$C$52,'Importtabelle E001'!$D15)</f>
        <v>0</v>
      </c>
    </row>
    <row r="16" spans="1:8" x14ac:dyDescent="0.25">
      <c r="A16" s="3" t="s">
        <v>59</v>
      </c>
      <c r="B16" s="2" t="s">
        <v>141</v>
      </c>
      <c r="C16" s="2" t="s">
        <v>141</v>
      </c>
      <c r="D16" s="7" t="s">
        <v>1</v>
      </c>
      <c r="E16" s="17">
        <v>150</v>
      </c>
      <c r="F16" s="8">
        <f>SUMIFS('Ergebnis KEP'!G$2:G$52,'Ergebnis KEP'!$B$2:$B$52,'Importtabelle E001'!$A16,'Ergebnis KEP'!$C$2:$C$52,'Importtabelle E001'!$D16)</f>
        <v>3.15</v>
      </c>
      <c r="G16" s="8">
        <f>Pmin_E001!C17</f>
        <v>0</v>
      </c>
      <c r="H16" s="8">
        <f>SUMIFS('Ergebnis KEP'!I$2:I$52,'Ergebnis KEP'!$B$2:$B$52,'Importtabelle E001'!$A16,'Ergebnis KEP'!$C$2:$C$52,'Importtabelle E001'!$D16)</f>
        <v>0</v>
      </c>
    </row>
    <row r="17" spans="1:8" x14ac:dyDescent="0.25">
      <c r="A17" s="3" t="s">
        <v>60</v>
      </c>
      <c r="B17" s="2" t="s">
        <v>141</v>
      </c>
      <c r="C17" s="2" t="s">
        <v>141</v>
      </c>
      <c r="D17" s="7" t="s">
        <v>1</v>
      </c>
      <c r="E17" s="17">
        <v>150</v>
      </c>
      <c r="F17" s="8">
        <f>SUMIFS('Ergebnis KEP'!G$2:G$52,'Ergebnis KEP'!$B$2:$B$52,'Importtabelle E001'!$A17,'Ergebnis KEP'!$C$2:$C$52,'Importtabelle E001'!$D17)</f>
        <v>33.15</v>
      </c>
      <c r="G17" s="8">
        <f>Pmin_E001!C18</f>
        <v>0</v>
      </c>
      <c r="H17" s="8">
        <f>SUMIFS('Ergebnis KEP'!I$2:I$52,'Ergebnis KEP'!$B$2:$B$52,'Importtabelle E001'!$A17,'Ergebnis KEP'!$C$2:$C$52,'Importtabelle E001'!$D17)</f>
        <v>0</v>
      </c>
    </row>
    <row r="18" spans="1:8" x14ac:dyDescent="0.25">
      <c r="A18" s="3" t="s">
        <v>63</v>
      </c>
      <c r="B18" s="2" t="s">
        <v>141</v>
      </c>
      <c r="C18" s="2" t="s">
        <v>141</v>
      </c>
      <c r="D18" s="7" t="s">
        <v>1</v>
      </c>
      <c r="E18" s="17">
        <v>150</v>
      </c>
      <c r="F18" s="8">
        <f>SUMIFS('Ergebnis KEP'!G$2:G$52,'Ergebnis KEP'!$B$2:$B$52,'Importtabelle E001'!$A18,'Ergebnis KEP'!$C$2:$C$52,'Importtabelle E001'!$D18)</f>
        <v>9.85</v>
      </c>
      <c r="G18" s="8">
        <f>Pmin_E001!C19</f>
        <v>0</v>
      </c>
      <c r="H18" s="8">
        <f>SUMIFS('Ergebnis KEP'!I$2:I$52,'Ergebnis KEP'!$B$2:$B$52,'Importtabelle E001'!$A18,'Ergebnis KEP'!$C$2:$C$52,'Importtabelle E001'!$D18)</f>
        <v>0</v>
      </c>
    </row>
    <row r="19" spans="1:8" x14ac:dyDescent="0.25">
      <c r="A19" s="3" t="s">
        <v>65</v>
      </c>
      <c r="B19" s="2" t="s">
        <v>141</v>
      </c>
      <c r="C19" s="2" t="s">
        <v>141</v>
      </c>
      <c r="D19" s="7" t="s">
        <v>1</v>
      </c>
      <c r="E19" s="17">
        <v>150</v>
      </c>
      <c r="F19" s="8">
        <f>SUMIFS('Ergebnis KEP'!G$2:G$52,'Ergebnis KEP'!$B$2:$B$52,'Importtabelle E001'!$A19,'Ergebnis KEP'!$C$2:$C$52,'Importtabelle E001'!$D19)</f>
        <v>87.15</v>
      </c>
      <c r="G19" s="8">
        <f>Pmin_E001!C20</f>
        <v>17.43</v>
      </c>
      <c r="H19" s="8">
        <f>SUMIFS('Ergebnis KEP'!I$2:I$52,'Ergebnis KEP'!$B$2:$B$52,'Importtabelle E001'!$A19,'Ergebnis KEP'!$C$2:$C$52,'Importtabelle E001'!$D19)</f>
        <v>0</v>
      </c>
    </row>
    <row r="20" spans="1:8" x14ac:dyDescent="0.25">
      <c r="A20" s="3" t="s">
        <v>66</v>
      </c>
      <c r="B20" s="2" t="s">
        <v>141</v>
      </c>
      <c r="C20" s="2" t="s">
        <v>141</v>
      </c>
      <c r="D20" s="7" t="s">
        <v>1</v>
      </c>
      <c r="E20" s="17">
        <v>380</v>
      </c>
      <c r="F20" s="8">
        <f>SUMIFS('Ergebnis KEP'!G$2:G$52,'Ergebnis KEP'!$B$2:$B$52,'Importtabelle E001'!$A20,'Ergebnis KEP'!$C$2:$C$52,'Importtabelle E001'!$D20)</f>
        <v>674.15</v>
      </c>
      <c r="G20" s="8">
        <f>Pmin_E001!C21</f>
        <v>134.83000000000001</v>
      </c>
      <c r="H20" s="8">
        <f>SUMIFS('Ergebnis KEP'!I$2:I$52,'Ergebnis KEP'!$B$2:$B$52,'Importtabelle E001'!$A20,'Ergebnis KEP'!$C$2:$C$52,'Importtabelle E001'!$D20)</f>
        <v>0</v>
      </c>
    </row>
    <row r="21" spans="1:8" x14ac:dyDescent="0.25">
      <c r="A21" s="3" t="s">
        <v>68</v>
      </c>
      <c r="B21" s="2" t="s">
        <v>141</v>
      </c>
      <c r="C21" s="2" t="s">
        <v>141</v>
      </c>
      <c r="D21" s="7" t="s">
        <v>1</v>
      </c>
      <c r="E21" s="17">
        <v>150</v>
      </c>
      <c r="F21" s="8">
        <f>SUMIFS('Ergebnis KEP'!G$2:G$52,'Ergebnis KEP'!$B$2:$B$52,'Importtabelle E001'!$A21,'Ergebnis KEP'!$C$2:$C$52,'Importtabelle E001'!$D21)</f>
        <v>13.85</v>
      </c>
      <c r="G21" s="8">
        <f>Pmin_E001!C22</f>
        <v>2.77</v>
      </c>
      <c r="H21" s="8">
        <f>SUMIFS('Ergebnis KEP'!I$2:I$52,'Ergebnis KEP'!$B$2:$B$52,'Importtabelle E001'!$A21,'Ergebnis KEP'!$C$2:$C$52,'Importtabelle E001'!$D21)</f>
        <v>0</v>
      </c>
    </row>
    <row r="22" spans="1:8" x14ac:dyDescent="0.25">
      <c r="A22" s="3" t="s">
        <v>70</v>
      </c>
      <c r="B22" s="2" t="s">
        <v>141</v>
      </c>
      <c r="C22" s="2" t="s">
        <v>141</v>
      </c>
      <c r="D22" s="7" t="s">
        <v>1</v>
      </c>
      <c r="E22" s="17">
        <v>150</v>
      </c>
      <c r="F22" s="8">
        <f>SUMIFS('Ergebnis KEP'!G$2:G$52,'Ergebnis KEP'!$B$2:$B$52,'Importtabelle E001'!$A22,'Ergebnis KEP'!$C$2:$C$52,'Importtabelle E001'!$D22)</f>
        <v>1.25</v>
      </c>
      <c r="G22" s="8">
        <f>Pmin_E001!C23</f>
        <v>0</v>
      </c>
      <c r="H22" s="8">
        <f>SUMIFS('Ergebnis KEP'!I$2:I$52,'Ergebnis KEP'!$B$2:$B$52,'Importtabelle E001'!$A22,'Ergebnis KEP'!$C$2:$C$52,'Importtabelle E001'!$D22)</f>
        <v>0</v>
      </c>
    </row>
    <row r="23" spans="1:8" x14ac:dyDescent="0.25">
      <c r="A23" s="3" t="s">
        <v>72</v>
      </c>
      <c r="B23" s="2" t="s">
        <v>141</v>
      </c>
      <c r="C23" s="2" t="s">
        <v>141</v>
      </c>
      <c r="D23" s="7" t="s">
        <v>1</v>
      </c>
      <c r="E23" s="17">
        <v>150</v>
      </c>
      <c r="F23" s="8">
        <f>SUMIFS('Ergebnis KEP'!G$2:G$52,'Ergebnis KEP'!$B$2:$B$52,'Importtabelle E001'!$A23,'Ergebnis KEP'!$C$2:$C$52,'Importtabelle E001'!$D23)</f>
        <v>50.15</v>
      </c>
      <c r="G23" s="8">
        <f>Pmin_E001!C24</f>
        <v>15.045</v>
      </c>
      <c r="H23" s="8">
        <f>SUMIFS('Ergebnis KEP'!I$2:I$52,'Ergebnis KEP'!$B$2:$B$52,'Importtabelle E001'!$A23,'Ergebnis KEP'!$C$2:$C$52,'Importtabelle E001'!$D23)</f>
        <v>0</v>
      </c>
    </row>
    <row r="24" spans="1:8" x14ac:dyDescent="0.25">
      <c r="A24" s="3" t="s">
        <v>74</v>
      </c>
      <c r="B24" s="2" t="s">
        <v>141</v>
      </c>
      <c r="C24" s="2" t="s">
        <v>141</v>
      </c>
      <c r="D24" s="7" t="s">
        <v>1</v>
      </c>
      <c r="E24" s="17">
        <v>150</v>
      </c>
      <c r="F24" s="8">
        <f>SUMIFS('Ergebnis KEP'!G$2:G$52,'Ergebnis KEP'!$B$2:$B$52,'Importtabelle E001'!$A24,'Ergebnis KEP'!$C$2:$C$52,'Importtabelle E001'!$D24)</f>
        <v>3.15</v>
      </c>
      <c r="G24" s="8">
        <f>Pmin_E001!C25</f>
        <v>0.63</v>
      </c>
      <c r="H24" s="8">
        <f>SUMIFS('Ergebnis KEP'!I$2:I$52,'Ergebnis KEP'!$B$2:$B$52,'Importtabelle E001'!$A24,'Ergebnis KEP'!$C$2:$C$52,'Importtabelle E001'!$D24)</f>
        <v>0</v>
      </c>
    </row>
    <row r="25" spans="1:8" x14ac:dyDescent="0.25">
      <c r="A25" s="3" t="s">
        <v>76</v>
      </c>
      <c r="B25" s="2" t="s">
        <v>141</v>
      </c>
      <c r="C25" s="2" t="s">
        <v>141</v>
      </c>
      <c r="D25" s="7" t="s">
        <v>1</v>
      </c>
      <c r="E25" s="17">
        <v>380</v>
      </c>
      <c r="F25" s="8">
        <f>SUMIFS('Ergebnis KEP'!G$2:G$52,'Ergebnis KEP'!$B$2:$B$52,'Importtabelle E001'!$A25,'Ergebnis KEP'!$C$2:$C$52,'Importtabelle E001'!$D25)</f>
        <v>658.15</v>
      </c>
      <c r="G25" s="8">
        <f>Pmin_E001!C26</f>
        <v>197.44499999999999</v>
      </c>
      <c r="H25" s="8">
        <f>SUMIFS('Ergebnis KEP'!I$2:I$52,'Ergebnis KEP'!$B$2:$B$52,'Importtabelle E001'!$A25,'Ergebnis KEP'!$C$2:$C$52,'Importtabelle E001'!$D25)</f>
        <v>0</v>
      </c>
    </row>
    <row r="26" spans="1:8" x14ac:dyDescent="0.25">
      <c r="A26" s="3" t="s">
        <v>78</v>
      </c>
      <c r="B26" s="2" t="s">
        <v>141</v>
      </c>
      <c r="C26" s="2" t="s">
        <v>141</v>
      </c>
      <c r="D26" s="7" t="s">
        <v>1</v>
      </c>
      <c r="E26" s="17">
        <v>150</v>
      </c>
      <c r="F26" s="8">
        <f>SUMIFS('Ergebnis KEP'!G$2:G$52,'Ergebnis KEP'!$B$2:$B$52,'Importtabelle E001'!$A26,'Ergebnis KEP'!$C$2:$C$52,'Importtabelle E001'!$D26)</f>
        <v>9.15</v>
      </c>
      <c r="G26" s="8">
        <f>Pmin_E001!C27</f>
        <v>1.83</v>
      </c>
      <c r="H26" s="8">
        <f>SUMIFS('Ergebnis KEP'!I$2:I$52,'Ergebnis KEP'!$B$2:$B$52,'Importtabelle E001'!$A26,'Ergebnis KEP'!$C$2:$C$52,'Importtabelle E001'!$D26)</f>
        <v>0</v>
      </c>
    </row>
    <row r="27" spans="1:8" x14ac:dyDescent="0.25">
      <c r="A27" s="3" t="s">
        <v>79</v>
      </c>
      <c r="B27" s="2" t="s">
        <v>141</v>
      </c>
      <c r="C27" s="2" t="s">
        <v>141</v>
      </c>
      <c r="D27" s="7" t="s">
        <v>1</v>
      </c>
      <c r="E27" s="17">
        <v>380</v>
      </c>
      <c r="F27" s="8">
        <f>SUMIFS('Ergebnis KEP'!G$2:G$52,'Ergebnis KEP'!$B$2:$B$52,'Importtabelle E001'!$A27,'Ergebnis KEP'!$C$2:$C$52,'Importtabelle E001'!$D27)</f>
        <v>390.15</v>
      </c>
      <c r="G27" s="8">
        <f>Pmin_E001!C28</f>
        <v>78.03</v>
      </c>
      <c r="H27" s="8">
        <f>SUMIFS('Ergebnis KEP'!I$2:I$52,'Ergebnis KEP'!$B$2:$B$52,'Importtabelle E001'!$A27,'Ergebnis KEP'!$C$2:$C$52,'Importtabelle E001'!$D27)</f>
        <v>0</v>
      </c>
    </row>
    <row r="28" spans="1:8" x14ac:dyDescent="0.25">
      <c r="A28" s="3" t="s">
        <v>80</v>
      </c>
      <c r="B28" s="2" t="s">
        <v>141</v>
      </c>
      <c r="C28" s="2" t="s">
        <v>141</v>
      </c>
      <c r="D28" s="7" t="s">
        <v>1</v>
      </c>
      <c r="E28" s="17">
        <v>150</v>
      </c>
      <c r="F28" s="8">
        <f>SUMIFS('Ergebnis KEP'!G$2:G$52,'Ergebnis KEP'!$B$2:$B$52,'Importtabelle E001'!$A28,'Ergebnis KEP'!$C$2:$C$52,'Importtabelle E001'!$D28)</f>
        <v>407.15</v>
      </c>
      <c r="G28" s="8">
        <f>Pmin_E001!C29</f>
        <v>122.145</v>
      </c>
      <c r="H28" s="8">
        <f>SUMIFS('Ergebnis KEP'!I$2:I$52,'Ergebnis KEP'!$B$2:$B$52,'Importtabelle E001'!$A28,'Ergebnis KEP'!$C$2:$C$52,'Importtabelle E001'!$D28)</f>
        <v>0</v>
      </c>
    </row>
    <row r="29" spans="1:8" x14ac:dyDescent="0.25">
      <c r="A29" s="3" t="s">
        <v>82</v>
      </c>
      <c r="B29" s="2" t="s">
        <v>141</v>
      </c>
      <c r="C29" s="2" t="s">
        <v>141</v>
      </c>
      <c r="D29" s="7" t="s">
        <v>1</v>
      </c>
      <c r="E29" s="17">
        <v>150</v>
      </c>
      <c r="F29" s="8">
        <f>SUMIFS('Ergebnis KEP'!G$2:G$52,'Ergebnis KEP'!$B$2:$B$52,'Importtabelle E001'!$A29,'Ergebnis KEP'!$C$2:$C$52,'Importtabelle E001'!$D29)</f>
        <v>26.15</v>
      </c>
      <c r="G29" s="8">
        <f>Pmin_E001!C30</f>
        <v>0</v>
      </c>
      <c r="H29" s="8">
        <f>SUMIFS('Ergebnis KEP'!I$2:I$52,'Ergebnis KEP'!$B$2:$B$52,'Importtabelle E001'!$A29,'Ergebnis KEP'!$C$2:$C$52,'Importtabelle E001'!$D29)</f>
        <v>0</v>
      </c>
    </row>
    <row r="30" spans="1:8" x14ac:dyDescent="0.25">
      <c r="A30" s="3" t="s">
        <v>84</v>
      </c>
      <c r="B30" s="2" t="s">
        <v>141</v>
      </c>
      <c r="C30" s="2" t="s">
        <v>141</v>
      </c>
      <c r="D30" s="7" t="s">
        <v>1</v>
      </c>
      <c r="E30" s="17">
        <v>380</v>
      </c>
      <c r="F30" s="8">
        <f>SUMIFS('Ergebnis KEP'!G$2:G$52,'Ergebnis KEP'!$B$2:$B$52,'Importtabelle E001'!$A30,'Ergebnis KEP'!$C$2:$C$52,'Importtabelle E001'!$D30)</f>
        <v>698.15</v>
      </c>
      <c r="G30" s="8">
        <f>Pmin_E001!C31</f>
        <v>139.63</v>
      </c>
      <c r="H30" s="8">
        <f>SUMIFS('Ergebnis KEP'!I$2:I$52,'Ergebnis KEP'!$B$2:$B$52,'Importtabelle E001'!$A30,'Ergebnis KEP'!$C$2:$C$52,'Importtabelle E001'!$D30)</f>
        <v>0</v>
      </c>
    </row>
    <row r="31" spans="1:8" x14ac:dyDescent="0.25">
      <c r="A31" s="3" t="s">
        <v>86</v>
      </c>
      <c r="B31" s="2" t="s">
        <v>141</v>
      </c>
      <c r="C31" s="2" t="s">
        <v>141</v>
      </c>
      <c r="D31" s="7" t="s">
        <v>1</v>
      </c>
      <c r="E31" s="17">
        <v>150</v>
      </c>
      <c r="F31" s="8">
        <f>SUMIFS('Ergebnis KEP'!G$2:G$52,'Ergebnis KEP'!$B$2:$B$52,'Importtabelle E001'!$A31,'Ergebnis KEP'!$C$2:$C$52,'Importtabelle E001'!$D31)</f>
        <v>79.150000000000006</v>
      </c>
      <c r="G31" s="8">
        <f>Pmin_E001!C32</f>
        <v>23.745000000000001</v>
      </c>
      <c r="H31" s="8">
        <f>SUMIFS('Ergebnis KEP'!I$2:I$52,'Ergebnis KEP'!$B$2:$B$52,'Importtabelle E001'!$A31,'Ergebnis KEP'!$C$2:$C$52,'Importtabelle E001'!$D31)</f>
        <v>0</v>
      </c>
    </row>
    <row r="32" spans="1:8" x14ac:dyDescent="0.25">
      <c r="A32" s="3" t="s">
        <v>88</v>
      </c>
      <c r="B32" s="2" t="s">
        <v>141</v>
      </c>
      <c r="C32" s="2" t="s">
        <v>141</v>
      </c>
      <c r="D32" s="7" t="s">
        <v>1</v>
      </c>
      <c r="E32" s="17">
        <v>150</v>
      </c>
      <c r="F32" s="8">
        <f>SUMIFS('Ergebnis KEP'!G$2:G$52,'Ergebnis KEP'!$B$2:$B$52,'Importtabelle E001'!$A32,'Ergebnis KEP'!$C$2:$C$52,'Importtabelle E001'!$D32)</f>
        <v>0.45</v>
      </c>
      <c r="G32" s="8">
        <f>Pmin_E001!C33</f>
        <v>0</v>
      </c>
      <c r="H32" s="8">
        <f>SUMIFS('Ergebnis KEP'!I$2:I$52,'Ergebnis KEP'!$B$2:$B$52,'Importtabelle E001'!$A32,'Ergebnis KEP'!$C$2:$C$52,'Importtabelle E001'!$D32)</f>
        <v>0</v>
      </c>
    </row>
    <row r="33" spans="1:8" x14ac:dyDescent="0.25">
      <c r="A33" s="3" t="s">
        <v>90</v>
      </c>
      <c r="B33" s="2" t="s">
        <v>141</v>
      </c>
      <c r="C33" s="2" t="s">
        <v>141</v>
      </c>
      <c r="D33" s="7" t="s">
        <v>1</v>
      </c>
      <c r="E33" s="17">
        <v>150</v>
      </c>
      <c r="F33" s="8">
        <f>SUMIFS('Ergebnis KEP'!G$2:G$52,'Ergebnis KEP'!$B$2:$B$52,'Importtabelle E001'!$A33,'Ergebnis KEP'!$C$2:$C$52,'Importtabelle E001'!$D33)</f>
        <v>10.15</v>
      </c>
      <c r="G33" s="8">
        <f>Pmin_E001!C34</f>
        <v>2.0299999999999998</v>
      </c>
      <c r="H33" s="8">
        <f>SUMIFS('Ergebnis KEP'!I$2:I$52,'Ergebnis KEP'!$B$2:$B$52,'Importtabelle E001'!$A33,'Ergebnis KEP'!$C$2:$C$52,'Importtabelle E001'!$D33)</f>
        <v>0</v>
      </c>
    </row>
    <row r="34" spans="1:8" x14ac:dyDescent="0.25">
      <c r="A34" s="3" t="s">
        <v>94</v>
      </c>
      <c r="B34" s="2" t="s">
        <v>141</v>
      </c>
      <c r="C34" s="2" t="s">
        <v>141</v>
      </c>
      <c r="D34" s="7" t="s">
        <v>1</v>
      </c>
      <c r="E34" s="17">
        <v>150</v>
      </c>
      <c r="F34" s="8">
        <f>SUMIFS('Ergebnis KEP'!G$2:G$52,'Ergebnis KEP'!$B$2:$B$52,'Importtabelle E001'!$A34,'Ergebnis KEP'!$C$2:$C$52,'Importtabelle E001'!$D34)</f>
        <v>55.15</v>
      </c>
      <c r="G34" s="8">
        <f>Pmin_E001!C35</f>
        <v>11.03</v>
      </c>
      <c r="H34" s="8">
        <f>SUMIFS('Ergebnis KEP'!I$2:I$52,'Ergebnis KEP'!$B$2:$B$52,'Importtabelle E001'!$A34,'Ergebnis KEP'!$C$2:$C$52,'Importtabelle E001'!$D34)</f>
        <v>0</v>
      </c>
    </row>
    <row r="35" spans="1:8" x14ac:dyDescent="0.25">
      <c r="A35" s="3" t="s">
        <v>96</v>
      </c>
      <c r="B35" s="2" t="s">
        <v>141</v>
      </c>
      <c r="C35" s="2" t="s">
        <v>141</v>
      </c>
      <c r="D35" s="7" t="s">
        <v>1</v>
      </c>
      <c r="E35" s="17">
        <v>150</v>
      </c>
      <c r="F35" s="8">
        <f>SUMIFS('Ergebnis KEP'!G$2:G$52,'Ergebnis KEP'!$B$2:$B$52,'Importtabelle E001'!$A35,'Ergebnis KEP'!$C$2:$C$52,'Importtabelle E001'!$D35)</f>
        <v>4.5999999999999996</v>
      </c>
      <c r="G35" s="8">
        <f>Pmin_E001!C36</f>
        <v>0.35</v>
      </c>
      <c r="H35" s="8">
        <f>SUMIFS('Ergebnis KEP'!I$2:I$52,'Ergebnis KEP'!$B$2:$B$52,'Importtabelle E001'!$A35,'Ergebnis KEP'!$C$2:$C$52,'Importtabelle E001'!$D35)</f>
        <v>0</v>
      </c>
    </row>
    <row r="36" spans="1:8" x14ac:dyDescent="0.25">
      <c r="A36" s="18" t="s">
        <v>99</v>
      </c>
      <c r="B36" s="2" t="s">
        <v>141</v>
      </c>
      <c r="C36" s="2" t="s">
        <v>141</v>
      </c>
      <c r="D36" s="19" t="s">
        <v>1</v>
      </c>
      <c r="E36" s="20">
        <v>150</v>
      </c>
      <c r="F36" s="8">
        <f>SUMIFS('Ergebnis KEP'!G$2:G$52,'Ergebnis KEP'!$B$2:$B$52,'Importtabelle E001'!$A36,'Ergebnis KEP'!$C$2:$C$52,'Importtabelle E001'!$D36)</f>
        <v>1.25</v>
      </c>
      <c r="G36" s="8">
        <f>Pmin_E001!C37</f>
        <v>0.25</v>
      </c>
      <c r="H36" s="8">
        <f>SUMIFS('Ergebnis KEP'!I$2:I$52,'Ergebnis KEP'!$B$2:$B$52,'Importtabelle E001'!$A36,'Ergebnis KEP'!$C$2:$C$52,'Importtabelle E001'!$D36)</f>
        <v>0</v>
      </c>
    </row>
    <row r="37" spans="1:8" x14ac:dyDescent="0.25">
      <c r="A37" s="3" t="s">
        <v>137</v>
      </c>
      <c r="B37" s="2" t="s">
        <v>141</v>
      </c>
      <c r="C37" s="2" t="s">
        <v>141</v>
      </c>
      <c r="D37" s="7" t="s">
        <v>1</v>
      </c>
      <c r="E37" s="17">
        <v>150</v>
      </c>
      <c r="F37" s="8">
        <f>SUMIFS('Ergebnis KEP'!G$2:G$52,'Ergebnis KEP'!$B$2:$B$52,'Importtabelle E001'!$A37,'Ergebnis KEP'!$C$2:$C$52,'Importtabelle E001'!$D37)</f>
        <v>7.45</v>
      </c>
      <c r="G37" s="8">
        <f>Pmin_E001!C38</f>
        <v>0</v>
      </c>
      <c r="H37" s="8">
        <f>SUMIFS('Ergebnis KEP'!I$2:I$52,'Ergebnis KEP'!$B$2:$B$52,'Importtabelle E001'!$A37,'Ergebnis KEP'!$C$2:$C$52,'Importtabelle E001'!$D37)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AL38"/>
  <sheetViews>
    <sheetView workbookViewId="0">
      <selection activeCell="B2" sqref="B2"/>
    </sheetView>
  </sheetViews>
  <sheetFormatPr baseColWidth="10" defaultRowHeight="15" x14ac:dyDescent="0.25"/>
  <cols>
    <col min="2" max="2" width="27.85546875" bestFit="1" customWidth="1"/>
    <col min="4" max="4" width="11" bestFit="1" customWidth="1"/>
    <col min="6" max="6" width="23.42578125" bestFit="1" customWidth="1"/>
    <col min="8" max="8" width="24.85546875" bestFit="1" customWidth="1"/>
    <col min="10" max="10" width="11.140625" bestFit="1" customWidth="1"/>
    <col min="14" max="14" width="12.5703125" bestFit="1" customWidth="1"/>
    <col min="15" max="15" width="27.85546875" bestFit="1" customWidth="1"/>
    <col min="25" max="25" width="14.7109375" bestFit="1" customWidth="1"/>
    <col min="27" max="27" width="19.140625" bestFit="1" customWidth="1"/>
    <col min="31" max="31" width="12.85546875" bestFit="1" customWidth="1"/>
    <col min="32" max="32" width="12" bestFit="1" customWidth="1"/>
    <col min="34" max="34" width="15.7109375" bestFit="1" customWidth="1"/>
    <col min="37" max="37" width="14.28515625" bestFit="1" customWidth="1"/>
    <col min="38" max="38" width="13.28515625" bestFit="1" customWidth="1"/>
  </cols>
  <sheetData>
    <row r="1" spans="2:38" x14ac:dyDescent="0.25">
      <c r="C1" s="38" t="s">
        <v>12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  <c r="S1" s="3" t="s">
        <v>116</v>
      </c>
      <c r="T1" s="3" t="s">
        <v>117</v>
      </c>
      <c r="U1" s="3" t="s">
        <v>118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132</v>
      </c>
      <c r="AI1" s="3" t="s">
        <v>133</v>
      </c>
      <c r="AJ1" s="3" t="s">
        <v>134</v>
      </c>
      <c r="AK1" s="3" t="s">
        <v>135</v>
      </c>
      <c r="AL1" s="3" t="s">
        <v>136</v>
      </c>
    </row>
    <row r="2" spans="2:38" x14ac:dyDescent="0.25">
      <c r="C2" s="9" t="s">
        <v>7</v>
      </c>
      <c r="D2" s="3" t="s">
        <v>33</v>
      </c>
      <c r="E2" s="3" t="s">
        <v>35</v>
      </c>
      <c r="F2" s="3" t="s">
        <v>37</v>
      </c>
      <c r="G2" s="3" t="s">
        <v>40</v>
      </c>
      <c r="H2" s="3" t="s">
        <v>43</v>
      </c>
      <c r="I2" s="3" t="s">
        <v>45</v>
      </c>
      <c r="J2" s="3" t="s">
        <v>47</v>
      </c>
      <c r="K2" s="3" t="s">
        <v>49</v>
      </c>
      <c r="L2" s="3" t="s">
        <v>51</v>
      </c>
      <c r="M2" s="3" t="s">
        <v>53</v>
      </c>
      <c r="N2" s="3" t="s">
        <v>55</v>
      </c>
      <c r="O2" s="3" t="s">
        <v>57</v>
      </c>
      <c r="P2" s="3" t="s">
        <v>59</v>
      </c>
      <c r="Q2" s="3" t="s">
        <v>60</v>
      </c>
      <c r="R2" s="3" t="s">
        <v>63</v>
      </c>
      <c r="S2" s="3" t="s">
        <v>65</v>
      </c>
      <c r="T2" s="3" t="s">
        <v>66</v>
      </c>
      <c r="U2" s="3" t="s">
        <v>68</v>
      </c>
      <c r="V2" s="3" t="s">
        <v>70</v>
      </c>
      <c r="W2" s="3" t="s">
        <v>72</v>
      </c>
      <c r="X2" s="3" t="s">
        <v>74</v>
      </c>
      <c r="Y2" s="3" t="s">
        <v>76</v>
      </c>
      <c r="Z2" s="3" t="s">
        <v>78</v>
      </c>
      <c r="AA2" s="3" t="s">
        <v>79</v>
      </c>
      <c r="AB2" s="3" t="s">
        <v>80</v>
      </c>
      <c r="AC2" s="3" t="s">
        <v>82</v>
      </c>
      <c r="AD2" s="3" t="s">
        <v>84</v>
      </c>
      <c r="AE2" s="3" t="s">
        <v>86</v>
      </c>
      <c r="AF2" s="3" t="s">
        <v>88</v>
      </c>
      <c r="AG2" s="3" t="s">
        <v>90</v>
      </c>
      <c r="AH2" s="3" t="s">
        <v>94</v>
      </c>
      <c r="AI2" s="3" t="s">
        <v>96</v>
      </c>
      <c r="AJ2" s="3" t="s">
        <v>96</v>
      </c>
      <c r="AK2" s="3" t="s">
        <v>99</v>
      </c>
      <c r="AL2" s="3" t="s">
        <v>137</v>
      </c>
    </row>
    <row r="3" spans="2:38" x14ac:dyDescent="0.25">
      <c r="C3" s="38" t="s">
        <v>143</v>
      </c>
      <c r="D3" s="3">
        <v>0.37</v>
      </c>
      <c r="E3" s="3">
        <v>122.44499999999999</v>
      </c>
      <c r="F3" s="3">
        <v>211.03</v>
      </c>
      <c r="G3" s="3">
        <v>0</v>
      </c>
      <c r="H3" s="3">
        <v>161.63</v>
      </c>
      <c r="I3" s="3">
        <v>15.03</v>
      </c>
      <c r="J3" s="3">
        <v>11.63</v>
      </c>
      <c r="K3" s="3">
        <v>186.94499999999999</v>
      </c>
      <c r="L3" s="3">
        <v>112.845</v>
      </c>
      <c r="M3" s="3">
        <v>201.94499999999999</v>
      </c>
      <c r="N3" s="3">
        <v>7.23</v>
      </c>
      <c r="O3" s="3">
        <v>26.23</v>
      </c>
      <c r="P3" s="3">
        <v>0</v>
      </c>
      <c r="Q3" s="3">
        <v>0</v>
      </c>
      <c r="R3" s="3">
        <v>0</v>
      </c>
      <c r="S3" s="3">
        <v>17.43</v>
      </c>
      <c r="T3" s="3">
        <v>134.83000000000001</v>
      </c>
      <c r="U3" s="3">
        <v>2.77</v>
      </c>
      <c r="V3" s="3">
        <v>0</v>
      </c>
      <c r="W3" s="3">
        <v>15.045</v>
      </c>
      <c r="X3" s="3">
        <v>0.63</v>
      </c>
      <c r="Y3" s="3">
        <v>197.44499999999999</v>
      </c>
      <c r="Z3" s="3">
        <v>1.83</v>
      </c>
      <c r="AA3" s="3">
        <v>78.03</v>
      </c>
      <c r="AB3" s="3">
        <v>122.145</v>
      </c>
      <c r="AC3" s="3">
        <v>0</v>
      </c>
      <c r="AD3" s="3">
        <v>139.63</v>
      </c>
      <c r="AE3" s="3">
        <v>23.745000000000001</v>
      </c>
      <c r="AF3" s="3">
        <v>0</v>
      </c>
      <c r="AG3" s="3">
        <v>2.0299999999999998</v>
      </c>
      <c r="AH3" s="3">
        <v>11.03</v>
      </c>
      <c r="AI3" s="3">
        <v>0.35</v>
      </c>
      <c r="AJ3" s="3">
        <v>0.56999999999999995</v>
      </c>
      <c r="AK3" s="3">
        <v>0.25</v>
      </c>
      <c r="AL3" s="3">
        <v>0</v>
      </c>
    </row>
    <row r="4" spans="2:38" x14ac:dyDescent="0.25">
      <c r="B4" s="9" t="s">
        <v>7</v>
      </c>
    </row>
    <row r="5" spans="2:38" x14ac:dyDescent="0.25">
      <c r="B5" s="3" t="s">
        <v>33</v>
      </c>
      <c r="C5">
        <f>MIN(D5:AL5)</f>
        <v>0.37</v>
      </c>
      <c r="D5">
        <f>IF($B5=D$2,D$3,"")</f>
        <v>0.37</v>
      </c>
      <c r="E5" t="str">
        <f>IF($B5=E$2,E$3,"")</f>
        <v/>
      </c>
      <c r="F5" t="str">
        <f t="shared" ref="F5:U20" si="0">IF($B5=F$2,F$3,"")</f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</row>
    <row r="6" spans="2:38" x14ac:dyDescent="0.25">
      <c r="B6" s="3" t="s">
        <v>35</v>
      </c>
      <c r="C6">
        <f t="shared" ref="C6:C38" si="1">MIN(D6:AL6)</f>
        <v>122.44499999999999</v>
      </c>
      <c r="D6" t="str">
        <f t="shared" ref="D6:P38" si="2">IF($B6=D$2,D$3,"")</f>
        <v/>
      </c>
      <c r="E6">
        <f t="shared" si="2"/>
        <v>122.44499999999999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ref="V6:AL21" si="3">IF($B6=V$2,V$3,"")</f>
        <v/>
      </c>
      <c r="W6" t="str">
        <f t="shared" si="3"/>
        <v/>
      </c>
      <c r="X6" t="str">
        <f t="shared" si="3"/>
        <v/>
      </c>
      <c r="Y6" t="str">
        <f t="shared" si="3"/>
        <v/>
      </c>
      <c r="Z6" t="str">
        <f t="shared" si="3"/>
        <v/>
      </c>
      <c r="AA6" t="str">
        <f t="shared" si="3"/>
        <v/>
      </c>
      <c r="AB6" t="str">
        <f t="shared" si="3"/>
        <v/>
      </c>
      <c r="AC6" t="str">
        <f t="shared" si="3"/>
        <v/>
      </c>
      <c r="AD6" t="str">
        <f t="shared" si="3"/>
        <v/>
      </c>
      <c r="AE6" t="str">
        <f t="shared" si="3"/>
        <v/>
      </c>
      <c r="AF6" t="str">
        <f t="shared" si="3"/>
        <v/>
      </c>
      <c r="AG6" t="str">
        <f t="shared" si="3"/>
        <v/>
      </c>
      <c r="AH6" t="str">
        <f t="shared" si="3"/>
        <v/>
      </c>
      <c r="AI6" t="str">
        <f t="shared" si="3"/>
        <v/>
      </c>
      <c r="AJ6" t="str">
        <f t="shared" si="3"/>
        <v/>
      </c>
      <c r="AK6" t="str">
        <f t="shared" si="3"/>
        <v/>
      </c>
      <c r="AL6" t="str">
        <f t="shared" si="3"/>
        <v/>
      </c>
    </row>
    <row r="7" spans="2:38" x14ac:dyDescent="0.25">
      <c r="B7" s="3" t="s">
        <v>37</v>
      </c>
      <c r="C7">
        <f t="shared" si="1"/>
        <v>211.03</v>
      </c>
      <c r="D7" t="str">
        <f t="shared" si="2"/>
        <v/>
      </c>
      <c r="E7" t="str">
        <f t="shared" si="2"/>
        <v/>
      </c>
      <c r="F7">
        <f t="shared" si="0"/>
        <v>211.03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3"/>
        <v/>
      </c>
      <c r="W7" t="str">
        <f t="shared" si="3"/>
        <v/>
      </c>
      <c r="X7" t="str">
        <f t="shared" si="3"/>
        <v/>
      </c>
      <c r="Y7" t="str">
        <f t="shared" si="3"/>
        <v/>
      </c>
      <c r="Z7" t="str">
        <f t="shared" si="3"/>
        <v/>
      </c>
      <c r="AA7" t="str">
        <f t="shared" si="3"/>
        <v/>
      </c>
      <c r="AB7" t="str">
        <f t="shared" si="3"/>
        <v/>
      </c>
      <c r="AC7" t="str">
        <f t="shared" si="3"/>
        <v/>
      </c>
      <c r="AD7" t="str">
        <f t="shared" si="3"/>
        <v/>
      </c>
      <c r="AE7" t="str">
        <f t="shared" si="3"/>
        <v/>
      </c>
      <c r="AF7" t="str">
        <f t="shared" si="3"/>
        <v/>
      </c>
      <c r="AG7" t="str">
        <f t="shared" si="3"/>
        <v/>
      </c>
      <c r="AH7" t="str">
        <f t="shared" si="3"/>
        <v/>
      </c>
      <c r="AI7" t="str">
        <f t="shared" si="3"/>
        <v/>
      </c>
      <c r="AJ7" t="str">
        <f t="shared" si="3"/>
        <v/>
      </c>
      <c r="AK7" t="str">
        <f t="shared" ref="AK7:AL38" si="4">IF($B7=AK$2,AK$3,"")</f>
        <v/>
      </c>
      <c r="AL7" t="str">
        <f t="shared" si="4"/>
        <v/>
      </c>
    </row>
    <row r="8" spans="2:38" x14ac:dyDescent="0.25">
      <c r="B8" s="3" t="s">
        <v>40</v>
      </c>
      <c r="C8">
        <f t="shared" si="1"/>
        <v>0</v>
      </c>
      <c r="D8" t="str">
        <f t="shared" si="2"/>
        <v/>
      </c>
      <c r="E8" t="str">
        <f t="shared" si="2"/>
        <v/>
      </c>
      <c r="F8" t="str">
        <f t="shared" si="0"/>
        <v/>
      </c>
      <c r="G8">
        <f t="shared" si="0"/>
        <v>0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3"/>
        <v/>
      </c>
      <c r="W8" t="str">
        <f t="shared" si="3"/>
        <v/>
      </c>
      <c r="X8" t="str">
        <f t="shared" si="3"/>
        <v/>
      </c>
      <c r="Y8" t="str">
        <f t="shared" si="3"/>
        <v/>
      </c>
      <c r="Z8" t="str">
        <f t="shared" si="3"/>
        <v/>
      </c>
      <c r="AA8" t="str">
        <f t="shared" si="3"/>
        <v/>
      </c>
      <c r="AB8" t="str">
        <f t="shared" si="3"/>
        <v/>
      </c>
      <c r="AC8" t="str">
        <f t="shared" si="3"/>
        <v/>
      </c>
      <c r="AD8" t="str">
        <f t="shared" si="3"/>
        <v/>
      </c>
      <c r="AE8" t="str">
        <f t="shared" si="3"/>
        <v/>
      </c>
      <c r="AF8" t="str">
        <f t="shared" si="3"/>
        <v/>
      </c>
      <c r="AG8" t="str">
        <f t="shared" si="3"/>
        <v/>
      </c>
      <c r="AH8" t="str">
        <f t="shared" si="3"/>
        <v/>
      </c>
      <c r="AI8" t="str">
        <f t="shared" si="3"/>
        <v/>
      </c>
      <c r="AJ8" t="str">
        <f t="shared" si="3"/>
        <v/>
      </c>
      <c r="AK8" t="str">
        <f t="shared" si="4"/>
        <v/>
      </c>
      <c r="AL8" t="str">
        <f t="shared" si="4"/>
        <v/>
      </c>
    </row>
    <row r="9" spans="2:38" x14ac:dyDescent="0.25">
      <c r="B9" s="3" t="s">
        <v>43</v>
      </c>
      <c r="C9">
        <f t="shared" si="1"/>
        <v>161.63</v>
      </c>
      <c r="D9" t="str">
        <f t="shared" si="2"/>
        <v/>
      </c>
      <c r="E9" t="str">
        <f t="shared" si="2"/>
        <v/>
      </c>
      <c r="F9" t="str">
        <f t="shared" si="0"/>
        <v/>
      </c>
      <c r="G9" t="str">
        <f t="shared" si="0"/>
        <v/>
      </c>
      <c r="H9">
        <f t="shared" si="0"/>
        <v>161.63</v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  <c r="AJ9" t="str">
        <f t="shared" si="3"/>
        <v/>
      </c>
      <c r="AK9" t="str">
        <f t="shared" si="4"/>
        <v/>
      </c>
      <c r="AL9" t="str">
        <f t="shared" si="4"/>
        <v/>
      </c>
    </row>
    <row r="10" spans="2:38" x14ac:dyDescent="0.25">
      <c r="B10" s="3" t="s">
        <v>45</v>
      </c>
      <c r="C10">
        <f t="shared" si="1"/>
        <v>15.03</v>
      </c>
      <c r="D10" t="str">
        <f t="shared" si="2"/>
        <v/>
      </c>
      <c r="E10" t="str">
        <f t="shared" si="2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>
        <f t="shared" si="0"/>
        <v>15.03</v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3"/>
        <v/>
      </c>
      <c r="W10" t="str">
        <f t="shared" si="3"/>
        <v/>
      </c>
      <c r="X10" t="str">
        <f t="shared" si="3"/>
        <v/>
      </c>
      <c r="Y10" t="str">
        <f t="shared" si="3"/>
        <v/>
      </c>
      <c r="Z10" t="str">
        <f t="shared" si="3"/>
        <v/>
      </c>
      <c r="AA10" t="str">
        <f t="shared" si="3"/>
        <v/>
      </c>
      <c r="AB10" t="str">
        <f t="shared" si="3"/>
        <v/>
      </c>
      <c r="AC10" t="str">
        <f t="shared" si="3"/>
        <v/>
      </c>
      <c r="AD10" t="str">
        <f t="shared" si="3"/>
        <v/>
      </c>
      <c r="AE10" t="str">
        <f t="shared" si="3"/>
        <v/>
      </c>
      <c r="AF10" t="str">
        <f t="shared" si="3"/>
        <v/>
      </c>
      <c r="AG10" t="str">
        <f t="shared" si="3"/>
        <v/>
      </c>
      <c r="AH10" t="str">
        <f t="shared" si="3"/>
        <v/>
      </c>
      <c r="AI10" t="str">
        <f t="shared" si="3"/>
        <v/>
      </c>
      <c r="AJ10" t="str">
        <f t="shared" si="3"/>
        <v/>
      </c>
      <c r="AK10" t="str">
        <f t="shared" si="4"/>
        <v/>
      </c>
      <c r="AL10" t="str">
        <f t="shared" si="4"/>
        <v/>
      </c>
    </row>
    <row r="11" spans="2:38" x14ac:dyDescent="0.25">
      <c r="B11" s="3" t="s">
        <v>47</v>
      </c>
      <c r="C11">
        <f t="shared" si="1"/>
        <v>11.63</v>
      </c>
      <c r="D11" t="str">
        <f t="shared" si="2"/>
        <v/>
      </c>
      <c r="E11" t="str">
        <f t="shared" si="2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>
        <f t="shared" si="0"/>
        <v>11.63</v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3"/>
        <v/>
      </c>
      <c r="W11" t="str">
        <f t="shared" si="3"/>
        <v/>
      </c>
      <c r="X11" t="str">
        <f t="shared" si="3"/>
        <v/>
      </c>
      <c r="Y11" t="str">
        <f t="shared" si="3"/>
        <v/>
      </c>
      <c r="Z11" t="str">
        <f t="shared" si="3"/>
        <v/>
      </c>
      <c r="AA11" t="str">
        <f t="shared" si="3"/>
        <v/>
      </c>
      <c r="AB11" t="str">
        <f t="shared" si="3"/>
        <v/>
      </c>
      <c r="AC11" t="str">
        <f t="shared" si="3"/>
        <v/>
      </c>
      <c r="AD11" t="str">
        <f t="shared" si="3"/>
        <v/>
      </c>
      <c r="AE11" t="str">
        <f t="shared" si="3"/>
        <v/>
      </c>
      <c r="AF11" t="str">
        <f t="shared" si="3"/>
        <v/>
      </c>
      <c r="AG11" t="str">
        <f t="shared" si="3"/>
        <v/>
      </c>
      <c r="AH11" t="str">
        <f t="shared" si="3"/>
        <v/>
      </c>
      <c r="AI11" t="str">
        <f t="shared" si="3"/>
        <v/>
      </c>
      <c r="AJ11" t="str">
        <f t="shared" si="3"/>
        <v/>
      </c>
      <c r="AK11" t="str">
        <f t="shared" si="4"/>
        <v/>
      </c>
      <c r="AL11" t="str">
        <f t="shared" si="4"/>
        <v/>
      </c>
    </row>
    <row r="12" spans="2:38" x14ac:dyDescent="0.25">
      <c r="B12" s="3" t="s">
        <v>49</v>
      </c>
      <c r="C12">
        <f t="shared" si="1"/>
        <v>186.94499999999999</v>
      </c>
      <c r="D12" t="str">
        <f t="shared" si="2"/>
        <v/>
      </c>
      <c r="E12" t="str">
        <f t="shared" si="2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>
        <f t="shared" si="0"/>
        <v>186.94499999999999</v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3"/>
        <v/>
      </c>
      <c r="W12" t="str">
        <f t="shared" si="3"/>
        <v/>
      </c>
      <c r="X12" t="str">
        <f t="shared" si="3"/>
        <v/>
      </c>
      <c r="Y12" t="str">
        <f t="shared" si="3"/>
        <v/>
      </c>
      <c r="Z12" t="str">
        <f t="shared" si="3"/>
        <v/>
      </c>
      <c r="AA12" t="str">
        <f t="shared" si="3"/>
        <v/>
      </c>
      <c r="AB12" t="str">
        <f t="shared" si="3"/>
        <v/>
      </c>
      <c r="AC12" t="str">
        <f t="shared" si="3"/>
        <v/>
      </c>
      <c r="AD12" t="str">
        <f t="shared" si="3"/>
        <v/>
      </c>
      <c r="AE12" t="str">
        <f t="shared" si="3"/>
        <v/>
      </c>
      <c r="AF12" t="str">
        <f t="shared" si="3"/>
        <v/>
      </c>
      <c r="AG12" t="str">
        <f t="shared" si="3"/>
        <v/>
      </c>
      <c r="AH12" t="str">
        <f t="shared" si="3"/>
        <v/>
      </c>
      <c r="AI12" t="str">
        <f t="shared" si="3"/>
        <v/>
      </c>
      <c r="AJ12" t="str">
        <f t="shared" si="3"/>
        <v/>
      </c>
      <c r="AK12" t="str">
        <f t="shared" si="4"/>
        <v/>
      </c>
      <c r="AL12" t="str">
        <f t="shared" si="4"/>
        <v/>
      </c>
    </row>
    <row r="13" spans="2:38" x14ac:dyDescent="0.25">
      <c r="B13" s="3" t="s">
        <v>51</v>
      </c>
      <c r="C13">
        <f t="shared" si="1"/>
        <v>112.845</v>
      </c>
      <c r="D13" t="str">
        <f t="shared" si="2"/>
        <v/>
      </c>
      <c r="E13" t="str">
        <f t="shared" si="2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>
        <f t="shared" si="0"/>
        <v>112.845</v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 t="str">
        <f t="shared" si="3"/>
        <v/>
      </c>
      <c r="Z13" t="str">
        <f t="shared" si="3"/>
        <v/>
      </c>
      <c r="AA13" t="str">
        <f t="shared" si="3"/>
        <v/>
      </c>
      <c r="AB13" t="str">
        <f t="shared" si="3"/>
        <v/>
      </c>
      <c r="AC13" t="str">
        <f t="shared" si="3"/>
        <v/>
      </c>
      <c r="AD13" t="str">
        <f t="shared" si="3"/>
        <v/>
      </c>
      <c r="AE13" t="str">
        <f t="shared" si="3"/>
        <v/>
      </c>
      <c r="AF13" t="str">
        <f t="shared" si="3"/>
        <v/>
      </c>
      <c r="AG13" t="str">
        <f t="shared" si="3"/>
        <v/>
      </c>
      <c r="AH13" t="str">
        <f t="shared" si="3"/>
        <v/>
      </c>
      <c r="AI13" t="str">
        <f t="shared" si="3"/>
        <v/>
      </c>
      <c r="AJ13" t="str">
        <f t="shared" si="3"/>
        <v/>
      </c>
      <c r="AK13" t="str">
        <f t="shared" si="4"/>
        <v/>
      </c>
      <c r="AL13" t="str">
        <f t="shared" si="4"/>
        <v/>
      </c>
    </row>
    <row r="14" spans="2:38" x14ac:dyDescent="0.25">
      <c r="B14" s="3" t="s">
        <v>53</v>
      </c>
      <c r="C14">
        <f t="shared" si="1"/>
        <v>201.94499999999999</v>
      </c>
      <c r="D14" t="str">
        <f t="shared" si="2"/>
        <v/>
      </c>
      <c r="E14" t="str">
        <f t="shared" si="2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>
        <f t="shared" si="0"/>
        <v>201.94499999999999</v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 t="str">
        <f t="shared" si="3"/>
        <v/>
      </c>
      <c r="Z14" t="str">
        <f t="shared" si="3"/>
        <v/>
      </c>
      <c r="AA14" t="str">
        <f t="shared" si="3"/>
        <v/>
      </c>
      <c r="AB14" t="str">
        <f t="shared" si="3"/>
        <v/>
      </c>
      <c r="AC14" t="str">
        <f t="shared" si="3"/>
        <v/>
      </c>
      <c r="AD14" t="str">
        <f t="shared" si="3"/>
        <v/>
      </c>
      <c r="AE14" t="str">
        <f t="shared" si="3"/>
        <v/>
      </c>
      <c r="AF14" t="str">
        <f t="shared" si="3"/>
        <v/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3"/>
        <v/>
      </c>
      <c r="AK14" t="str">
        <f t="shared" si="4"/>
        <v/>
      </c>
      <c r="AL14" t="str">
        <f t="shared" si="4"/>
        <v/>
      </c>
    </row>
    <row r="15" spans="2:38" x14ac:dyDescent="0.25">
      <c r="B15" s="3" t="s">
        <v>55</v>
      </c>
      <c r="C15">
        <f t="shared" si="1"/>
        <v>7.23</v>
      </c>
      <c r="D15" t="str">
        <f t="shared" si="2"/>
        <v/>
      </c>
      <c r="E15" t="str">
        <f t="shared" si="2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>
        <f t="shared" si="0"/>
        <v>7.23</v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si="3"/>
        <v/>
      </c>
      <c r="AD15" t="str">
        <f t="shared" si="3"/>
        <v/>
      </c>
      <c r="AE15" t="str">
        <f t="shared" si="3"/>
        <v/>
      </c>
      <c r="AF15" t="str">
        <f t="shared" si="3"/>
        <v/>
      </c>
      <c r="AG15" t="str">
        <f t="shared" si="3"/>
        <v/>
      </c>
      <c r="AH15" t="str">
        <f t="shared" si="3"/>
        <v/>
      </c>
      <c r="AI15" t="str">
        <f t="shared" si="3"/>
        <v/>
      </c>
      <c r="AJ15" t="str">
        <f t="shared" si="3"/>
        <v/>
      </c>
      <c r="AK15" t="str">
        <f t="shared" si="4"/>
        <v/>
      </c>
      <c r="AL15" t="str">
        <f t="shared" si="4"/>
        <v/>
      </c>
    </row>
    <row r="16" spans="2:38" x14ac:dyDescent="0.25">
      <c r="B16" s="3" t="s">
        <v>57</v>
      </c>
      <c r="C16">
        <f t="shared" si="1"/>
        <v>26.23</v>
      </c>
      <c r="D16" t="str">
        <f t="shared" si="2"/>
        <v/>
      </c>
      <c r="E16" t="str">
        <f t="shared" si="2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>
        <f t="shared" si="0"/>
        <v>26.23</v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 t="str">
        <f t="shared" si="0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 t="str">
        <f t="shared" si="3"/>
        <v/>
      </c>
      <c r="AA16" t="str">
        <f t="shared" si="3"/>
        <v/>
      </c>
      <c r="AB16" t="str">
        <f t="shared" si="3"/>
        <v/>
      </c>
      <c r="AC16" t="str">
        <f t="shared" si="3"/>
        <v/>
      </c>
      <c r="AD16" t="str">
        <f t="shared" si="3"/>
        <v/>
      </c>
      <c r="AE16" t="str">
        <f t="shared" si="3"/>
        <v/>
      </c>
      <c r="AF16" t="str">
        <f t="shared" si="3"/>
        <v/>
      </c>
      <c r="AG16" t="str">
        <f t="shared" si="3"/>
        <v/>
      </c>
      <c r="AH16" t="str">
        <f t="shared" si="3"/>
        <v/>
      </c>
      <c r="AI16" t="str">
        <f t="shared" si="3"/>
        <v/>
      </c>
      <c r="AJ16" t="str">
        <f t="shared" si="3"/>
        <v/>
      </c>
      <c r="AK16" t="str">
        <f t="shared" si="4"/>
        <v/>
      </c>
      <c r="AL16" t="str">
        <f t="shared" si="4"/>
        <v/>
      </c>
    </row>
    <row r="17" spans="2:38" x14ac:dyDescent="0.25">
      <c r="B17" s="3" t="s">
        <v>59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>
        <f t="shared" si="0"/>
        <v>0</v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3"/>
        <v/>
      </c>
      <c r="AA17" t="str">
        <f t="shared" si="3"/>
        <v/>
      </c>
      <c r="AB17" t="str">
        <f t="shared" si="3"/>
        <v/>
      </c>
      <c r="AC17" t="str">
        <f t="shared" si="3"/>
        <v/>
      </c>
      <c r="AD17" t="str">
        <f t="shared" si="3"/>
        <v/>
      </c>
      <c r="AE17" t="str">
        <f t="shared" si="3"/>
        <v/>
      </c>
      <c r="AF17" t="str">
        <f t="shared" si="3"/>
        <v/>
      </c>
      <c r="AG17" t="str">
        <f t="shared" si="3"/>
        <v/>
      </c>
      <c r="AH17" t="str">
        <f t="shared" si="3"/>
        <v/>
      </c>
      <c r="AI17" t="str">
        <f t="shared" si="3"/>
        <v/>
      </c>
      <c r="AJ17" t="str">
        <f t="shared" si="3"/>
        <v/>
      </c>
      <c r="AK17" t="str">
        <f t="shared" si="4"/>
        <v/>
      </c>
      <c r="AL17" t="str">
        <f t="shared" si="4"/>
        <v/>
      </c>
    </row>
    <row r="18" spans="2:38" x14ac:dyDescent="0.25">
      <c r="B18" s="3" t="s">
        <v>60</v>
      </c>
      <c r="C18">
        <f t="shared" si="1"/>
        <v>0</v>
      </c>
      <c r="D18" t="str">
        <f t="shared" si="2"/>
        <v/>
      </c>
      <c r="E18" t="str">
        <f t="shared" si="2"/>
        <v/>
      </c>
      <c r="F18" t="str">
        <f t="shared" si="0"/>
        <v/>
      </c>
      <c r="G18" t="str">
        <f t="shared" si="0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 t="str">
        <f t="shared" si="0"/>
        <v/>
      </c>
      <c r="O18" t="str">
        <f t="shared" si="0"/>
        <v/>
      </c>
      <c r="P18" t="str">
        <f t="shared" si="0"/>
        <v/>
      </c>
      <c r="Q18">
        <f t="shared" si="0"/>
        <v>0</v>
      </c>
      <c r="R18" t="str">
        <f t="shared" si="0"/>
        <v/>
      </c>
      <c r="S18" t="str">
        <f t="shared" si="0"/>
        <v/>
      </c>
      <c r="T18" t="str">
        <f t="shared" si="0"/>
        <v/>
      </c>
      <c r="U18" t="str">
        <f t="shared" si="0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3"/>
        <v/>
      </c>
      <c r="AA18" t="str">
        <f t="shared" si="3"/>
        <v/>
      </c>
      <c r="AB18" t="str">
        <f t="shared" si="3"/>
        <v/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/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4"/>
        <v/>
      </c>
      <c r="AL18" t="str">
        <f t="shared" si="4"/>
        <v/>
      </c>
    </row>
    <row r="19" spans="2:38" x14ac:dyDescent="0.25">
      <c r="B19" s="3" t="s">
        <v>63</v>
      </c>
      <c r="C19">
        <f t="shared" si="1"/>
        <v>0</v>
      </c>
      <c r="D19" t="str">
        <f t="shared" si="2"/>
        <v/>
      </c>
      <c r="E19" t="str">
        <f t="shared" si="2"/>
        <v/>
      </c>
      <c r="F19" t="str">
        <f t="shared" si="0"/>
        <v/>
      </c>
      <c r="G19" t="str">
        <f t="shared" si="0"/>
        <v/>
      </c>
      <c r="H19" t="str">
        <f t="shared" si="0"/>
        <v/>
      </c>
      <c r="I19" t="str">
        <f t="shared" si="0"/>
        <v/>
      </c>
      <c r="J19" t="str">
        <f t="shared" si="0"/>
        <v/>
      </c>
      <c r="K19" t="str">
        <f t="shared" si="0"/>
        <v/>
      </c>
      <c r="L19" t="str">
        <f t="shared" si="0"/>
        <v/>
      </c>
      <c r="M19" t="str">
        <f t="shared" si="0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  <c r="R19">
        <f t="shared" si="0"/>
        <v>0</v>
      </c>
      <c r="S19" t="str">
        <f t="shared" si="0"/>
        <v/>
      </c>
      <c r="T19" t="str">
        <f t="shared" si="0"/>
        <v/>
      </c>
      <c r="U19" t="str">
        <f t="shared" si="0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 t="str">
        <f t="shared" si="3"/>
        <v/>
      </c>
      <c r="Z19" t="str">
        <f t="shared" si="3"/>
        <v/>
      </c>
      <c r="AA19" t="str">
        <f t="shared" si="3"/>
        <v/>
      </c>
      <c r="AB19" t="str">
        <f t="shared" si="3"/>
        <v/>
      </c>
      <c r="AC19" t="str">
        <f t="shared" si="3"/>
        <v/>
      </c>
      <c r="AD19" t="str">
        <f t="shared" si="3"/>
        <v/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ref="AJ19:AJ38" si="5">IF($B19=AJ$2,AJ$3,"")</f>
        <v/>
      </c>
      <c r="AK19" t="str">
        <f t="shared" si="4"/>
        <v/>
      </c>
      <c r="AL19" t="str">
        <f t="shared" si="4"/>
        <v/>
      </c>
    </row>
    <row r="20" spans="2:38" x14ac:dyDescent="0.25">
      <c r="B20" s="3" t="s">
        <v>65</v>
      </c>
      <c r="C20">
        <f t="shared" si="1"/>
        <v>17.43</v>
      </c>
      <c r="D20" t="str">
        <f t="shared" si="2"/>
        <v/>
      </c>
      <c r="E20" t="str">
        <f t="shared" si="2"/>
        <v/>
      </c>
      <c r="F20" t="str">
        <f t="shared" si="0"/>
        <v/>
      </c>
      <c r="G20" t="str">
        <f t="shared" si="0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/>
      </c>
      <c r="M20" t="str">
        <f t="shared" si="0"/>
        <v/>
      </c>
      <c r="N20" t="str">
        <f t="shared" si="0"/>
        <v/>
      </c>
      <c r="O20" t="str">
        <f t="shared" si="0"/>
        <v/>
      </c>
      <c r="P20" t="str">
        <f t="shared" si="0"/>
        <v/>
      </c>
      <c r="Q20" t="str">
        <f t="shared" si="0"/>
        <v/>
      </c>
      <c r="R20" t="str">
        <f t="shared" si="0"/>
        <v/>
      </c>
      <c r="S20">
        <f t="shared" si="0"/>
        <v>17.43</v>
      </c>
      <c r="T20" t="str">
        <f t="shared" si="0"/>
        <v/>
      </c>
      <c r="U20" t="str">
        <f t="shared" si="0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si="5"/>
        <v/>
      </c>
      <c r="AK20" t="str">
        <f t="shared" si="4"/>
        <v/>
      </c>
      <c r="AL20" t="str">
        <f t="shared" si="4"/>
        <v/>
      </c>
    </row>
    <row r="21" spans="2:38" x14ac:dyDescent="0.25">
      <c r="B21" s="3" t="s">
        <v>66</v>
      </c>
      <c r="C21">
        <f t="shared" si="1"/>
        <v>134.83000000000001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ref="Q21:AE38" si="6">IF($B21=Q$2,Q$3,"")</f>
        <v/>
      </c>
      <c r="R21" t="str">
        <f t="shared" si="6"/>
        <v/>
      </c>
      <c r="S21" t="str">
        <f t="shared" si="6"/>
        <v/>
      </c>
      <c r="T21">
        <f t="shared" si="6"/>
        <v>134.83000000000001</v>
      </c>
      <c r="U21" t="str">
        <f t="shared" si="6"/>
        <v/>
      </c>
      <c r="V21" t="str">
        <f t="shared" si="3"/>
        <v/>
      </c>
      <c r="W21" t="str">
        <f t="shared" si="3"/>
        <v/>
      </c>
      <c r="X21" t="str">
        <f t="shared" si="3"/>
        <v/>
      </c>
      <c r="Y21" t="str">
        <f t="shared" si="3"/>
        <v/>
      </c>
      <c r="Z21" t="str">
        <f t="shared" si="3"/>
        <v/>
      </c>
      <c r="AA21" t="str">
        <f t="shared" si="3"/>
        <v/>
      </c>
      <c r="AB21" t="str">
        <f t="shared" si="3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t="str">
        <f t="shared" si="3"/>
        <v/>
      </c>
      <c r="AG21" t="str">
        <f t="shared" si="3"/>
        <v/>
      </c>
      <c r="AH21" t="str">
        <f t="shared" si="3"/>
        <v/>
      </c>
      <c r="AI21" t="str">
        <f t="shared" si="3"/>
        <v/>
      </c>
      <c r="AJ21" t="str">
        <f t="shared" si="5"/>
        <v/>
      </c>
      <c r="AK21" t="str">
        <f t="shared" si="4"/>
        <v/>
      </c>
      <c r="AL21" t="str">
        <f t="shared" si="4"/>
        <v/>
      </c>
    </row>
    <row r="22" spans="2:38" x14ac:dyDescent="0.25">
      <c r="B22" s="3" t="s">
        <v>68</v>
      </c>
      <c r="C22">
        <f t="shared" si="1"/>
        <v>2.77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6"/>
        <v/>
      </c>
      <c r="R22" t="str">
        <f t="shared" si="6"/>
        <v/>
      </c>
      <c r="S22" t="str">
        <f t="shared" si="6"/>
        <v/>
      </c>
      <c r="T22" t="str">
        <f t="shared" si="6"/>
        <v/>
      </c>
      <c r="U22">
        <f t="shared" si="6"/>
        <v>2.77</v>
      </c>
      <c r="V22" t="str">
        <f t="shared" si="6"/>
        <v/>
      </c>
      <c r="W22" t="str">
        <f t="shared" si="6"/>
        <v/>
      </c>
      <c r="X22" t="str">
        <f t="shared" si="6"/>
        <v/>
      </c>
      <c r="Y22" t="str">
        <f t="shared" si="6"/>
        <v/>
      </c>
      <c r="Z22" t="str">
        <f t="shared" si="6"/>
        <v/>
      </c>
      <c r="AA22" t="str">
        <f t="shared" si="6"/>
        <v/>
      </c>
      <c r="AB22" t="str">
        <f t="shared" si="6"/>
        <v/>
      </c>
      <c r="AC22" t="str">
        <f t="shared" si="6"/>
        <v/>
      </c>
      <c r="AD22" t="str">
        <f t="shared" si="6"/>
        <v/>
      </c>
      <c r="AE22" t="str">
        <f t="shared" si="6"/>
        <v/>
      </c>
      <c r="AF22" t="str">
        <f t="shared" ref="AF22:AI38" si="7">IF($B22=AF$2,AF$3,"")</f>
        <v/>
      </c>
      <c r="AG22" t="str">
        <f t="shared" si="7"/>
        <v/>
      </c>
      <c r="AH22" t="str">
        <f t="shared" si="7"/>
        <v/>
      </c>
      <c r="AI22" t="str">
        <f t="shared" si="7"/>
        <v/>
      </c>
      <c r="AJ22" t="str">
        <f t="shared" si="5"/>
        <v/>
      </c>
      <c r="AK22" t="str">
        <f t="shared" si="4"/>
        <v/>
      </c>
      <c r="AL22" t="str">
        <f t="shared" si="4"/>
        <v/>
      </c>
    </row>
    <row r="23" spans="2:38" x14ac:dyDescent="0.25">
      <c r="B23" s="3" t="s">
        <v>70</v>
      </c>
      <c r="C23">
        <f t="shared" si="1"/>
        <v>0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6"/>
        <v/>
      </c>
      <c r="R23" t="str">
        <f t="shared" si="6"/>
        <v/>
      </c>
      <c r="S23" t="str">
        <f t="shared" si="6"/>
        <v/>
      </c>
      <c r="T23" t="str">
        <f t="shared" si="6"/>
        <v/>
      </c>
      <c r="U23" t="str">
        <f t="shared" si="6"/>
        <v/>
      </c>
      <c r="V23">
        <f t="shared" si="6"/>
        <v>0</v>
      </c>
      <c r="W23" t="str">
        <f t="shared" si="6"/>
        <v/>
      </c>
      <c r="X23" t="str">
        <f t="shared" si="6"/>
        <v/>
      </c>
      <c r="Y23" t="str">
        <f t="shared" si="6"/>
        <v/>
      </c>
      <c r="Z23" t="str">
        <f t="shared" si="6"/>
        <v/>
      </c>
      <c r="AA23" t="str">
        <f t="shared" si="6"/>
        <v/>
      </c>
      <c r="AB23" t="str">
        <f t="shared" si="6"/>
        <v/>
      </c>
      <c r="AC23" t="str">
        <f t="shared" si="6"/>
        <v/>
      </c>
      <c r="AD23" t="str">
        <f t="shared" si="6"/>
        <v/>
      </c>
      <c r="AE23" t="str">
        <f t="shared" si="6"/>
        <v/>
      </c>
      <c r="AF23" t="str">
        <f t="shared" si="7"/>
        <v/>
      </c>
      <c r="AG23" t="str">
        <f t="shared" si="7"/>
        <v/>
      </c>
      <c r="AH23" t="str">
        <f t="shared" si="7"/>
        <v/>
      </c>
      <c r="AI23" t="str">
        <f t="shared" si="7"/>
        <v/>
      </c>
      <c r="AJ23" t="str">
        <f t="shared" si="5"/>
        <v/>
      </c>
      <c r="AK23" t="str">
        <f t="shared" si="4"/>
        <v/>
      </c>
      <c r="AL23" t="str">
        <f t="shared" si="4"/>
        <v/>
      </c>
    </row>
    <row r="24" spans="2:38" x14ac:dyDescent="0.25">
      <c r="B24" s="3" t="s">
        <v>72</v>
      </c>
      <c r="C24">
        <f t="shared" si="1"/>
        <v>15.045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6"/>
        <v/>
      </c>
      <c r="R24" t="str">
        <f t="shared" si="6"/>
        <v/>
      </c>
      <c r="S24" t="str">
        <f t="shared" si="6"/>
        <v/>
      </c>
      <c r="T24" t="str">
        <f t="shared" si="6"/>
        <v/>
      </c>
      <c r="U24" t="str">
        <f t="shared" si="6"/>
        <v/>
      </c>
      <c r="V24" t="str">
        <f t="shared" si="6"/>
        <v/>
      </c>
      <c r="W24">
        <f t="shared" si="6"/>
        <v>15.045</v>
      </c>
      <c r="X24" t="str">
        <f t="shared" si="6"/>
        <v/>
      </c>
      <c r="Y24" t="str">
        <f t="shared" si="6"/>
        <v/>
      </c>
      <c r="Z24" t="str">
        <f t="shared" si="6"/>
        <v/>
      </c>
      <c r="AA24" t="str">
        <f t="shared" si="6"/>
        <v/>
      </c>
      <c r="AB24" t="str">
        <f t="shared" si="6"/>
        <v/>
      </c>
      <c r="AC24" t="str">
        <f t="shared" si="6"/>
        <v/>
      </c>
      <c r="AD24" t="str">
        <f t="shared" si="6"/>
        <v/>
      </c>
      <c r="AE24" t="str">
        <f t="shared" si="6"/>
        <v/>
      </c>
      <c r="AF24" t="str">
        <f t="shared" si="7"/>
        <v/>
      </c>
      <c r="AG24" t="str">
        <f t="shared" si="7"/>
        <v/>
      </c>
      <c r="AH24" t="str">
        <f t="shared" si="7"/>
        <v/>
      </c>
      <c r="AI24" t="str">
        <f t="shared" si="7"/>
        <v/>
      </c>
      <c r="AJ24" t="str">
        <f t="shared" si="5"/>
        <v/>
      </c>
      <c r="AK24" t="str">
        <f t="shared" si="4"/>
        <v/>
      </c>
      <c r="AL24" t="str">
        <f t="shared" si="4"/>
        <v/>
      </c>
    </row>
    <row r="25" spans="2:38" x14ac:dyDescent="0.25">
      <c r="B25" s="3" t="s">
        <v>74</v>
      </c>
      <c r="C25">
        <f t="shared" si="1"/>
        <v>0.63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si="2"/>
        <v/>
      </c>
      <c r="P25" t="str">
        <f t="shared" si="2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>
        <f t="shared" si="6"/>
        <v>0.63</v>
      </c>
      <c r="Y25" t="str">
        <f t="shared" si="6"/>
        <v/>
      </c>
      <c r="Z25" t="str">
        <f t="shared" si="6"/>
        <v/>
      </c>
      <c r="AA25" t="str">
        <f t="shared" si="6"/>
        <v/>
      </c>
      <c r="AB25" t="str">
        <f t="shared" si="6"/>
        <v/>
      </c>
      <c r="AC25" t="str">
        <f t="shared" si="6"/>
        <v/>
      </c>
      <c r="AD25" t="str">
        <f t="shared" si="6"/>
        <v/>
      </c>
      <c r="AE25" t="str">
        <f t="shared" si="6"/>
        <v/>
      </c>
      <c r="AF25" t="str">
        <f t="shared" si="7"/>
        <v/>
      </c>
      <c r="AG25" t="str">
        <f t="shared" si="7"/>
        <v/>
      </c>
      <c r="AH25" t="str">
        <f t="shared" si="7"/>
        <v/>
      </c>
      <c r="AI25" t="str">
        <f t="shared" si="7"/>
        <v/>
      </c>
      <c r="AJ25" t="str">
        <f t="shared" si="5"/>
        <v/>
      </c>
      <c r="AK25" t="str">
        <f t="shared" si="4"/>
        <v/>
      </c>
      <c r="AL25" t="str">
        <f t="shared" si="4"/>
        <v/>
      </c>
    </row>
    <row r="26" spans="2:38" x14ac:dyDescent="0.25">
      <c r="B26" s="3" t="s">
        <v>76</v>
      </c>
      <c r="C26">
        <f t="shared" si="1"/>
        <v>197.44499999999999</v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 t="str">
        <f t="shared" si="2"/>
        <v/>
      </c>
      <c r="O26" t="str">
        <f t="shared" si="2"/>
        <v/>
      </c>
      <c r="P26" t="str">
        <f t="shared" si="2"/>
        <v/>
      </c>
      <c r="Q26" t="str">
        <f t="shared" si="6"/>
        <v/>
      </c>
      <c r="R26" t="str">
        <f t="shared" si="6"/>
        <v/>
      </c>
      <c r="S26" t="str">
        <f t="shared" si="6"/>
        <v/>
      </c>
      <c r="T26" t="str">
        <f t="shared" si="6"/>
        <v/>
      </c>
      <c r="U26" t="str">
        <f t="shared" si="6"/>
        <v/>
      </c>
      <c r="V26" t="str">
        <f t="shared" si="6"/>
        <v/>
      </c>
      <c r="W26" t="str">
        <f t="shared" si="6"/>
        <v/>
      </c>
      <c r="X26" t="str">
        <f t="shared" si="6"/>
        <v/>
      </c>
      <c r="Y26">
        <f t="shared" si="6"/>
        <v>197.44499999999999</v>
      </c>
      <c r="Z26" t="str">
        <f t="shared" si="6"/>
        <v/>
      </c>
      <c r="AA26" t="str">
        <f t="shared" si="6"/>
        <v/>
      </c>
      <c r="AB26" t="str">
        <f t="shared" si="6"/>
        <v/>
      </c>
      <c r="AC26" t="str">
        <f t="shared" si="6"/>
        <v/>
      </c>
      <c r="AD26" t="str">
        <f t="shared" si="6"/>
        <v/>
      </c>
      <c r="AE26" t="str">
        <f t="shared" si="6"/>
        <v/>
      </c>
      <c r="AF26" t="str">
        <f t="shared" si="7"/>
        <v/>
      </c>
      <c r="AG26" t="str">
        <f t="shared" si="7"/>
        <v/>
      </c>
      <c r="AH26" t="str">
        <f t="shared" si="7"/>
        <v/>
      </c>
      <c r="AI26" t="str">
        <f t="shared" si="7"/>
        <v/>
      </c>
      <c r="AJ26" t="str">
        <f t="shared" si="5"/>
        <v/>
      </c>
      <c r="AK26" t="str">
        <f t="shared" si="4"/>
        <v/>
      </c>
      <c r="AL26" t="str">
        <f t="shared" si="4"/>
        <v/>
      </c>
    </row>
    <row r="27" spans="2:38" x14ac:dyDescent="0.25">
      <c r="B27" s="3" t="s">
        <v>78</v>
      </c>
      <c r="C27">
        <f t="shared" si="1"/>
        <v>1.83</v>
      </c>
      <c r="D27" t="str">
        <f t="shared" si="2"/>
        <v/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2"/>
        <v/>
      </c>
      <c r="N27" t="str">
        <f t="shared" si="2"/>
        <v/>
      </c>
      <c r="O27" t="str">
        <f t="shared" si="2"/>
        <v/>
      </c>
      <c r="P27" t="str">
        <f t="shared" si="2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>
        <f t="shared" si="6"/>
        <v>1.83</v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7"/>
        <v/>
      </c>
      <c r="AG27" t="str">
        <f t="shared" si="7"/>
        <v/>
      </c>
      <c r="AH27" t="str">
        <f t="shared" si="7"/>
        <v/>
      </c>
      <c r="AI27" t="str">
        <f t="shared" si="7"/>
        <v/>
      </c>
      <c r="AJ27" t="str">
        <f t="shared" si="5"/>
        <v/>
      </c>
      <c r="AK27" t="str">
        <f t="shared" si="4"/>
        <v/>
      </c>
      <c r="AL27" t="str">
        <f t="shared" si="4"/>
        <v/>
      </c>
    </row>
    <row r="28" spans="2:38" x14ac:dyDescent="0.25">
      <c r="B28" s="3" t="s">
        <v>79</v>
      </c>
      <c r="C28">
        <f t="shared" si="1"/>
        <v>78.03</v>
      </c>
      <c r="D28" t="str">
        <f t="shared" si="2"/>
        <v/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2"/>
        <v/>
      </c>
      <c r="N28" t="str">
        <f t="shared" si="2"/>
        <v/>
      </c>
      <c r="O28" t="str">
        <f t="shared" si="2"/>
        <v/>
      </c>
      <c r="P28" t="str">
        <f t="shared" si="2"/>
        <v/>
      </c>
      <c r="Q28" t="str">
        <f t="shared" si="6"/>
        <v/>
      </c>
      <c r="R28" t="str">
        <f t="shared" si="6"/>
        <v/>
      </c>
      <c r="S28" t="str">
        <f t="shared" si="6"/>
        <v/>
      </c>
      <c r="T28" t="str">
        <f t="shared" si="6"/>
        <v/>
      </c>
      <c r="U28" t="str">
        <f t="shared" si="6"/>
        <v/>
      </c>
      <c r="V28" t="str">
        <f t="shared" si="6"/>
        <v/>
      </c>
      <c r="W28" t="str">
        <f t="shared" si="6"/>
        <v/>
      </c>
      <c r="X28" t="str">
        <f t="shared" si="6"/>
        <v/>
      </c>
      <c r="Y28" t="str">
        <f t="shared" si="6"/>
        <v/>
      </c>
      <c r="Z28" t="str">
        <f t="shared" si="6"/>
        <v/>
      </c>
      <c r="AA28">
        <f t="shared" si="6"/>
        <v>78.03</v>
      </c>
      <c r="AB28" t="str">
        <f t="shared" si="6"/>
        <v/>
      </c>
      <c r="AC28" t="str">
        <f t="shared" si="6"/>
        <v/>
      </c>
      <c r="AD28" t="str">
        <f t="shared" si="6"/>
        <v/>
      </c>
      <c r="AE28" t="str">
        <f t="shared" si="6"/>
        <v/>
      </c>
      <c r="AF28" t="str">
        <f t="shared" si="7"/>
        <v/>
      </c>
      <c r="AG28" t="str">
        <f t="shared" si="7"/>
        <v/>
      </c>
      <c r="AH28" t="str">
        <f t="shared" si="7"/>
        <v/>
      </c>
      <c r="AI28" t="str">
        <f t="shared" si="7"/>
        <v/>
      </c>
      <c r="AJ28" t="str">
        <f t="shared" si="5"/>
        <v/>
      </c>
      <c r="AK28" t="str">
        <f t="shared" si="4"/>
        <v/>
      </c>
      <c r="AL28" t="str">
        <f t="shared" si="4"/>
        <v/>
      </c>
    </row>
    <row r="29" spans="2:38" x14ac:dyDescent="0.25">
      <c r="B29" s="3" t="s">
        <v>80</v>
      </c>
      <c r="C29">
        <f t="shared" si="1"/>
        <v>122.145</v>
      </c>
      <c r="D29" t="str">
        <f t="shared" si="2"/>
        <v/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2"/>
        <v/>
      </c>
      <c r="N29" t="str">
        <f t="shared" si="2"/>
        <v/>
      </c>
      <c r="O29" t="str">
        <f t="shared" si="2"/>
        <v/>
      </c>
      <c r="P29" t="str">
        <f t="shared" si="2"/>
        <v/>
      </c>
      <c r="Q29" t="str">
        <f t="shared" si="6"/>
        <v/>
      </c>
      <c r="R29" t="str">
        <f t="shared" si="6"/>
        <v/>
      </c>
      <c r="S29" t="str">
        <f t="shared" si="6"/>
        <v/>
      </c>
      <c r="T29" t="str">
        <f t="shared" si="6"/>
        <v/>
      </c>
      <c r="U29" t="str">
        <f t="shared" si="6"/>
        <v/>
      </c>
      <c r="V29" t="str">
        <f t="shared" si="6"/>
        <v/>
      </c>
      <c r="W29" t="str">
        <f t="shared" si="6"/>
        <v/>
      </c>
      <c r="X29" t="str">
        <f t="shared" si="6"/>
        <v/>
      </c>
      <c r="Y29" t="str">
        <f t="shared" si="6"/>
        <v/>
      </c>
      <c r="Z29" t="str">
        <f t="shared" si="6"/>
        <v/>
      </c>
      <c r="AA29" t="str">
        <f t="shared" si="6"/>
        <v/>
      </c>
      <c r="AB29">
        <f t="shared" si="6"/>
        <v>122.145</v>
      </c>
      <c r="AC29" t="str">
        <f t="shared" si="6"/>
        <v/>
      </c>
      <c r="AD29" t="str">
        <f t="shared" si="6"/>
        <v/>
      </c>
      <c r="AE29" t="str">
        <f t="shared" si="6"/>
        <v/>
      </c>
      <c r="AF29" t="str">
        <f t="shared" si="7"/>
        <v/>
      </c>
      <c r="AG29" t="str">
        <f t="shared" si="7"/>
        <v/>
      </c>
      <c r="AH29" t="str">
        <f t="shared" si="7"/>
        <v/>
      </c>
      <c r="AI29" t="str">
        <f t="shared" si="7"/>
        <v/>
      </c>
      <c r="AJ29" t="str">
        <f t="shared" si="5"/>
        <v/>
      </c>
      <c r="AK29" t="str">
        <f t="shared" si="4"/>
        <v/>
      </c>
      <c r="AL29" t="str">
        <f t="shared" si="4"/>
        <v/>
      </c>
    </row>
    <row r="30" spans="2:38" x14ac:dyDescent="0.25">
      <c r="B30" s="3" t="s">
        <v>82</v>
      </c>
      <c r="C30">
        <f t="shared" si="1"/>
        <v>0</v>
      </c>
      <c r="D30" t="str">
        <f t="shared" si="2"/>
        <v/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2"/>
        <v/>
      </c>
      <c r="N30" t="str">
        <f t="shared" si="2"/>
        <v/>
      </c>
      <c r="O30" t="str">
        <f t="shared" si="2"/>
        <v/>
      </c>
      <c r="P30" t="str">
        <f t="shared" ref="P30:P38" si="8">IF($B30=P$2,P$3,"")</f>
        <v/>
      </c>
      <c r="Q30" t="str">
        <f t="shared" si="6"/>
        <v/>
      </c>
      <c r="R30" t="str">
        <f t="shared" si="6"/>
        <v/>
      </c>
      <c r="S30" t="str">
        <f t="shared" si="6"/>
        <v/>
      </c>
      <c r="T30" t="str">
        <f t="shared" si="6"/>
        <v/>
      </c>
      <c r="U30" t="str">
        <f t="shared" si="6"/>
        <v/>
      </c>
      <c r="V30" t="str">
        <f t="shared" si="6"/>
        <v/>
      </c>
      <c r="W30" t="str">
        <f t="shared" si="6"/>
        <v/>
      </c>
      <c r="X30" t="str">
        <f t="shared" si="6"/>
        <v/>
      </c>
      <c r="Y30" t="str">
        <f t="shared" si="6"/>
        <v/>
      </c>
      <c r="Z30" t="str">
        <f t="shared" si="6"/>
        <v/>
      </c>
      <c r="AA30" t="str">
        <f t="shared" si="6"/>
        <v/>
      </c>
      <c r="AB30" t="str">
        <f t="shared" si="6"/>
        <v/>
      </c>
      <c r="AC30">
        <f t="shared" si="6"/>
        <v>0</v>
      </c>
      <c r="AD30" t="str">
        <f t="shared" si="6"/>
        <v/>
      </c>
      <c r="AE30" t="str">
        <f t="shared" si="6"/>
        <v/>
      </c>
      <c r="AF30" t="str">
        <f t="shared" si="7"/>
        <v/>
      </c>
      <c r="AG30" t="str">
        <f t="shared" si="7"/>
        <v/>
      </c>
      <c r="AH30" t="str">
        <f t="shared" si="7"/>
        <v/>
      </c>
      <c r="AI30" t="str">
        <f t="shared" si="7"/>
        <v/>
      </c>
      <c r="AJ30" t="str">
        <f t="shared" si="5"/>
        <v/>
      </c>
      <c r="AK30" t="str">
        <f t="shared" si="4"/>
        <v/>
      </c>
      <c r="AL30" t="str">
        <f t="shared" si="4"/>
        <v/>
      </c>
    </row>
    <row r="31" spans="2:38" x14ac:dyDescent="0.25">
      <c r="B31" s="3" t="s">
        <v>84</v>
      </c>
      <c r="C31">
        <f t="shared" si="1"/>
        <v>139.63</v>
      </c>
      <c r="D31" t="str">
        <f t="shared" si="2"/>
        <v/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2"/>
        <v/>
      </c>
      <c r="N31" t="str">
        <f t="shared" si="2"/>
        <v/>
      </c>
      <c r="O31" t="str">
        <f t="shared" si="2"/>
        <v/>
      </c>
      <c r="P31" t="str">
        <f t="shared" si="8"/>
        <v/>
      </c>
      <c r="Q31" t="str">
        <f t="shared" si="6"/>
        <v/>
      </c>
      <c r="R31" t="str">
        <f t="shared" si="6"/>
        <v/>
      </c>
      <c r="S31" t="str">
        <f t="shared" si="6"/>
        <v/>
      </c>
      <c r="T31" t="str">
        <f t="shared" si="6"/>
        <v/>
      </c>
      <c r="U31" t="str">
        <f t="shared" si="6"/>
        <v/>
      </c>
      <c r="V31" t="str">
        <f t="shared" si="6"/>
        <v/>
      </c>
      <c r="W31" t="str">
        <f t="shared" si="6"/>
        <v/>
      </c>
      <c r="X31" t="str">
        <f t="shared" si="6"/>
        <v/>
      </c>
      <c r="Y31" t="str">
        <f t="shared" si="6"/>
        <v/>
      </c>
      <c r="Z31" t="str">
        <f t="shared" si="6"/>
        <v/>
      </c>
      <c r="AA31" t="str">
        <f t="shared" si="6"/>
        <v/>
      </c>
      <c r="AB31" t="str">
        <f t="shared" si="6"/>
        <v/>
      </c>
      <c r="AC31" t="str">
        <f t="shared" si="6"/>
        <v/>
      </c>
      <c r="AD31">
        <f t="shared" si="6"/>
        <v>139.63</v>
      </c>
      <c r="AE31" t="str">
        <f t="shared" si="6"/>
        <v/>
      </c>
      <c r="AF31" t="str">
        <f t="shared" si="7"/>
        <v/>
      </c>
      <c r="AG31" t="str">
        <f t="shared" si="7"/>
        <v/>
      </c>
      <c r="AH31" t="str">
        <f t="shared" si="7"/>
        <v/>
      </c>
      <c r="AI31" t="str">
        <f t="shared" si="7"/>
        <v/>
      </c>
      <c r="AJ31" t="str">
        <f t="shared" si="5"/>
        <v/>
      </c>
      <c r="AK31" t="str">
        <f t="shared" si="4"/>
        <v/>
      </c>
      <c r="AL31" t="str">
        <f t="shared" si="4"/>
        <v/>
      </c>
    </row>
    <row r="32" spans="2:38" x14ac:dyDescent="0.25">
      <c r="B32" s="3" t="s">
        <v>86</v>
      </c>
      <c r="C32">
        <f t="shared" si="1"/>
        <v>23.745000000000001</v>
      </c>
      <c r="D32" t="str">
        <f t="shared" si="2"/>
        <v/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2"/>
        <v/>
      </c>
      <c r="N32" t="str">
        <f t="shared" si="2"/>
        <v/>
      </c>
      <c r="O32" t="str">
        <f t="shared" si="2"/>
        <v/>
      </c>
      <c r="P32" t="str">
        <f t="shared" si="8"/>
        <v/>
      </c>
      <c r="Q32" t="str">
        <f t="shared" si="6"/>
        <v/>
      </c>
      <c r="R32" t="str">
        <f t="shared" si="6"/>
        <v/>
      </c>
      <c r="S32" t="str">
        <f t="shared" si="6"/>
        <v/>
      </c>
      <c r="T32" t="str">
        <f t="shared" si="6"/>
        <v/>
      </c>
      <c r="U32" t="str">
        <f t="shared" si="6"/>
        <v/>
      </c>
      <c r="V32" t="str">
        <f t="shared" si="6"/>
        <v/>
      </c>
      <c r="W32" t="str">
        <f t="shared" si="6"/>
        <v/>
      </c>
      <c r="X32" t="str">
        <f t="shared" si="6"/>
        <v/>
      </c>
      <c r="Y32" t="str">
        <f t="shared" si="6"/>
        <v/>
      </c>
      <c r="Z32" t="str">
        <f t="shared" si="6"/>
        <v/>
      </c>
      <c r="AA32" t="str">
        <f t="shared" si="6"/>
        <v/>
      </c>
      <c r="AB32" t="str">
        <f t="shared" si="6"/>
        <v/>
      </c>
      <c r="AC32" t="str">
        <f t="shared" si="6"/>
        <v/>
      </c>
      <c r="AD32" t="str">
        <f t="shared" si="6"/>
        <v/>
      </c>
      <c r="AE32">
        <f t="shared" si="6"/>
        <v>23.745000000000001</v>
      </c>
      <c r="AF32" t="str">
        <f t="shared" si="7"/>
        <v/>
      </c>
      <c r="AG32" t="str">
        <f t="shared" si="7"/>
        <v/>
      </c>
      <c r="AH32" t="str">
        <f t="shared" si="7"/>
        <v/>
      </c>
      <c r="AI32" t="str">
        <f t="shared" si="7"/>
        <v/>
      </c>
      <c r="AJ32" t="str">
        <f t="shared" si="5"/>
        <v/>
      </c>
      <c r="AK32" t="str">
        <f t="shared" si="4"/>
        <v/>
      </c>
      <c r="AL32" t="str">
        <f t="shared" si="4"/>
        <v/>
      </c>
    </row>
    <row r="33" spans="2:38" x14ac:dyDescent="0.25">
      <c r="B33" s="3" t="s">
        <v>88</v>
      </c>
      <c r="C33">
        <f t="shared" si="1"/>
        <v>0</v>
      </c>
      <c r="D33" t="str">
        <f t="shared" si="2"/>
        <v/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2"/>
        <v/>
      </c>
      <c r="N33" t="str">
        <f t="shared" si="2"/>
        <v/>
      </c>
      <c r="O33" t="str">
        <f t="shared" si="2"/>
        <v/>
      </c>
      <c r="P33" t="str">
        <f t="shared" si="8"/>
        <v/>
      </c>
      <c r="Q33" t="str">
        <f t="shared" si="6"/>
        <v/>
      </c>
      <c r="R33" t="str">
        <f t="shared" si="6"/>
        <v/>
      </c>
      <c r="S33" t="str">
        <f t="shared" si="6"/>
        <v/>
      </c>
      <c r="T33" t="str">
        <f t="shared" si="6"/>
        <v/>
      </c>
      <c r="U33" t="str">
        <f t="shared" si="6"/>
        <v/>
      </c>
      <c r="V33" t="str">
        <f t="shared" si="6"/>
        <v/>
      </c>
      <c r="W33" t="str">
        <f t="shared" si="6"/>
        <v/>
      </c>
      <c r="X33" t="str">
        <f t="shared" si="6"/>
        <v/>
      </c>
      <c r="Y33" t="str">
        <f t="shared" si="6"/>
        <v/>
      </c>
      <c r="Z33" t="str">
        <f t="shared" si="6"/>
        <v/>
      </c>
      <c r="AA33" t="str">
        <f t="shared" si="6"/>
        <v/>
      </c>
      <c r="AB33" t="str">
        <f t="shared" si="6"/>
        <v/>
      </c>
      <c r="AC33" t="str">
        <f t="shared" si="6"/>
        <v/>
      </c>
      <c r="AD33" t="str">
        <f t="shared" si="6"/>
        <v/>
      </c>
      <c r="AE33" t="str">
        <f t="shared" si="6"/>
        <v/>
      </c>
      <c r="AF33">
        <f t="shared" si="7"/>
        <v>0</v>
      </c>
      <c r="AG33" t="str">
        <f t="shared" si="7"/>
        <v/>
      </c>
      <c r="AH33" t="str">
        <f t="shared" si="7"/>
        <v/>
      </c>
      <c r="AI33" t="str">
        <f t="shared" si="7"/>
        <v/>
      </c>
      <c r="AJ33" t="str">
        <f t="shared" si="5"/>
        <v/>
      </c>
      <c r="AK33" t="str">
        <f t="shared" si="4"/>
        <v/>
      </c>
      <c r="AL33" t="str">
        <f t="shared" si="4"/>
        <v/>
      </c>
    </row>
    <row r="34" spans="2:38" x14ac:dyDescent="0.25">
      <c r="B34" s="3" t="s">
        <v>90</v>
      </c>
      <c r="C34">
        <f t="shared" si="1"/>
        <v>2.0299999999999998</v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2"/>
        <v/>
      </c>
      <c r="N34" t="str">
        <f t="shared" si="2"/>
        <v/>
      </c>
      <c r="O34" t="str">
        <f t="shared" si="2"/>
        <v/>
      </c>
      <c r="P34" t="str">
        <f t="shared" si="8"/>
        <v/>
      </c>
      <c r="Q34" t="str">
        <f t="shared" si="6"/>
        <v/>
      </c>
      <c r="R34" t="str">
        <f t="shared" si="6"/>
        <v/>
      </c>
      <c r="S34" t="str">
        <f t="shared" si="6"/>
        <v/>
      </c>
      <c r="T34" t="str">
        <f t="shared" si="6"/>
        <v/>
      </c>
      <c r="U34" t="str">
        <f t="shared" si="6"/>
        <v/>
      </c>
      <c r="V34" t="str">
        <f t="shared" si="6"/>
        <v/>
      </c>
      <c r="W34" t="str">
        <f t="shared" si="6"/>
        <v/>
      </c>
      <c r="X34" t="str">
        <f t="shared" si="6"/>
        <v/>
      </c>
      <c r="Y34" t="str">
        <f t="shared" si="6"/>
        <v/>
      </c>
      <c r="Z34" t="str">
        <f t="shared" si="6"/>
        <v/>
      </c>
      <c r="AA34" t="str">
        <f t="shared" si="6"/>
        <v/>
      </c>
      <c r="AB34" t="str">
        <f t="shared" si="6"/>
        <v/>
      </c>
      <c r="AC34" t="str">
        <f t="shared" si="6"/>
        <v/>
      </c>
      <c r="AD34" t="str">
        <f t="shared" si="6"/>
        <v/>
      </c>
      <c r="AE34" t="str">
        <f t="shared" ref="AE34:AE38" si="9">IF($B34=AE$2,AE$3,"")</f>
        <v/>
      </c>
      <c r="AF34" t="str">
        <f t="shared" si="7"/>
        <v/>
      </c>
      <c r="AG34">
        <f t="shared" si="7"/>
        <v>2.0299999999999998</v>
      </c>
      <c r="AH34" t="str">
        <f t="shared" si="7"/>
        <v/>
      </c>
      <c r="AI34" t="str">
        <f t="shared" si="7"/>
        <v/>
      </c>
      <c r="AJ34" t="str">
        <f t="shared" si="5"/>
        <v/>
      </c>
      <c r="AK34" t="str">
        <f t="shared" si="4"/>
        <v/>
      </c>
      <c r="AL34" t="str">
        <f t="shared" si="4"/>
        <v/>
      </c>
    </row>
    <row r="35" spans="2:38" x14ac:dyDescent="0.25">
      <c r="B35" s="3" t="s">
        <v>94</v>
      </c>
      <c r="C35">
        <f t="shared" si="1"/>
        <v>11.03</v>
      </c>
      <c r="D35" t="str">
        <f t="shared" si="2"/>
        <v/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2"/>
        <v/>
      </c>
      <c r="N35" t="str">
        <f t="shared" si="2"/>
        <v/>
      </c>
      <c r="O35" t="str">
        <f t="shared" si="2"/>
        <v/>
      </c>
      <c r="P35" t="str">
        <f t="shared" si="8"/>
        <v/>
      </c>
      <c r="Q35" t="str">
        <f t="shared" si="6"/>
        <v/>
      </c>
      <c r="R35" t="str">
        <f t="shared" si="6"/>
        <v/>
      </c>
      <c r="S35" t="str">
        <f t="shared" si="6"/>
        <v/>
      </c>
      <c r="T35" t="str">
        <f t="shared" si="6"/>
        <v/>
      </c>
      <c r="U35" t="str">
        <f t="shared" si="6"/>
        <v/>
      </c>
      <c r="V35" t="str">
        <f t="shared" si="6"/>
        <v/>
      </c>
      <c r="W35" t="str">
        <f t="shared" si="6"/>
        <v/>
      </c>
      <c r="X35" t="str">
        <f t="shared" si="6"/>
        <v/>
      </c>
      <c r="Y35" t="str">
        <f t="shared" si="6"/>
        <v/>
      </c>
      <c r="Z35" t="str">
        <f t="shared" si="6"/>
        <v/>
      </c>
      <c r="AA35" t="str">
        <f t="shared" si="6"/>
        <v/>
      </c>
      <c r="AB35" t="str">
        <f t="shared" si="6"/>
        <v/>
      </c>
      <c r="AC35" t="str">
        <f t="shared" si="6"/>
        <v/>
      </c>
      <c r="AD35" t="str">
        <f t="shared" si="6"/>
        <v/>
      </c>
      <c r="AE35" t="str">
        <f t="shared" si="9"/>
        <v/>
      </c>
      <c r="AF35" t="str">
        <f t="shared" si="7"/>
        <v/>
      </c>
      <c r="AG35" t="str">
        <f t="shared" si="7"/>
        <v/>
      </c>
      <c r="AH35">
        <f t="shared" si="7"/>
        <v>11.03</v>
      </c>
      <c r="AI35" t="str">
        <f t="shared" si="7"/>
        <v/>
      </c>
      <c r="AJ35" t="str">
        <f t="shared" si="5"/>
        <v/>
      </c>
      <c r="AK35" t="str">
        <f t="shared" si="4"/>
        <v/>
      </c>
      <c r="AL35" t="str">
        <f t="shared" si="4"/>
        <v/>
      </c>
    </row>
    <row r="36" spans="2:38" x14ac:dyDescent="0.25">
      <c r="B36" s="3" t="s">
        <v>96</v>
      </c>
      <c r="C36">
        <f t="shared" si="1"/>
        <v>0.35</v>
      </c>
      <c r="D36" t="str">
        <f t="shared" si="2"/>
        <v/>
      </c>
      <c r="E36" t="str">
        <f t="shared" si="2"/>
        <v/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2"/>
        <v/>
      </c>
      <c r="N36" t="str">
        <f t="shared" si="2"/>
        <v/>
      </c>
      <c r="O36" t="str">
        <f t="shared" si="2"/>
        <v/>
      </c>
      <c r="P36" t="str">
        <f t="shared" si="8"/>
        <v/>
      </c>
      <c r="Q36" t="str">
        <f t="shared" si="6"/>
        <v/>
      </c>
      <c r="R36" t="str">
        <f t="shared" si="6"/>
        <v/>
      </c>
      <c r="S36" t="str">
        <f t="shared" si="6"/>
        <v/>
      </c>
      <c r="T36" t="str">
        <f t="shared" si="6"/>
        <v/>
      </c>
      <c r="U36" t="str">
        <f t="shared" si="6"/>
        <v/>
      </c>
      <c r="V36" t="str">
        <f t="shared" si="6"/>
        <v/>
      </c>
      <c r="W36" t="str">
        <f t="shared" si="6"/>
        <v/>
      </c>
      <c r="X36" t="str">
        <f t="shared" si="6"/>
        <v/>
      </c>
      <c r="Y36" t="str">
        <f t="shared" si="6"/>
        <v/>
      </c>
      <c r="Z36" t="str">
        <f t="shared" si="6"/>
        <v/>
      </c>
      <c r="AA36" t="str">
        <f t="shared" si="6"/>
        <v/>
      </c>
      <c r="AB36" t="str">
        <f t="shared" si="6"/>
        <v/>
      </c>
      <c r="AC36" t="str">
        <f t="shared" si="6"/>
        <v/>
      </c>
      <c r="AD36" t="str">
        <f t="shared" si="6"/>
        <v/>
      </c>
      <c r="AE36" t="str">
        <f t="shared" si="9"/>
        <v/>
      </c>
      <c r="AF36" t="str">
        <f t="shared" si="7"/>
        <v/>
      </c>
      <c r="AG36" t="str">
        <f t="shared" si="7"/>
        <v/>
      </c>
      <c r="AH36" t="str">
        <f t="shared" si="7"/>
        <v/>
      </c>
      <c r="AI36">
        <f t="shared" si="7"/>
        <v>0.35</v>
      </c>
      <c r="AJ36">
        <f t="shared" si="5"/>
        <v>0.56999999999999995</v>
      </c>
      <c r="AK36" t="str">
        <f t="shared" si="4"/>
        <v/>
      </c>
      <c r="AL36" t="str">
        <f t="shared" si="4"/>
        <v/>
      </c>
    </row>
    <row r="37" spans="2:38" x14ac:dyDescent="0.25">
      <c r="B37" s="18" t="s">
        <v>99</v>
      </c>
      <c r="C37">
        <f t="shared" si="1"/>
        <v>0.25</v>
      </c>
      <c r="D37" t="str">
        <f t="shared" si="2"/>
        <v/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2"/>
        <v/>
      </c>
      <c r="N37" t="str">
        <f t="shared" si="2"/>
        <v/>
      </c>
      <c r="O37" t="str">
        <f t="shared" si="2"/>
        <v/>
      </c>
      <c r="P37" t="str">
        <f t="shared" si="8"/>
        <v/>
      </c>
      <c r="Q37" t="str">
        <f t="shared" si="6"/>
        <v/>
      </c>
      <c r="R37" t="str">
        <f t="shared" si="6"/>
        <v/>
      </c>
      <c r="S37" t="str">
        <f t="shared" si="6"/>
        <v/>
      </c>
      <c r="T37" t="str">
        <f t="shared" si="6"/>
        <v/>
      </c>
      <c r="U37" t="str">
        <f t="shared" si="6"/>
        <v/>
      </c>
      <c r="V37" t="str">
        <f t="shared" si="6"/>
        <v/>
      </c>
      <c r="W37" t="str">
        <f t="shared" si="6"/>
        <v/>
      </c>
      <c r="X37" t="str">
        <f t="shared" si="6"/>
        <v/>
      </c>
      <c r="Y37" t="str">
        <f t="shared" si="6"/>
        <v/>
      </c>
      <c r="Z37" t="str">
        <f t="shared" si="6"/>
        <v/>
      </c>
      <c r="AA37" t="str">
        <f t="shared" si="6"/>
        <v/>
      </c>
      <c r="AB37" t="str">
        <f t="shared" si="6"/>
        <v/>
      </c>
      <c r="AC37" t="str">
        <f t="shared" si="6"/>
        <v/>
      </c>
      <c r="AD37" t="str">
        <f t="shared" si="6"/>
        <v/>
      </c>
      <c r="AE37" t="str">
        <f t="shared" si="9"/>
        <v/>
      </c>
      <c r="AF37" t="str">
        <f t="shared" si="7"/>
        <v/>
      </c>
      <c r="AG37" t="str">
        <f t="shared" si="7"/>
        <v/>
      </c>
      <c r="AH37" t="str">
        <f t="shared" si="7"/>
        <v/>
      </c>
      <c r="AI37" t="str">
        <f t="shared" si="7"/>
        <v/>
      </c>
      <c r="AJ37" t="str">
        <f t="shared" si="5"/>
        <v/>
      </c>
      <c r="AK37">
        <f t="shared" si="4"/>
        <v>0.25</v>
      </c>
      <c r="AL37" t="str">
        <f t="shared" si="4"/>
        <v/>
      </c>
    </row>
    <row r="38" spans="2:38" x14ac:dyDescent="0.25">
      <c r="B38" s="3" t="s">
        <v>137</v>
      </c>
      <c r="C38">
        <f t="shared" si="1"/>
        <v>0</v>
      </c>
      <c r="D38" t="str">
        <f t="shared" si="2"/>
        <v/>
      </c>
      <c r="E38" t="str">
        <f t="shared" si="2"/>
        <v/>
      </c>
      <c r="F38" t="str">
        <f t="shared" si="2"/>
        <v/>
      </c>
      <c r="G38" t="str">
        <f t="shared" si="2"/>
        <v/>
      </c>
      <c r="H38" t="str">
        <f t="shared" si="2"/>
        <v/>
      </c>
      <c r="I38" t="str">
        <f t="shared" si="2"/>
        <v/>
      </c>
      <c r="J38" t="str">
        <f t="shared" si="2"/>
        <v/>
      </c>
      <c r="K38" t="str">
        <f t="shared" si="2"/>
        <v/>
      </c>
      <c r="L38" t="str">
        <f t="shared" si="2"/>
        <v/>
      </c>
      <c r="M38" t="str">
        <f t="shared" si="2"/>
        <v/>
      </c>
      <c r="N38" t="str">
        <f t="shared" si="2"/>
        <v/>
      </c>
      <c r="O38" t="str">
        <f t="shared" si="2"/>
        <v/>
      </c>
      <c r="P38" t="str">
        <f t="shared" si="8"/>
        <v/>
      </c>
      <c r="Q38" t="str">
        <f t="shared" si="6"/>
        <v/>
      </c>
      <c r="R38" t="str">
        <f t="shared" si="6"/>
        <v/>
      </c>
      <c r="S38" t="str">
        <f t="shared" si="6"/>
        <v/>
      </c>
      <c r="T38" t="str">
        <f t="shared" si="6"/>
        <v/>
      </c>
      <c r="U38" t="str">
        <f t="shared" si="6"/>
        <v/>
      </c>
      <c r="V38" t="str">
        <f t="shared" si="6"/>
        <v/>
      </c>
      <c r="W38" t="str">
        <f t="shared" si="6"/>
        <v/>
      </c>
      <c r="X38" t="str">
        <f t="shared" si="6"/>
        <v/>
      </c>
      <c r="Y38" t="str">
        <f t="shared" si="6"/>
        <v/>
      </c>
      <c r="Z38" t="str">
        <f t="shared" si="6"/>
        <v/>
      </c>
      <c r="AA38" t="str">
        <f t="shared" si="6"/>
        <v/>
      </c>
      <c r="AB38" t="str">
        <f t="shared" si="6"/>
        <v/>
      </c>
      <c r="AC38" t="str">
        <f t="shared" si="6"/>
        <v/>
      </c>
      <c r="AD38" t="str">
        <f t="shared" si="6"/>
        <v/>
      </c>
      <c r="AE38" t="str">
        <f t="shared" si="9"/>
        <v/>
      </c>
      <c r="AF38" t="str">
        <f t="shared" si="7"/>
        <v/>
      </c>
      <c r="AG38" t="str">
        <f t="shared" si="7"/>
        <v/>
      </c>
      <c r="AH38" t="str">
        <f t="shared" si="7"/>
        <v/>
      </c>
      <c r="AI38" t="str">
        <f t="shared" si="7"/>
        <v/>
      </c>
      <c r="AJ38" t="str">
        <f t="shared" si="5"/>
        <v/>
      </c>
      <c r="AK38" t="str">
        <f t="shared" si="4"/>
        <v/>
      </c>
      <c r="AL38">
        <f t="shared" si="4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H9"/>
  <sheetViews>
    <sheetView zoomScaleNormal="100" workbookViewId="0">
      <pane ySplit="3" topLeftCell="A4" activePane="bottomLeft" state="frozen"/>
      <selection pane="bottomLeft" activeCell="G6" sqref="G6"/>
    </sheetView>
  </sheetViews>
  <sheetFormatPr baseColWidth="10" defaultRowHeight="15" x14ac:dyDescent="0.25"/>
  <cols>
    <col min="1" max="1" width="14.85546875" bestFit="1" customWidth="1"/>
    <col min="2" max="3" width="14.8554687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30</v>
      </c>
    </row>
    <row r="2" spans="1:8" x14ac:dyDescent="0.25">
      <c r="A2" s="9" t="s">
        <v>27</v>
      </c>
      <c r="B2" s="9" t="s">
        <v>139</v>
      </c>
      <c r="C2" s="9" t="s">
        <v>140</v>
      </c>
      <c r="D2" s="9" t="s">
        <v>28</v>
      </c>
      <c r="E2" s="9" t="s">
        <v>29</v>
      </c>
      <c r="F2" s="10" t="s">
        <v>24</v>
      </c>
      <c r="G2" s="10" t="s">
        <v>25</v>
      </c>
      <c r="H2" s="10" t="s">
        <v>26</v>
      </c>
    </row>
    <row r="3" spans="1:8" x14ac:dyDescent="0.25">
      <c r="A3" s="9"/>
      <c r="B3" s="9"/>
      <c r="C3" s="9"/>
      <c r="D3" s="9"/>
      <c r="E3" s="9" t="s">
        <v>31</v>
      </c>
      <c r="F3" s="10" t="s">
        <v>32</v>
      </c>
      <c r="G3" s="10" t="s">
        <v>32</v>
      </c>
      <c r="H3" s="10" t="s">
        <v>32</v>
      </c>
    </row>
    <row r="4" spans="1:8" x14ac:dyDescent="0.25">
      <c r="A4" s="33" t="s">
        <v>90</v>
      </c>
      <c r="B4" s="33" t="s">
        <v>142</v>
      </c>
      <c r="C4" s="33" t="s">
        <v>142</v>
      </c>
      <c r="D4" s="34" t="s">
        <v>2</v>
      </c>
      <c r="E4" s="35">
        <v>150</v>
      </c>
      <c r="F4" s="36">
        <f>SUMIFS('Ergebnis KEP'!G$2:G$52,'Ergebnis KEP'!$B$2:$B$52,'Importtabelle E003'!$A4,'Ergebnis KEP'!$C$2:$C$52,'Importtabelle E003'!$D4)</f>
        <v>10</v>
      </c>
      <c r="G4" s="36">
        <f>Pmin_E003!C5</f>
        <v>0</v>
      </c>
      <c r="H4" s="36">
        <f>SUMIFS('Ergebnis KEP'!I$2:I$52,'Ergebnis KEP'!$B$2:$B$52,'Importtabelle E003'!$A4,'Ergebnis KEP'!$C$2:$C$52,'Importtabelle E003'!$D4)</f>
        <v>0</v>
      </c>
    </row>
    <row r="5" spans="1:8" x14ac:dyDescent="0.25">
      <c r="A5" s="29"/>
      <c r="B5" s="29"/>
      <c r="C5" s="29"/>
      <c r="D5" s="37"/>
      <c r="E5" s="30"/>
      <c r="F5" s="31"/>
      <c r="G5" s="31"/>
      <c r="H5" s="31"/>
    </row>
    <row r="6" spans="1:8" x14ac:dyDescent="0.25">
      <c r="D6" s="6"/>
      <c r="F6" s="6"/>
    </row>
    <row r="7" spans="1:8" x14ac:dyDescent="0.25">
      <c r="D7" s="6"/>
      <c r="F7" s="6"/>
    </row>
    <row r="8" spans="1:8" x14ac:dyDescent="0.25">
      <c r="F8" s="6"/>
    </row>
    <row r="9" spans="1:8" x14ac:dyDescent="0.25">
      <c r="F9" s="6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B1:D5"/>
  <sheetViews>
    <sheetView workbookViewId="0">
      <selection activeCell="D8" sqref="D8"/>
    </sheetView>
  </sheetViews>
  <sheetFormatPr baseColWidth="10" defaultRowHeight="15" x14ac:dyDescent="0.25"/>
  <sheetData>
    <row r="1" spans="2:4" x14ac:dyDescent="0.25">
      <c r="C1" s="38" t="s">
        <v>12</v>
      </c>
      <c r="D1" s="3" t="s">
        <v>131</v>
      </c>
    </row>
    <row r="2" spans="2:4" x14ac:dyDescent="0.25">
      <c r="C2" s="9" t="s">
        <v>7</v>
      </c>
      <c r="D2" s="3" t="s">
        <v>90</v>
      </c>
    </row>
    <row r="3" spans="2:4" x14ac:dyDescent="0.25">
      <c r="C3" s="38" t="s">
        <v>143</v>
      </c>
      <c r="D3" s="3">
        <v>0</v>
      </c>
    </row>
    <row r="4" spans="2:4" x14ac:dyDescent="0.25">
      <c r="B4" s="9" t="s">
        <v>7</v>
      </c>
    </row>
    <row r="5" spans="2:4" x14ac:dyDescent="0.25">
      <c r="B5" s="2" t="s">
        <v>90</v>
      </c>
      <c r="C5">
        <f>MIN(D5,D5)</f>
        <v>0</v>
      </c>
      <c r="D5">
        <f>IF($B5=D$2,D$3,"")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Helge Pluntke</cp:lastModifiedBy>
  <dcterms:created xsi:type="dcterms:W3CDTF">2013-02-14T11:48:16Z</dcterms:created>
  <dcterms:modified xsi:type="dcterms:W3CDTF">2014-01-30T14:01:06Z</dcterms:modified>
</cp:coreProperties>
</file>