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E001'!$A$2:$G$33</definedName>
    <definedName name="_xlnm._FilterDatabase" localSheetId="5" hidden="1">'Importtabelle E003'!$A$2:$G$3</definedName>
    <definedName name="_xlnm._FilterDatabase" localSheetId="0" hidden="1">Kraftwerkszuordnung!$A$1:$K$63</definedName>
  </definedNames>
  <calcPr calcId="152511"/>
</workbook>
</file>

<file path=xl/calcChain.xml><?xml version="1.0" encoding="utf-8"?>
<calcChain xmlns="http://schemas.openxmlformats.org/spreadsheetml/2006/main">
  <c r="D6" i="9" l="1"/>
  <c r="E6" i="9"/>
  <c r="C6" i="9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F10" i="9"/>
  <c r="C10" i="9" s="1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D15" i="9"/>
  <c r="E15" i="9"/>
  <c r="C15" i="9" s="1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5" i="9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D18" i="8"/>
  <c r="C18" i="8" s="1"/>
  <c r="G17" i="6" s="1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D27" i="8"/>
  <c r="C27" i="8" s="1"/>
  <c r="G26" i="6" s="1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D5" i="8"/>
  <c r="C19" i="8" l="1"/>
  <c r="G18" i="6" s="1"/>
  <c r="C11" i="8"/>
  <c r="G10" i="6" s="1"/>
  <c r="C36" i="8"/>
  <c r="G35" i="6" s="1"/>
  <c r="C28" i="8"/>
  <c r="G27" i="6" s="1"/>
  <c r="C41" i="8"/>
  <c r="G40" i="6" s="1"/>
  <c r="C5" i="9"/>
  <c r="C26" i="8"/>
  <c r="G25" i="6" s="1"/>
  <c r="C31" i="8"/>
  <c r="G30" i="6" s="1"/>
  <c r="C42" i="8"/>
  <c r="G41" i="6" s="1"/>
  <c r="C13" i="9"/>
  <c r="C9" i="9"/>
  <c r="C16" i="9"/>
  <c r="C14" i="9"/>
  <c r="C12" i="9"/>
  <c r="C11" i="9"/>
  <c r="C8" i="9"/>
  <c r="C7" i="9"/>
  <c r="C7" i="8"/>
  <c r="G6" i="6" s="1"/>
  <c r="C25" i="8"/>
  <c r="G24" i="6" s="1"/>
  <c r="C21" i="8"/>
  <c r="G20" i="6" s="1"/>
  <c r="C17" i="8"/>
  <c r="G16" i="6" s="1"/>
  <c r="C37" i="8"/>
  <c r="G36" i="6" s="1"/>
  <c r="C13" i="8"/>
  <c r="G12" i="6" s="1"/>
  <c r="C34" i="8"/>
  <c r="G33" i="6" s="1"/>
  <c r="C39" i="8"/>
  <c r="G38" i="6" s="1"/>
  <c r="C14" i="8"/>
  <c r="G13" i="6" s="1"/>
  <c r="C6" i="8"/>
  <c r="G5" i="6" s="1"/>
  <c r="C32" i="8"/>
  <c r="G31" i="6" s="1"/>
  <c r="C30" i="8"/>
  <c r="G29" i="6" s="1"/>
  <c r="C5" i="8"/>
  <c r="G4" i="6" s="1"/>
  <c r="C22" i="8"/>
  <c r="G21" i="6" s="1"/>
  <c r="C24" i="8"/>
  <c r="G23" i="6" s="1"/>
  <c r="C20" i="8"/>
  <c r="G19" i="6" s="1"/>
  <c r="C16" i="8"/>
  <c r="G15" i="6" s="1"/>
  <c r="C12" i="8"/>
  <c r="G11" i="6" s="1"/>
  <c r="C8" i="8"/>
  <c r="G7" i="6" s="1"/>
  <c r="C35" i="8"/>
  <c r="G34" i="6" s="1"/>
  <c r="C33" i="8"/>
  <c r="G32" i="6" s="1"/>
  <c r="C29" i="8"/>
  <c r="G28" i="6" s="1"/>
  <c r="C40" i="8"/>
  <c r="G39" i="6" s="1"/>
  <c r="C38" i="8"/>
  <c r="G37" i="6" s="1"/>
  <c r="C23" i="8"/>
  <c r="G22" i="6" s="1"/>
  <c r="C15" i="8"/>
  <c r="G14" i="6" s="1"/>
  <c r="C9" i="8"/>
  <c r="G8" i="6" s="1"/>
  <c r="C10" i="8"/>
  <c r="G9" i="6" s="1"/>
  <c r="H4" i="7"/>
  <c r="H5" i="7"/>
  <c r="H6" i="7"/>
  <c r="H7" i="7"/>
  <c r="H8" i="7"/>
  <c r="H9" i="7"/>
  <c r="H10" i="7"/>
  <c r="H11" i="7"/>
  <c r="H12" i="7"/>
  <c r="H13" i="7"/>
  <c r="H14" i="7"/>
  <c r="H15" i="7"/>
  <c r="F12" i="7"/>
  <c r="F13" i="7"/>
  <c r="F14" i="7"/>
  <c r="F15" i="7"/>
  <c r="F10" i="7"/>
  <c r="F11" i="7"/>
  <c r="F4" i="7"/>
  <c r="F5" i="7"/>
  <c r="F6" i="7"/>
  <c r="F7" i="7"/>
  <c r="F8" i="7"/>
  <c r="F9" i="7"/>
  <c r="H40" i="6" l="1"/>
  <c r="H41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4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K49" i="3"/>
  <c r="K50" i="3"/>
  <c r="K51" i="3"/>
  <c r="K52" i="3"/>
  <c r="H52" i="5" s="1"/>
  <c r="K53" i="3"/>
  <c r="H53" i="5" s="1"/>
  <c r="G12" i="7" s="1"/>
  <c r="K54" i="3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0" i="3"/>
  <c r="H60" i="5" s="1"/>
  <c r="K61" i="3"/>
  <c r="H61" i="5" s="1"/>
  <c r="G14" i="7" s="1"/>
  <c r="K62" i="3"/>
  <c r="H62" i="5" s="1"/>
  <c r="K63" i="3"/>
  <c r="H63" i="5" s="1"/>
  <c r="G15" i="7" s="1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H38" i="5" s="1"/>
  <c r="K39" i="3"/>
  <c r="K40" i="3"/>
  <c r="K41" i="3"/>
  <c r="K42" i="3"/>
  <c r="K43" i="3"/>
  <c r="K44" i="3"/>
  <c r="K45" i="3"/>
  <c r="K46" i="3"/>
  <c r="K47" i="3"/>
  <c r="K48" i="3"/>
  <c r="K3" i="3"/>
  <c r="K4" i="3"/>
  <c r="H4" i="5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" i="3"/>
  <c r="I44" i="3"/>
  <c r="I45" i="3"/>
  <c r="I46" i="3"/>
  <c r="I47" i="3"/>
  <c r="I48" i="3"/>
  <c r="I49" i="3"/>
  <c r="I51" i="3"/>
  <c r="I52" i="3"/>
  <c r="I53" i="3"/>
  <c r="I54" i="3"/>
  <c r="I56" i="3"/>
  <c r="I58" i="3"/>
  <c r="I59" i="3"/>
  <c r="I60" i="3"/>
  <c r="I61" i="3"/>
  <c r="I62" i="3"/>
  <c r="I63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5" i="3"/>
  <c r="I37" i="3"/>
  <c r="I38" i="3"/>
  <c r="I39" i="3"/>
  <c r="I40" i="3"/>
  <c r="I41" i="3"/>
  <c r="I42" i="3"/>
  <c r="I4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G54" i="3"/>
  <c r="G55" i="3"/>
  <c r="G56" i="3"/>
  <c r="G57" i="3"/>
  <c r="G58" i="3"/>
  <c r="G59" i="3"/>
  <c r="G60" i="3"/>
  <c r="G61" i="3"/>
  <c r="G62" i="3"/>
  <c r="G63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" i="3"/>
  <c r="G4" i="3"/>
  <c r="G5" i="3"/>
  <c r="G6" i="3"/>
  <c r="G7" i="3"/>
  <c r="G8" i="3"/>
  <c r="G9" i="3"/>
  <c r="G10" i="3"/>
  <c r="G2" i="3"/>
  <c r="H60" i="3"/>
  <c r="H61" i="3"/>
  <c r="H62" i="3"/>
  <c r="H63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C9" i="4"/>
  <c r="C10" i="4"/>
  <c r="C3" i="4"/>
  <c r="C4" i="4"/>
  <c r="C5" i="4"/>
  <c r="C6" i="4"/>
  <c r="C7" i="4"/>
  <c r="C8" i="4"/>
  <c r="C2" i="4"/>
  <c r="G13" i="7" l="1"/>
  <c r="H5" i="5"/>
  <c r="H6" i="5"/>
  <c r="H7" i="5"/>
  <c r="H8" i="5"/>
  <c r="H9" i="5"/>
  <c r="H10" i="5"/>
  <c r="H11" i="5"/>
  <c r="H15" i="5"/>
  <c r="H20" i="5"/>
  <c r="H29" i="5"/>
  <c r="H33" i="5"/>
  <c r="H36" i="5"/>
  <c r="H39" i="5"/>
  <c r="H40" i="5"/>
  <c r="H41" i="5"/>
  <c r="G11" i="7" s="1"/>
  <c r="H42" i="5"/>
  <c r="H44" i="5"/>
  <c r="H46" i="5"/>
  <c r="H47" i="5"/>
  <c r="H48" i="5"/>
  <c r="H23" i="5"/>
  <c r="H24" i="5"/>
  <c r="G8" i="7" s="1"/>
  <c r="H27" i="5"/>
  <c r="H51" i="5"/>
  <c r="H12" i="5"/>
  <c r="H14" i="5"/>
  <c r="G6" i="7" s="1"/>
  <c r="H18" i="5"/>
  <c r="H22" i="5"/>
  <c r="H25" i="5"/>
  <c r="H26" i="5"/>
  <c r="H32" i="5"/>
  <c r="H45" i="5"/>
  <c r="H2" i="5"/>
  <c r="F3" i="4"/>
  <c r="F2" i="4"/>
  <c r="I50" i="3" l="1"/>
  <c r="I36" i="3"/>
  <c r="I55" i="3"/>
  <c r="I34" i="3"/>
  <c r="I17" i="3"/>
  <c r="I57" i="3"/>
  <c r="G4" i="7"/>
  <c r="G5" i="7"/>
  <c r="H28" i="5"/>
  <c r="H19" i="5"/>
  <c r="G7" i="7" s="1"/>
  <c r="H43" i="5"/>
  <c r="H34" i="5"/>
  <c r="H13" i="5"/>
  <c r="H30" i="5"/>
  <c r="H49" i="5"/>
  <c r="H37" i="5"/>
  <c r="H17" i="5"/>
  <c r="H31" i="5"/>
  <c r="H16" i="5"/>
  <c r="H3" i="5"/>
  <c r="H21" i="5"/>
  <c r="H50" i="5"/>
  <c r="H35" i="5"/>
  <c r="G10" i="7" s="1"/>
  <c r="C12" i="4"/>
  <c r="G9" i="7" l="1"/>
</calcChain>
</file>

<file path=xl/sharedStrings.xml><?xml version="1.0" encoding="utf-8"?>
<sst xmlns="http://schemas.openxmlformats.org/spreadsheetml/2006/main" count="1073" uniqueCount="198">
  <si>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</si>
  <si>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</si>
  <si>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</si>
  <si>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</si>
  <si>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</si>
  <si>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</si>
  <si>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</si>
  <si>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</si>
  <si>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</si>
  <si>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</si>
  <si>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</si>
  <si>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</si>
  <si>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</si>
  <si>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</si>
  <si>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</si>
  <si>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</si>
  <si>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</si>
  <si>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</si>
  <si>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</si>
  <si>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</si>
  <si>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</si>
  <si>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</si>
  <si>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</si>
  <si>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</si>
  <si>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</si>
  <si>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</si>
  <si>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</si>
  <si>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</si>
  <si>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</si>
  <si>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</si>
  <si>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</si>
  <si>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</si>
  <si>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PL_001</t>
  </si>
  <si>
    <t>PL_002</t>
  </si>
  <si>
    <t>PL_003</t>
  </si>
  <si>
    <t>PL_004</t>
  </si>
  <si>
    <t>PL_005</t>
  </si>
  <si>
    <t>PL_006</t>
  </si>
  <si>
    <t>PL_007</t>
  </si>
  <si>
    <t>PL_008</t>
  </si>
  <si>
    <t>PL_009</t>
  </si>
  <si>
    <t>PL_010</t>
  </si>
  <si>
    <t>PL_011</t>
  </si>
  <si>
    <t>PL_012</t>
  </si>
  <si>
    <t>PL_013</t>
  </si>
  <si>
    <t>PL_014</t>
  </si>
  <si>
    <t>PL_015</t>
  </si>
  <si>
    <t>PL_016</t>
  </si>
  <si>
    <t>PL_017</t>
  </si>
  <si>
    <t>PL_018</t>
  </si>
  <si>
    <t>PL_019</t>
  </si>
  <si>
    <t>PL_020</t>
  </si>
  <si>
    <t>PL_021</t>
  </si>
  <si>
    <t>PL_022</t>
  </si>
  <si>
    <t>PL_023</t>
  </si>
  <si>
    <t>PL_024</t>
  </si>
  <si>
    <t>PL_025</t>
  </si>
  <si>
    <t>PL_026</t>
  </si>
  <si>
    <t>PL_027</t>
  </si>
  <si>
    <t>PL_028</t>
  </si>
  <si>
    <t>PL_029</t>
  </si>
  <si>
    <t>PL_030</t>
  </si>
  <si>
    <t>PL_031</t>
  </si>
  <si>
    <t>PL_032</t>
  </si>
  <si>
    <t>PL_033</t>
  </si>
  <si>
    <t>PL_034</t>
  </si>
  <si>
    <t>PL_035</t>
  </si>
  <si>
    <t>PL_036</t>
  </si>
  <si>
    <t>PL_037</t>
  </si>
  <si>
    <t>PL_038</t>
  </si>
  <si>
    <t>PL_039</t>
  </si>
  <si>
    <t>PL_040</t>
  </si>
  <si>
    <t>PL_041</t>
  </si>
  <si>
    <t>PL_042</t>
  </si>
  <si>
    <t>PL_043</t>
  </si>
  <si>
    <t>PL_044</t>
  </si>
  <si>
    <t>PL_045</t>
  </si>
  <si>
    <t>PL_046</t>
  </si>
  <si>
    <t>PL_047</t>
  </si>
  <si>
    <t>PL_048</t>
  </si>
  <si>
    <t>PL_049</t>
  </si>
  <si>
    <t>PL_050</t>
  </si>
  <si>
    <t>PL_051</t>
  </si>
  <si>
    <t>ADAMOW</t>
  </si>
  <si>
    <t>E001</t>
  </si>
  <si>
    <t>BLACHOZNIA</t>
  </si>
  <si>
    <t>BUJAKOW</t>
  </si>
  <si>
    <t>E003</t>
  </si>
  <si>
    <t>BYCZYNA</t>
  </si>
  <si>
    <t>BYDGOSZCZ ZACHOD</t>
  </si>
  <si>
    <t>CIEPLICE</t>
  </si>
  <si>
    <t>CZECZOT</t>
  </si>
  <si>
    <t>DOBRZEN</t>
  </si>
  <si>
    <t>GDANSK BLONIA</t>
  </si>
  <si>
    <t>GDANSK I</t>
  </si>
  <si>
    <t>GORZOW</t>
  </si>
  <si>
    <t>HALEMBA</t>
  </si>
  <si>
    <t>JASINIEC</t>
  </si>
  <si>
    <t>KATOWICE</t>
  </si>
  <si>
    <t>KIELCE</t>
  </si>
  <si>
    <t>KLECINA</t>
  </si>
  <si>
    <t>KONIN</t>
  </si>
  <si>
    <t>KOPANINA</t>
  </si>
  <si>
    <t>KOZIENICE</t>
  </si>
  <si>
    <t>KRAJNIK</t>
  </si>
  <si>
    <t>KROSNO-ISKRZYNIA</t>
  </si>
  <si>
    <t>LAGISZA</t>
  </si>
  <si>
    <t>LESNIOW</t>
  </si>
  <si>
    <t>LUBLIN</t>
  </si>
  <si>
    <t>LUBOCZA</t>
  </si>
  <si>
    <t>MIKULOWA</t>
  </si>
  <si>
    <t>MORY</t>
  </si>
  <si>
    <t>MOSCISKA</t>
  </si>
  <si>
    <t>OSTROLEKA</t>
  </si>
  <si>
    <t>PASKUROWICE</t>
  </si>
  <si>
    <t>PATNOW</t>
  </si>
  <si>
    <t>POLANIEC</t>
  </si>
  <si>
    <t>POZNAN POLUDNIE</t>
  </si>
  <si>
    <t>ROGOWIEC</t>
  </si>
  <si>
    <t>ROKITNICA</t>
  </si>
  <si>
    <t>RZESZOW</t>
  </si>
  <si>
    <t>SIERSZA</t>
  </si>
  <si>
    <t>SKAWINA</t>
  </si>
  <si>
    <t>STALOWA WOLA</t>
  </si>
  <si>
    <t>TAMOW</t>
  </si>
  <si>
    <t>WIELOPOLE</t>
  </si>
  <si>
    <t>ZARNOWIEC</t>
  </si>
  <si>
    <t>ZGIERZ</t>
  </si>
  <si>
    <t>ZYDOWO</t>
  </si>
  <si>
    <t>PL_052</t>
  </si>
  <si>
    <t>PL_053</t>
  </si>
  <si>
    <t>PL_054</t>
  </si>
  <si>
    <t>PL_055</t>
  </si>
  <si>
    <t>PL_056</t>
  </si>
  <si>
    <t>PL_057</t>
  </si>
  <si>
    <t>PL_058</t>
  </si>
  <si>
    <t>PL_059</t>
  </si>
  <si>
    <t>PL_060</t>
  </si>
  <si>
    <t>PL_061</t>
  </si>
  <si>
    <t>PL_062</t>
  </si>
  <si>
    <t>BLACHOWNIA</t>
  </si>
  <si>
    <t>Bitumen</t>
  </si>
  <si>
    <t>BIELSKO-BIALA</t>
  </si>
  <si>
    <t>TRESNA</t>
  </si>
  <si>
    <t>Wasserspeicher</t>
  </si>
  <si>
    <t>PORABKA</t>
  </si>
  <si>
    <t>PORABKA ZAR</t>
  </si>
  <si>
    <t>JAWORZNO</t>
  </si>
  <si>
    <t>BYDGOSZCZ</t>
  </si>
  <si>
    <t>BOBROWICE</t>
  </si>
  <si>
    <t>PILCHOWICE</t>
  </si>
  <si>
    <t>BIELSKO-POLNOC</t>
  </si>
  <si>
    <t>OPOLE</t>
  </si>
  <si>
    <t>BIELKOWO</t>
  </si>
  <si>
    <t>GDANSK</t>
  </si>
  <si>
    <t>WYBREZE</t>
  </si>
  <si>
    <t>KORONOWO</t>
  </si>
  <si>
    <t>ZUR</t>
  </si>
  <si>
    <t>ELCHO CHORZOW</t>
  </si>
  <si>
    <t>WROCLAW</t>
  </si>
  <si>
    <t>GRODEK</t>
  </si>
  <si>
    <t>LAZISKA</t>
  </si>
  <si>
    <t>TYCHY II</t>
  </si>
  <si>
    <t>DOLNA ODRA</t>
  </si>
  <si>
    <t>MYCZKOWCE</t>
  </si>
  <si>
    <t>SOLINA</t>
  </si>
  <si>
    <t>BEDZIN</t>
  </si>
  <si>
    <t>ZIELONA GORA</t>
  </si>
  <si>
    <t>DYCHOW</t>
  </si>
  <si>
    <t>LUBLIN-WROTKOW</t>
  </si>
  <si>
    <t>KRAKOW</t>
  </si>
  <si>
    <t>TUROW</t>
  </si>
  <si>
    <t>SIEKIERKI</t>
  </si>
  <si>
    <t>ZERAN</t>
  </si>
  <si>
    <t>DEBE</t>
  </si>
  <si>
    <t>KOGENERACJA</t>
  </si>
  <si>
    <t>DALKIA POZNAN</t>
  </si>
  <si>
    <t>BELCHATOW</t>
  </si>
  <si>
    <t>MIECHOWICE</t>
  </si>
  <si>
    <t>ZABRZE</t>
  </si>
  <si>
    <t>NIEDZICA</t>
  </si>
  <si>
    <t>NOWA SARZYNA</t>
  </si>
  <si>
    <t>TARNOW II</t>
  </si>
  <si>
    <t>TARNOW I</t>
  </si>
  <si>
    <t>CZCHOW</t>
  </si>
  <si>
    <t>ROZNOW</t>
  </si>
  <si>
    <t>RYBRIK</t>
  </si>
  <si>
    <t>DALKIA LODZ</t>
  </si>
  <si>
    <t>Braunkohle</t>
  </si>
  <si>
    <t>KWK (Steinkohle)</t>
  </si>
  <si>
    <t>KWK (Bitumen)</t>
  </si>
  <si>
    <t>Bezeichner</t>
  </si>
  <si>
    <t>Langname</t>
  </si>
  <si>
    <t>Konventionell</t>
  </si>
  <si>
    <t>Speicher</t>
  </si>
  <si>
    <t>Pmin</t>
  </si>
  <si>
    <t>DATEN!</t>
  </si>
  <si>
    <t>wird 0 angenommen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</si>
</sst>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63"/>
  <sheetViews>
    <sheetView zoomScaleNormal="100" workbookViewId="0">
      <pane ySplit="1" topLeftCell="A20" activePane="bottomLeft" state="frozen"/>
      <selection pane="bottomLeft" activeCell="O22" sqref="O22"/>
    </sheetView>
  </sheetViews>
  <sheetFormatPr baseColWidth="10" defaultRowHeight="15" x14ac:dyDescent="0.25"/>
  <cols>
    <col min="2" max="2" width="19.28515625" bestFit="1" customWidth="1"/>
    <col min="3" max="3" width="12.7109375" bestFit="1" customWidth="1"/>
    <col min="4" max="4" width="9.42578125" customWidth="1"/>
    <col min="5" max="5" width="19.42578125" customWidth="1"/>
    <col min="6" max="6" width="16.710937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8" t="s">
        <v>11</v>
      </c>
      <c r="B1" s="8" t="s">
        <v>6</v>
      </c>
      <c r="C1" s="8" t="s">
        <v>7</v>
      </c>
      <c r="D1" s="8" t="s">
        <v>8</v>
      </c>
      <c r="E1" s="8" t="s">
        <v>0</v>
      </c>
      <c r="F1" s="9" t="s">
        <v>4</v>
      </c>
      <c r="G1" s="9" t="s">
        <v>5</v>
      </c>
      <c r="H1" s="11" t="s">
        <v>15</v>
      </c>
      <c r="I1" s="11" t="s">
        <v>17</v>
      </c>
      <c r="J1" s="9" t="s">
        <v>9</v>
      </c>
      <c r="K1" s="9" t="s">
        <v>10</v>
      </c>
      <c r="L1" s="4"/>
    </row>
    <row r="2" spans="1:12" x14ac:dyDescent="0.25">
      <c r="A2" s="3" t="s">
        <v>32</v>
      </c>
      <c r="B2" s="3" t="s">
        <v>83</v>
      </c>
      <c r="C2" s="15" t="s">
        <v>84</v>
      </c>
      <c r="D2" s="7">
        <v>220</v>
      </c>
      <c r="E2" s="3" t="s">
        <v>83</v>
      </c>
      <c r="F2" s="1" t="s">
        <v>188</v>
      </c>
      <c r="G2" s="1">
        <f>VLOOKUP(F:F,Kraftwerkspark!$B$2:$F$10,4,FALSE)</f>
        <v>0.42</v>
      </c>
      <c r="H2" s="1">
        <f>VLOOKUP(F:F,Kraftwerkspark!$B$2:$F$10,3,FALSE)</f>
        <v>0.4</v>
      </c>
      <c r="I2" s="1">
        <f>VLOOKUP(F:F,Kraftwerkspark!$B$2:$F$10,5,FALSE)</f>
        <v>3.77</v>
      </c>
      <c r="J2" s="6">
        <v>600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IF(F2=Kraftwerkspark!$B$8,J2*Kraftwerkspark!$H$8/100,
IF(F2=Kraftwerkspark!$B$9,J2*Kraftwerkspark!$H$9/100,
IF(F2=Kraftwerkspark!$B$10,J2*Kraftwerkspark!$H$10/100,0)))))))</f>
        <v>420</v>
      </c>
    </row>
    <row r="3" spans="1:12" x14ac:dyDescent="0.25">
      <c r="A3" s="3" t="s">
        <v>33</v>
      </c>
      <c r="B3" s="3" t="s">
        <v>85</v>
      </c>
      <c r="C3" s="15" t="s">
        <v>84</v>
      </c>
      <c r="D3" s="7">
        <v>220</v>
      </c>
      <c r="E3" s="3" t="s">
        <v>140</v>
      </c>
      <c r="F3" s="1" t="s">
        <v>141</v>
      </c>
      <c r="G3" s="1">
        <f>VLOOKUP(F:F,Kraftwerkspark!$B$2:$F$10,4,FALSE)</f>
        <v>0.33</v>
      </c>
      <c r="H3" s="1">
        <f>VLOOKUP(F:F,Kraftwerkspark!$B$2:$F$10,3,FALSE)</f>
        <v>0.27</v>
      </c>
      <c r="I3" s="1">
        <f>VLOOKUP(F:F,Kraftwerkspark!$B$2:$F$10,5,FALSE)</f>
        <v>7.4809999999999999</v>
      </c>
      <c r="J3" s="6">
        <v>165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IF(F3=Kraftwerkspark!$B$8,J3*Kraftwerkspark!$H$8/100,
IF(F3=Kraftwerkspark!$B$9,J3*Kraftwerkspark!$H$9/100,
IF(F3=Kraftwerkspark!$B$10,J3*Kraftwerkspark!$H$10/100,0)))))))</f>
        <v>0</v>
      </c>
    </row>
    <row r="4" spans="1:12" x14ac:dyDescent="0.25">
      <c r="A4" s="3" t="s">
        <v>34</v>
      </c>
      <c r="B4" s="3" t="s">
        <v>86</v>
      </c>
      <c r="C4" s="15" t="s">
        <v>84</v>
      </c>
      <c r="D4" s="7">
        <v>220</v>
      </c>
      <c r="E4" s="3" t="s">
        <v>142</v>
      </c>
      <c r="F4" s="1" t="s">
        <v>141</v>
      </c>
      <c r="G4" s="1">
        <f>VLOOKUP(F:F,Kraftwerkspark!$B$2:$F$10,4,FALSE)</f>
        <v>0.33</v>
      </c>
      <c r="H4" s="1">
        <f>VLOOKUP(F:F,Kraftwerkspark!$B$2:$F$10,3,FALSE)</f>
        <v>0.27</v>
      </c>
      <c r="I4" s="1">
        <f>VLOOKUP(F:F,Kraftwerkspark!$B$2:$F$10,5,FALSE)</f>
        <v>7.4809999999999999</v>
      </c>
      <c r="J4" s="6">
        <v>75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IF(F4=Kraftwerkspark!$B$8,J4*Kraftwerkspark!$H$8/100,
IF(F4=Kraftwerkspark!$B$9,J4*Kraftwerkspark!$H$9/100,
IF(F4=Kraftwerkspark!$B$10,J4*Kraftwerkspark!$H$10/100,0)))))))</f>
        <v>0</v>
      </c>
    </row>
    <row r="5" spans="1:12" x14ac:dyDescent="0.25">
      <c r="A5" s="3" t="s">
        <v>35</v>
      </c>
      <c r="B5" s="3" t="s">
        <v>86</v>
      </c>
      <c r="C5" s="15" t="s">
        <v>87</v>
      </c>
      <c r="D5" s="7">
        <v>220</v>
      </c>
      <c r="E5" s="3" t="s">
        <v>143</v>
      </c>
      <c r="F5" s="1" t="s">
        <v>144</v>
      </c>
      <c r="G5" s="1">
        <f>VLOOKUP(F:F,Kraftwerkspark!$B$2:$F$10,4,FALSE)</f>
        <v>0.85</v>
      </c>
      <c r="H5" s="1">
        <f>VLOOKUP(F:F,Kraftwerkspark!$B$2:$F$10,3,FALSE)</f>
        <v>0</v>
      </c>
      <c r="I5" s="1">
        <f>VLOOKUP(F:F,Kraftwerkspark!$B$2:$F$10,5,FALSE)</f>
        <v>0</v>
      </c>
      <c r="J5" s="6">
        <v>33.26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IF(F5=Kraftwerkspark!$B$8,J5*Kraftwerkspark!$H$8/100,
IF(F5=Kraftwerkspark!$B$9,J5*Kraftwerkspark!$H$9/100,
IF(F5=Kraftwerkspark!$B$10,J5*Kraftwerkspark!$H$10/100,0)))))))</f>
        <v>0</v>
      </c>
    </row>
    <row r="6" spans="1:12" x14ac:dyDescent="0.25">
      <c r="A6" s="3" t="s">
        <v>36</v>
      </c>
      <c r="B6" s="3" t="s">
        <v>86</v>
      </c>
      <c r="C6" s="15" t="s">
        <v>87</v>
      </c>
      <c r="D6" s="7">
        <v>220</v>
      </c>
      <c r="E6" s="3" t="s">
        <v>145</v>
      </c>
      <c r="F6" s="1" t="s">
        <v>144</v>
      </c>
      <c r="G6" s="1">
        <f>VLOOKUP(F:F,Kraftwerkspark!$B$2:$F$10,4,FALSE)</f>
        <v>0.85</v>
      </c>
      <c r="H6" s="1">
        <f>VLOOKUP(F:F,Kraftwerkspark!$B$2:$F$10,3,FALSE)</f>
        <v>0</v>
      </c>
      <c r="I6" s="1">
        <f>VLOOKUP(F:F,Kraftwerkspark!$B$2:$F$10,5,FALSE)</f>
        <v>0</v>
      </c>
      <c r="J6" s="6">
        <v>24.86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IF(F6=Kraftwerkspark!$B$8,J6*Kraftwerkspark!$H$8/100,
IF(F6=Kraftwerkspark!$B$9,J6*Kraftwerkspark!$H$9/100,
IF(F6=Kraftwerkspark!$B$10,J6*Kraftwerkspark!$H$10/100,0)))))))</f>
        <v>0</v>
      </c>
    </row>
    <row r="7" spans="1:12" x14ac:dyDescent="0.25">
      <c r="A7" s="3" t="s">
        <v>37</v>
      </c>
      <c r="B7" s="3" t="s">
        <v>86</v>
      </c>
      <c r="C7" s="15" t="s">
        <v>87</v>
      </c>
      <c r="D7" s="7">
        <v>220</v>
      </c>
      <c r="E7" s="3" t="s">
        <v>146</v>
      </c>
      <c r="F7" s="1" t="s">
        <v>3</v>
      </c>
      <c r="G7" s="1">
        <f>VLOOKUP(F:F,Kraftwerkspark!$B$2:$F$10,4,FALSE)</f>
        <v>0.85</v>
      </c>
      <c r="H7" s="1">
        <f>VLOOKUP(F:F,Kraftwerkspark!$B$2:$F$10,3,FALSE)</f>
        <v>0</v>
      </c>
      <c r="I7" s="1">
        <f>VLOOKUP(F:F,Kraftwerkspark!$B$2:$F$10,5,FALSE)</f>
        <v>0</v>
      </c>
      <c r="J7" s="6">
        <v>512.26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IF(F7=Kraftwerkspark!$B$8,J7*Kraftwerkspark!$H$8/100,
IF(F7=Kraftwerkspark!$B$9,J7*Kraftwerkspark!$H$9/100,
IF(F7=Kraftwerkspark!$B$10,J7*Kraftwerkspark!$H$10/100,0)))))))</f>
        <v>0</v>
      </c>
    </row>
    <row r="8" spans="1:12" x14ac:dyDescent="0.25">
      <c r="A8" s="3" t="s">
        <v>38</v>
      </c>
      <c r="B8" s="3" t="s">
        <v>88</v>
      </c>
      <c r="C8" s="15" t="s">
        <v>84</v>
      </c>
      <c r="D8" s="7">
        <v>220</v>
      </c>
      <c r="E8" s="3" t="s">
        <v>147</v>
      </c>
      <c r="F8" s="1" t="s">
        <v>141</v>
      </c>
      <c r="G8" s="1">
        <f>VLOOKUP(F:F,Kraftwerkspark!$B$2:$F$10,4,FALSE)</f>
        <v>0.33</v>
      </c>
      <c r="H8" s="1">
        <f>VLOOKUP(F:F,Kraftwerkspark!$B$2:$F$10,3,FALSE)</f>
        <v>0.27</v>
      </c>
      <c r="I8" s="1">
        <f>VLOOKUP(F:F,Kraftwerkspark!$B$2:$F$10,5,FALSE)</f>
        <v>7.4809999999999999</v>
      </c>
      <c r="J8" s="6">
        <v>1540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IF(F8=Kraftwerkspark!$B$8,J8*Kraftwerkspark!$H$8/100,
IF(F8=Kraftwerkspark!$B$9,J8*Kraftwerkspark!$H$9/100,
IF(F8=Kraftwerkspark!$B$10,J8*Kraftwerkspark!$H$10/100,0)))))))</f>
        <v>0</v>
      </c>
    </row>
    <row r="9" spans="1:12" x14ac:dyDescent="0.25">
      <c r="A9" s="3" t="s">
        <v>39</v>
      </c>
      <c r="B9" s="3" t="s">
        <v>89</v>
      </c>
      <c r="C9" s="15" t="s">
        <v>84</v>
      </c>
      <c r="D9" s="7">
        <v>220</v>
      </c>
      <c r="E9" s="3" t="s">
        <v>148</v>
      </c>
      <c r="F9" s="1" t="s">
        <v>188</v>
      </c>
      <c r="G9" s="1">
        <f>VLOOKUP(F:F,Kraftwerkspark!$B$2:$F$10,4,FALSE)</f>
        <v>0.42</v>
      </c>
      <c r="H9" s="1">
        <f>VLOOKUP(F:F,Kraftwerkspark!$B$2:$F$10,3,FALSE)</f>
        <v>0.4</v>
      </c>
      <c r="I9" s="1">
        <f>VLOOKUP(F:F,Kraftwerkspark!$B$2:$F$10,5,FALSE)</f>
        <v>3.77</v>
      </c>
      <c r="J9" s="6">
        <v>227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IF(F9=Kraftwerkspark!$B$8,J9*Kraftwerkspark!$H$8/100,
IF(F9=Kraftwerkspark!$B$9,J9*Kraftwerkspark!$H$9/100,
IF(F9=Kraftwerkspark!$B$10,J9*Kraftwerkspark!$H$10/100,0)))))))</f>
        <v>158.9</v>
      </c>
    </row>
    <row r="10" spans="1:12" x14ac:dyDescent="0.25">
      <c r="A10" s="3" t="s">
        <v>40</v>
      </c>
      <c r="B10" s="3" t="s">
        <v>90</v>
      </c>
      <c r="C10" s="15" t="s">
        <v>87</v>
      </c>
      <c r="D10" s="7">
        <v>220</v>
      </c>
      <c r="E10" s="3" t="s">
        <v>149</v>
      </c>
      <c r="F10" s="1" t="s">
        <v>144</v>
      </c>
      <c r="G10" s="1">
        <f>VLOOKUP(F:F,Kraftwerkspark!$B$2:$F$10,4,FALSE)</f>
        <v>0.85</v>
      </c>
      <c r="H10" s="1">
        <f>VLOOKUP(F:F,Kraftwerkspark!$B$2:$F$10,3,FALSE)</f>
        <v>0</v>
      </c>
      <c r="I10" s="1">
        <f>VLOOKUP(F:F,Kraftwerkspark!$B$2:$F$10,5,FALSE)</f>
        <v>0</v>
      </c>
      <c r="J10" s="6">
        <v>13.62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IF(F10=Kraftwerkspark!$B$8,J10*Kraftwerkspark!$H$8/100,
IF(F10=Kraftwerkspark!$B$9,J10*Kraftwerkspark!$H$9/100,
IF(F10=Kraftwerkspark!$B$10,J10*Kraftwerkspark!$H$10/100,0)))))))</f>
        <v>0</v>
      </c>
    </row>
    <row r="11" spans="1:12" x14ac:dyDescent="0.25">
      <c r="A11" s="3" t="s">
        <v>41</v>
      </c>
      <c r="B11" s="3" t="s">
        <v>90</v>
      </c>
      <c r="C11" s="15" t="s">
        <v>87</v>
      </c>
      <c r="D11" s="7">
        <v>220</v>
      </c>
      <c r="E11" s="3" t="s">
        <v>150</v>
      </c>
      <c r="F11" s="1" t="s">
        <v>144</v>
      </c>
      <c r="G11" s="1">
        <f>VLOOKUP(F:F,Kraftwerkspark!$B$2:$F$10,4,FALSE)</f>
        <v>0.85</v>
      </c>
      <c r="H11" s="1">
        <f>VLOOKUP(F:F,Kraftwerkspark!$B$2:$F$10,3,FALSE)</f>
        <v>0</v>
      </c>
      <c r="I11" s="1">
        <f>VLOOKUP(F:F,Kraftwerkspark!$B$2:$F$10,5,FALSE)</f>
        <v>0</v>
      </c>
      <c r="J11" s="6">
        <v>19.759999999999998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IF(F11=Kraftwerkspark!$B$8,J11*Kraftwerkspark!$H$8/100,
IF(F11=Kraftwerkspark!$B$9,J11*Kraftwerkspark!$H$9/100,
IF(F11=Kraftwerkspark!$B$10,J11*Kraftwerkspark!$H$10/100,0)))))))</f>
        <v>0</v>
      </c>
    </row>
    <row r="12" spans="1:12" x14ac:dyDescent="0.25">
      <c r="A12" s="3" t="s">
        <v>42</v>
      </c>
      <c r="B12" s="3" t="s">
        <v>91</v>
      </c>
      <c r="C12" s="15" t="s">
        <v>84</v>
      </c>
      <c r="D12" s="7">
        <v>220</v>
      </c>
      <c r="E12" s="3" t="s">
        <v>151</v>
      </c>
      <c r="F12" s="1" t="s">
        <v>141</v>
      </c>
      <c r="G12" s="1">
        <f>VLOOKUP(F:F,Kraftwerkspark!$B$2:$F$10,4,FALSE)</f>
        <v>0.33</v>
      </c>
      <c r="H12" s="1">
        <f>VLOOKUP(F:F,Kraftwerkspark!$B$2:$F$10,3,FALSE)</f>
        <v>0.27</v>
      </c>
      <c r="I12" s="1">
        <f>VLOOKUP(F:F,Kraftwerkspark!$B$2:$F$10,5,FALSE)</f>
        <v>7.4809999999999999</v>
      </c>
      <c r="J12" s="6">
        <v>55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IF(F12=Kraftwerkspark!$B$8,J12*Kraftwerkspark!$H$8/100,
IF(F12=Kraftwerkspark!$B$9,J12*Kraftwerkspark!$H$9/100,
IF(F12=Kraftwerkspark!$B$10,J12*Kraftwerkspark!$H$10/100,0)))))))</f>
        <v>0</v>
      </c>
    </row>
    <row r="13" spans="1:12" x14ac:dyDescent="0.25">
      <c r="A13" s="3" t="s">
        <v>43</v>
      </c>
      <c r="B13" s="3" t="s">
        <v>92</v>
      </c>
      <c r="C13" s="15" t="s">
        <v>84</v>
      </c>
      <c r="D13" s="7">
        <v>380</v>
      </c>
      <c r="E13" s="3" t="s">
        <v>152</v>
      </c>
      <c r="F13" s="1" t="s">
        <v>16</v>
      </c>
      <c r="G13" s="1">
        <f>VLOOKUP(F:F,Kraftwerkspark!$B$2:$F$10,4,FALSE)</f>
        <v>0.42</v>
      </c>
      <c r="H13" s="1">
        <f>VLOOKUP(F:F,Kraftwerkspark!$B$2:$F$10,3,FALSE)</f>
        <v>0.3</v>
      </c>
      <c r="I13" s="1">
        <f>VLOOKUP(F:F,Kraftwerkspark!$B$2:$F$10,5,FALSE)</f>
        <v>10.9</v>
      </c>
      <c r="J13" s="6">
        <v>960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IF(F13=Kraftwerkspark!$B$8,J13*Kraftwerkspark!$H$8/100,
IF(F13=Kraftwerkspark!$B$9,J13*Kraftwerkspark!$H$9/100,
IF(F13=Kraftwerkspark!$B$10,J13*Kraftwerkspark!$H$10/100,0)))))))</f>
        <v>288</v>
      </c>
    </row>
    <row r="14" spans="1:12" x14ac:dyDescent="0.25">
      <c r="A14" s="3" t="s">
        <v>44</v>
      </c>
      <c r="B14" s="3" t="s">
        <v>93</v>
      </c>
      <c r="C14" s="15" t="s">
        <v>87</v>
      </c>
      <c r="D14" s="7">
        <v>380</v>
      </c>
      <c r="E14" s="3" t="s">
        <v>153</v>
      </c>
      <c r="F14" s="1" t="s">
        <v>144</v>
      </c>
      <c r="G14" s="1">
        <f>VLOOKUP(F:F,Kraftwerkspark!$B$2:$F$10,4,FALSE)</f>
        <v>0.85</v>
      </c>
      <c r="H14" s="1">
        <f>VLOOKUP(F:F,Kraftwerkspark!$B$2:$F$10,3,FALSE)</f>
        <v>0</v>
      </c>
      <c r="I14" s="1">
        <f>VLOOKUP(F:F,Kraftwerkspark!$B$2:$F$10,5,FALSE)</f>
        <v>0</v>
      </c>
      <c r="J14" s="6">
        <v>19.46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IF(F14=Kraftwerkspark!$B$8,J14*Kraftwerkspark!$H$8/100,
IF(F14=Kraftwerkspark!$B$9,J14*Kraftwerkspark!$H$9/100,
IF(F14=Kraftwerkspark!$B$10,J14*Kraftwerkspark!$H$10/100,0)))))))</f>
        <v>0</v>
      </c>
    </row>
    <row r="15" spans="1:12" x14ac:dyDescent="0.25">
      <c r="A15" s="3" t="s">
        <v>45</v>
      </c>
      <c r="B15" s="3" t="s">
        <v>94</v>
      </c>
      <c r="C15" s="15" t="s">
        <v>84</v>
      </c>
      <c r="D15" s="7">
        <v>380</v>
      </c>
      <c r="E15" s="3" t="s">
        <v>154</v>
      </c>
      <c r="F15" s="1" t="s">
        <v>188</v>
      </c>
      <c r="G15" s="1">
        <f>VLOOKUP(F:F,Kraftwerkspark!$B$2:$F$10,4,FALSE)</f>
        <v>0.42</v>
      </c>
      <c r="H15" s="1">
        <f>VLOOKUP(F:F,Kraftwerkspark!$B$2:$F$10,3,FALSE)</f>
        <v>0.4</v>
      </c>
      <c r="I15" s="1">
        <f>VLOOKUP(F:F,Kraftwerkspark!$B$2:$F$10,5,FALSE)</f>
        <v>3.77</v>
      </c>
      <c r="J15" s="6">
        <v>322.5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IF(F15=Kraftwerkspark!$B$8,J15*Kraftwerkspark!$H$8/100,
IF(F15=Kraftwerkspark!$B$9,J15*Kraftwerkspark!$H$9/100,
IF(F15=Kraftwerkspark!$B$10,J15*Kraftwerkspark!$H$10/100,0)))))))</f>
        <v>225.75</v>
      </c>
    </row>
    <row r="16" spans="1:12" x14ac:dyDescent="0.25">
      <c r="A16" s="3" t="s">
        <v>46</v>
      </c>
      <c r="B16" s="3" t="s">
        <v>94</v>
      </c>
      <c r="C16" s="15" t="s">
        <v>84</v>
      </c>
      <c r="D16" s="7">
        <v>380</v>
      </c>
      <c r="E16" s="3" t="s">
        <v>155</v>
      </c>
      <c r="F16" s="1" t="s">
        <v>188</v>
      </c>
      <c r="G16" s="1">
        <f>VLOOKUP(F:F,Kraftwerkspark!$B$2:$F$10,4,FALSE)</f>
        <v>0.42</v>
      </c>
      <c r="H16" s="1">
        <f>VLOOKUP(F:F,Kraftwerkspark!$B$2:$F$10,3,FALSE)</f>
        <v>0.4</v>
      </c>
      <c r="I16" s="1">
        <f>VLOOKUP(F:F,Kraftwerkspark!$B$2:$F$10,5,FALSE)</f>
        <v>3.77</v>
      </c>
      <c r="J16" s="6">
        <v>331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IF(F16=Kraftwerkspark!$B$8,J16*Kraftwerkspark!$H$8/100,
IF(F16=Kraftwerkspark!$B$9,J16*Kraftwerkspark!$H$9/100,
IF(F16=Kraftwerkspark!$B$10,J16*Kraftwerkspark!$H$10/100,0)))))))</f>
        <v>231.7</v>
      </c>
    </row>
    <row r="17" spans="1:11" x14ac:dyDescent="0.25">
      <c r="A17" s="3" t="s">
        <v>47</v>
      </c>
      <c r="B17" s="3" t="s">
        <v>95</v>
      </c>
      <c r="C17" s="15" t="s">
        <v>84</v>
      </c>
      <c r="D17" s="7">
        <v>220</v>
      </c>
      <c r="E17" s="3" t="s">
        <v>95</v>
      </c>
      <c r="F17" s="1" t="s">
        <v>2</v>
      </c>
      <c r="G17" s="1">
        <f>VLOOKUP(F:F,Kraftwerkspark!$B$2:$F$10,4,FALSE)</f>
        <v>0.52</v>
      </c>
      <c r="H17" s="1">
        <f>VLOOKUP(F:F,Kraftwerkspark!$B$2:$F$10,3,FALSE)</f>
        <v>0.2</v>
      </c>
      <c r="I17" s="1">
        <f>VLOOKUP(F:F,Kraftwerkspark!$B$2:$F$10,5,FALSE)</f>
        <v>27.25</v>
      </c>
      <c r="J17" s="6">
        <v>55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IF(F17=Kraftwerkspark!$B$8,J17*Kraftwerkspark!$H$8/100,
IF(F17=Kraftwerkspark!$B$9,J17*Kraftwerkspark!$H$9/100,
IF(F17=Kraftwerkspark!$B$10,J17*Kraftwerkspark!$H$10/100,0)))))))</f>
        <v>11</v>
      </c>
    </row>
    <row r="18" spans="1:11" x14ac:dyDescent="0.25">
      <c r="A18" s="3" t="s">
        <v>48</v>
      </c>
      <c r="B18" s="3" t="s">
        <v>96</v>
      </c>
      <c r="C18" s="15" t="s">
        <v>84</v>
      </c>
      <c r="D18" s="7">
        <v>220</v>
      </c>
      <c r="E18" s="3" t="s">
        <v>96</v>
      </c>
      <c r="F18" s="1" t="s">
        <v>141</v>
      </c>
      <c r="G18" s="1">
        <f>VLOOKUP(F:F,Kraftwerkspark!$B$2:$F$10,4,FALSE)</f>
        <v>0.33</v>
      </c>
      <c r="H18" s="1">
        <f>VLOOKUP(F:F,Kraftwerkspark!$B$2:$F$10,3,FALSE)</f>
        <v>0.27</v>
      </c>
      <c r="I18" s="1">
        <f>VLOOKUP(F:F,Kraftwerkspark!$B$2:$F$10,5,FALSE)</f>
        <v>7.4809999999999999</v>
      </c>
      <c r="J18" s="6">
        <v>200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IF(F18=Kraftwerkspark!$B$8,J18*Kraftwerkspark!$H$8/100,
IF(F18=Kraftwerkspark!$B$9,J18*Kraftwerkspark!$H$9/100,
IF(F18=Kraftwerkspark!$B$10,J18*Kraftwerkspark!$H$10/100,0)))))))</f>
        <v>0</v>
      </c>
    </row>
    <row r="19" spans="1:11" x14ac:dyDescent="0.25">
      <c r="A19" s="3" t="s">
        <v>49</v>
      </c>
      <c r="B19" s="3" t="s">
        <v>97</v>
      </c>
      <c r="C19" s="15" t="s">
        <v>87</v>
      </c>
      <c r="D19" s="7">
        <v>220</v>
      </c>
      <c r="E19" s="3" t="s">
        <v>156</v>
      </c>
      <c r="F19" s="1" t="s">
        <v>144</v>
      </c>
      <c r="G19" s="1">
        <f>VLOOKUP(F:F,Kraftwerkspark!$B$2:$F$10,4,FALSE)</f>
        <v>0.85</v>
      </c>
      <c r="H19" s="1">
        <f>VLOOKUP(F:F,Kraftwerkspark!$B$2:$F$10,3,FALSE)</f>
        <v>0</v>
      </c>
      <c r="I19" s="1">
        <f>VLOOKUP(F:F,Kraftwerkspark!$B$2:$F$10,5,FALSE)</f>
        <v>0</v>
      </c>
      <c r="J19" s="6">
        <v>38.26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IF(F19=Kraftwerkspark!$B$8,J19*Kraftwerkspark!$H$8/100,
IF(F19=Kraftwerkspark!$B$9,J19*Kraftwerkspark!$H$9/100,
IF(F19=Kraftwerkspark!$B$10,J19*Kraftwerkspark!$H$10/100,0)))))))</f>
        <v>0</v>
      </c>
    </row>
    <row r="20" spans="1:11" x14ac:dyDescent="0.25">
      <c r="A20" s="3" t="s">
        <v>50</v>
      </c>
      <c r="B20" s="3" t="s">
        <v>97</v>
      </c>
      <c r="C20" s="15" t="s">
        <v>87</v>
      </c>
      <c r="D20" s="7">
        <v>220</v>
      </c>
      <c r="E20" s="3" t="s">
        <v>157</v>
      </c>
      <c r="F20" s="1" t="s">
        <v>144</v>
      </c>
      <c r="G20" s="1">
        <f>VLOOKUP(F:F,Kraftwerkspark!$B$2:$F$10,4,FALSE)</f>
        <v>0.85</v>
      </c>
      <c r="H20" s="1">
        <f>VLOOKUP(F:F,Kraftwerkspark!$B$2:$F$10,3,FALSE)</f>
        <v>0</v>
      </c>
      <c r="I20" s="1">
        <f>VLOOKUP(F:F,Kraftwerkspark!$B$2:$F$10,5,FALSE)</f>
        <v>0</v>
      </c>
      <c r="J20" s="6">
        <v>20.259999999999998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IF(F20=Kraftwerkspark!$B$8,J20*Kraftwerkspark!$H$8/100,
IF(F20=Kraftwerkspark!$B$9,J20*Kraftwerkspark!$H$9/100,
IF(F20=Kraftwerkspark!$B$10,J20*Kraftwerkspark!$H$10/100,0)))))))</f>
        <v>0</v>
      </c>
    </row>
    <row r="21" spans="1:11" x14ac:dyDescent="0.25">
      <c r="A21" s="3" t="s">
        <v>51</v>
      </c>
      <c r="B21" s="3" t="s">
        <v>98</v>
      </c>
      <c r="C21" s="15" t="s">
        <v>84</v>
      </c>
      <c r="D21" s="7">
        <v>220</v>
      </c>
      <c r="E21" s="3" t="s">
        <v>158</v>
      </c>
      <c r="F21" s="1" t="s">
        <v>141</v>
      </c>
      <c r="G21" s="1">
        <f>VLOOKUP(F:F,Kraftwerkspark!$B$2:$F$10,4,FALSE)</f>
        <v>0.33</v>
      </c>
      <c r="H21" s="1">
        <f>VLOOKUP(F:F,Kraftwerkspark!$B$2:$F$10,3,FALSE)</f>
        <v>0.27</v>
      </c>
      <c r="I21" s="1">
        <f>VLOOKUP(F:F,Kraftwerkspark!$B$2:$F$10,5,FALSE)</f>
        <v>7.4809999999999999</v>
      </c>
      <c r="J21" s="6">
        <v>220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IF(F21=Kraftwerkspark!$B$8,J21*Kraftwerkspark!$H$8/100,
IF(F21=Kraftwerkspark!$B$9,J21*Kraftwerkspark!$H$9/100,
IF(F21=Kraftwerkspark!$B$10,J21*Kraftwerkspark!$H$10/100,0)))))))</f>
        <v>0</v>
      </c>
    </row>
    <row r="22" spans="1:11" x14ac:dyDescent="0.25">
      <c r="A22" s="3" t="s">
        <v>52</v>
      </c>
      <c r="B22" s="3" t="s">
        <v>99</v>
      </c>
      <c r="C22" s="15" t="s">
        <v>84</v>
      </c>
      <c r="D22" s="7">
        <v>380</v>
      </c>
      <c r="E22" s="3" t="s">
        <v>99</v>
      </c>
      <c r="F22" s="1" t="s">
        <v>141</v>
      </c>
      <c r="G22" s="1">
        <f>VLOOKUP(F:F,Kraftwerkspark!$B$2:$F$10,4,FALSE)</f>
        <v>0.33</v>
      </c>
      <c r="H22" s="1">
        <f>VLOOKUP(F:F,Kraftwerkspark!$B$2:$F$10,3,FALSE)</f>
        <v>0.27</v>
      </c>
      <c r="I22" s="1">
        <f>VLOOKUP(F:F,Kraftwerkspark!$B$2:$F$10,5,FALSE)</f>
        <v>7.4809999999999999</v>
      </c>
      <c r="J22" s="6">
        <v>300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IF(F22=Kraftwerkspark!$B$8,J22*Kraftwerkspark!$H$8/100,
IF(F22=Kraftwerkspark!$B$9,J22*Kraftwerkspark!$H$9/100,
IF(F22=Kraftwerkspark!$B$10,J22*Kraftwerkspark!$H$10/100,0)))))))</f>
        <v>0</v>
      </c>
    </row>
    <row r="23" spans="1:11" x14ac:dyDescent="0.25">
      <c r="A23" s="3" t="s">
        <v>53</v>
      </c>
      <c r="B23" s="3" t="s">
        <v>100</v>
      </c>
      <c r="C23" s="15" t="s">
        <v>84</v>
      </c>
      <c r="D23" s="7">
        <v>220</v>
      </c>
      <c r="E23" s="3" t="s">
        <v>159</v>
      </c>
      <c r="F23" s="1" t="s">
        <v>141</v>
      </c>
      <c r="G23" s="1">
        <f>VLOOKUP(F:F,Kraftwerkspark!$B$2:$F$10,4,FALSE)</f>
        <v>0.33</v>
      </c>
      <c r="H23" s="1">
        <f>VLOOKUP(F:F,Kraftwerkspark!$B$2:$F$10,3,FALSE)</f>
        <v>0.27</v>
      </c>
      <c r="I23" s="1">
        <f>VLOOKUP(F:F,Kraftwerkspark!$B$2:$F$10,5,FALSE)</f>
        <v>7.4809999999999999</v>
      </c>
      <c r="J23" s="6">
        <v>263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IF(F23=Kraftwerkspark!$B$8,J23*Kraftwerkspark!$H$8/100,
IF(F23=Kraftwerkspark!$B$9,J23*Kraftwerkspark!$H$9/100,
IF(F23=Kraftwerkspark!$B$10,J23*Kraftwerkspark!$H$10/100,0)))))))</f>
        <v>0</v>
      </c>
    </row>
    <row r="24" spans="1:11" x14ac:dyDescent="0.25">
      <c r="A24" s="3" t="s">
        <v>54</v>
      </c>
      <c r="B24" s="3" t="s">
        <v>100</v>
      </c>
      <c r="C24" s="15" t="s">
        <v>87</v>
      </c>
      <c r="D24" s="7">
        <v>220</v>
      </c>
      <c r="E24" s="3" t="s">
        <v>160</v>
      </c>
      <c r="F24" s="1" t="s">
        <v>144</v>
      </c>
      <c r="G24" s="1">
        <f>VLOOKUP(F:F,Kraftwerkspark!$B$2:$F$10,4,FALSE)</f>
        <v>0.85</v>
      </c>
      <c r="H24" s="1">
        <f>VLOOKUP(F:F,Kraftwerkspark!$B$2:$F$10,3,FALSE)</f>
        <v>0</v>
      </c>
      <c r="I24" s="1">
        <f>VLOOKUP(F:F,Kraftwerkspark!$B$2:$F$10,5,FALSE)</f>
        <v>0</v>
      </c>
      <c r="J24" s="6">
        <v>15.76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IF(F24=Kraftwerkspark!$B$8,J24*Kraftwerkspark!$H$8/100,
IF(F24=Kraftwerkspark!$B$9,J24*Kraftwerkspark!$H$9/100,
IF(F24=Kraftwerkspark!$B$10,J24*Kraftwerkspark!$H$10/100,0)))))))</f>
        <v>0</v>
      </c>
    </row>
    <row r="25" spans="1:11" x14ac:dyDescent="0.25">
      <c r="A25" s="3" t="s">
        <v>55</v>
      </c>
      <c r="B25" s="3" t="s">
        <v>101</v>
      </c>
      <c r="C25" s="15" t="s">
        <v>84</v>
      </c>
      <c r="D25" s="7">
        <v>220</v>
      </c>
      <c r="E25" s="3" t="s">
        <v>101</v>
      </c>
      <c r="F25" s="1" t="s">
        <v>188</v>
      </c>
      <c r="G25" s="1">
        <f>VLOOKUP(F:F,Kraftwerkspark!$B$2:$F$10,4,FALSE)</f>
        <v>0.42</v>
      </c>
      <c r="H25" s="1">
        <f>VLOOKUP(F:F,Kraftwerkspark!$B$2:$F$10,3,FALSE)</f>
        <v>0.4</v>
      </c>
      <c r="I25" s="1">
        <f>VLOOKUP(F:F,Kraftwerkspark!$B$2:$F$10,5,FALSE)</f>
        <v>3.77</v>
      </c>
      <c r="J25" s="6">
        <v>488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IF(F25=Kraftwerkspark!$B$8,J25*Kraftwerkspark!$H$8/100,
IF(F25=Kraftwerkspark!$B$9,J25*Kraftwerkspark!$H$9/100,
IF(F25=Kraftwerkspark!$B$10,J25*Kraftwerkspark!$H$10/100,0)))))))</f>
        <v>341.6</v>
      </c>
    </row>
    <row r="26" spans="1:11" x14ac:dyDescent="0.25">
      <c r="A26" s="3" t="s">
        <v>56</v>
      </c>
      <c r="B26" s="3" t="s">
        <v>102</v>
      </c>
      <c r="C26" s="15" t="s">
        <v>84</v>
      </c>
      <c r="D26" s="7">
        <v>220</v>
      </c>
      <c r="E26" s="3" t="s">
        <v>161</v>
      </c>
      <c r="F26" s="1" t="s">
        <v>141</v>
      </c>
      <c r="G26" s="1">
        <f>VLOOKUP(F:F,Kraftwerkspark!$B$2:$F$10,4,FALSE)</f>
        <v>0.33</v>
      </c>
      <c r="H26" s="1">
        <f>VLOOKUP(F:F,Kraftwerkspark!$B$2:$F$10,3,FALSE)</f>
        <v>0.27</v>
      </c>
      <c r="I26" s="1">
        <f>VLOOKUP(F:F,Kraftwerkspark!$B$2:$F$10,5,FALSE)</f>
        <v>7.4809999999999999</v>
      </c>
      <c r="J26" s="6">
        <v>1030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IF(F26=Kraftwerkspark!$B$8,J26*Kraftwerkspark!$H$8/100,
IF(F26=Kraftwerkspark!$B$9,J26*Kraftwerkspark!$H$9/100,
IF(F26=Kraftwerkspark!$B$10,J26*Kraftwerkspark!$H$10/100,0)))))))</f>
        <v>0</v>
      </c>
    </row>
    <row r="27" spans="1:11" x14ac:dyDescent="0.25">
      <c r="A27" s="3" t="s">
        <v>57</v>
      </c>
      <c r="B27" s="3" t="s">
        <v>102</v>
      </c>
      <c r="C27" s="15" t="s">
        <v>84</v>
      </c>
      <c r="D27" s="7">
        <v>220</v>
      </c>
      <c r="E27" s="3" t="s">
        <v>162</v>
      </c>
      <c r="F27" s="1" t="s">
        <v>141</v>
      </c>
      <c r="G27" s="1">
        <f>VLOOKUP(F:F,Kraftwerkspark!$B$2:$F$10,4,FALSE)</f>
        <v>0.33</v>
      </c>
      <c r="H27" s="1">
        <f>VLOOKUP(F:F,Kraftwerkspark!$B$2:$F$10,3,FALSE)</f>
        <v>0.27</v>
      </c>
      <c r="I27" s="1">
        <f>VLOOKUP(F:F,Kraftwerkspark!$B$2:$F$10,5,FALSE)</f>
        <v>7.4809999999999999</v>
      </c>
      <c r="J27" s="6">
        <v>40</v>
      </c>
      <c r="K27" s="1">
        <f>IF(F27=Kraftwerkspark!$B$2,J27*Kraftwerkspark!$H$2/100,
IF(F27=Kraftwerkspark!$B$3,J27*Kraftwerkspark!$H$3/100,
IF(F27=Kraftwerkspark!$B$4,J27*Kraftwerkspark!$H$4/100,
IF(F27=Kraftwerkspark!$B$5,J27*Kraftwerkspark!$H$5/100,
IF(F27=Kraftwerkspark!$B$8,J27*Kraftwerkspark!$H$8/100,
IF(F27=Kraftwerkspark!$B$9,J27*Kraftwerkspark!$H$9/100,
IF(F27=Kraftwerkspark!$B$10,J27*Kraftwerkspark!$H$10/100,0)))))))</f>
        <v>0</v>
      </c>
    </row>
    <row r="28" spans="1:11" x14ac:dyDescent="0.25">
      <c r="A28" s="3" t="s">
        <v>58</v>
      </c>
      <c r="B28" s="3" t="s">
        <v>103</v>
      </c>
      <c r="C28" s="15" t="s">
        <v>84</v>
      </c>
      <c r="D28" s="7">
        <v>380</v>
      </c>
      <c r="E28" s="3" t="s">
        <v>103</v>
      </c>
      <c r="F28" s="1" t="s">
        <v>141</v>
      </c>
      <c r="G28" s="1">
        <f>VLOOKUP(F:F,Kraftwerkspark!$B$2:$F$10,4,FALSE)</f>
        <v>0.33</v>
      </c>
      <c r="H28" s="1">
        <f>VLOOKUP(F:F,Kraftwerkspark!$B$2:$F$10,3,FALSE)</f>
        <v>0.27</v>
      </c>
      <c r="I28" s="1">
        <f>VLOOKUP(F:F,Kraftwerkspark!$B$2:$F$10,5,FALSE)</f>
        <v>7.4809999999999999</v>
      </c>
      <c r="J28" s="6">
        <v>2940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IF(F28=Kraftwerkspark!$B$8,J28*Kraftwerkspark!$H$8/100,
IF(F28=Kraftwerkspark!$B$9,J28*Kraftwerkspark!$H$9/100,
IF(F28=Kraftwerkspark!$B$10,J28*Kraftwerkspark!$H$10/100,0)))))))</f>
        <v>0</v>
      </c>
    </row>
    <row r="29" spans="1:11" x14ac:dyDescent="0.25">
      <c r="A29" s="3" t="s">
        <v>59</v>
      </c>
      <c r="B29" s="3" t="s">
        <v>104</v>
      </c>
      <c r="C29" s="15" t="s">
        <v>84</v>
      </c>
      <c r="D29" s="7">
        <v>380</v>
      </c>
      <c r="E29" s="3" t="s">
        <v>163</v>
      </c>
      <c r="F29" s="1" t="s">
        <v>141</v>
      </c>
      <c r="G29" s="1">
        <f>VLOOKUP(F:F,Kraftwerkspark!$B$2:$F$10,4,FALSE)</f>
        <v>0.33</v>
      </c>
      <c r="H29" s="1">
        <f>VLOOKUP(F:F,Kraftwerkspark!$B$2:$F$10,3,FALSE)</f>
        <v>0.27</v>
      </c>
      <c r="I29" s="1">
        <f>VLOOKUP(F:F,Kraftwerkspark!$B$2:$F$10,5,FALSE)</f>
        <v>7.4809999999999999</v>
      </c>
      <c r="J29" s="6">
        <v>1832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IF(F29=Kraftwerkspark!$B$8,J29*Kraftwerkspark!$H$8/100,
IF(F29=Kraftwerkspark!$B$9,J29*Kraftwerkspark!$H$9/100,
IF(F29=Kraftwerkspark!$B$10,J29*Kraftwerkspark!$H$10/100,0)))))))</f>
        <v>0</v>
      </c>
    </row>
    <row r="30" spans="1:11" x14ac:dyDescent="0.25">
      <c r="A30" s="3" t="s">
        <v>60</v>
      </c>
      <c r="B30" s="3" t="s">
        <v>105</v>
      </c>
      <c r="C30" s="15" t="s">
        <v>87</v>
      </c>
      <c r="D30" s="7">
        <v>380</v>
      </c>
      <c r="E30" s="3" t="s">
        <v>164</v>
      </c>
      <c r="F30" s="1" t="s">
        <v>144</v>
      </c>
      <c r="G30" s="1">
        <f>VLOOKUP(F:F,Kraftwerkspark!$B$2:$F$10,4,FALSE)</f>
        <v>0.85</v>
      </c>
      <c r="H30" s="1">
        <f>VLOOKUP(F:F,Kraftwerkspark!$B$2:$F$10,3,FALSE)</f>
        <v>0</v>
      </c>
      <c r="I30" s="1">
        <f>VLOOKUP(F:F,Kraftwerkspark!$B$2:$F$10,5,FALSE)</f>
        <v>0</v>
      </c>
      <c r="J30" s="6">
        <v>20.560000000000002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IF(F30=Kraftwerkspark!$B$8,J30*Kraftwerkspark!$H$8/100,
IF(F30=Kraftwerkspark!$B$9,J30*Kraftwerkspark!$H$9/100,
IF(F30=Kraftwerkspark!$B$10,J30*Kraftwerkspark!$H$10/100,0)))))))</f>
        <v>0</v>
      </c>
    </row>
    <row r="31" spans="1:11" x14ac:dyDescent="0.25">
      <c r="A31" s="3" t="s">
        <v>61</v>
      </c>
      <c r="B31" s="3" t="s">
        <v>105</v>
      </c>
      <c r="C31" s="15" t="s">
        <v>87</v>
      </c>
      <c r="D31" s="7">
        <v>380</v>
      </c>
      <c r="E31" s="3" t="s">
        <v>165</v>
      </c>
      <c r="F31" s="1" t="s">
        <v>3</v>
      </c>
      <c r="G31" s="1">
        <f>VLOOKUP(F:F,Kraftwerkspark!$B$2:$F$10,4,FALSE)</f>
        <v>0.85</v>
      </c>
      <c r="H31" s="1">
        <f>VLOOKUP(F:F,Kraftwerkspark!$B$2:$F$10,3,FALSE)</f>
        <v>0</v>
      </c>
      <c r="I31" s="1">
        <f>VLOOKUP(F:F,Kraftwerkspark!$B$2:$F$10,5,FALSE)</f>
        <v>0</v>
      </c>
      <c r="J31" s="6">
        <v>212.26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IF(F31=Kraftwerkspark!$B$8,J31*Kraftwerkspark!$H$8/100,
IF(F31=Kraftwerkspark!$B$9,J31*Kraftwerkspark!$H$9/100,
IF(F31=Kraftwerkspark!$B$10,J31*Kraftwerkspark!$H$10/100,0)))))))</f>
        <v>0</v>
      </c>
    </row>
    <row r="32" spans="1:11" x14ac:dyDescent="0.25">
      <c r="A32" s="3" t="s">
        <v>62</v>
      </c>
      <c r="B32" s="3" t="s">
        <v>106</v>
      </c>
      <c r="C32" s="15" t="s">
        <v>84</v>
      </c>
      <c r="D32" s="7">
        <v>380</v>
      </c>
      <c r="E32" s="3" t="s">
        <v>106</v>
      </c>
      <c r="F32" s="1" t="s">
        <v>141</v>
      </c>
      <c r="G32" s="1">
        <f>VLOOKUP(F:F,Kraftwerkspark!$B$2:$F$10,4,FALSE)</f>
        <v>0.33</v>
      </c>
      <c r="H32" s="1">
        <f>VLOOKUP(F:F,Kraftwerkspark!$B$2:$F$10,3,FALSE)</f>
        <v>0.27</v>
      </c>
      <c r="I32" s="1">
        <f>VLOOKUP(F:F,Kraftwerkspark!$B$2:$F$10,5,FALSE)</f>
        <v>7.4809999999999999</v>
      </c>
      <c r="J32" s="6">
        <v>1300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IF(F32=Kraftwerkspark!$B$8,J32*Kraftwerkspark!$H$8/100,
IF(F32=Kraftwerkspark!$B$9,J32*Kraftwerkspark!$H$9/100,
IF(F32=Kraftwerkspark!$B$10,J32*Kraftwerkspark!$H$10/100,0)))))))</f>
        <v>0</v>
      </c>
    </row>
    <row r="33" spans="1:11" x14ac:dyDescent="0.25">
      <c r="A33" s="3" t="s">
        <v>63</v>
      </c>
      <c r="B33" s="3" t="s">
        <v>106</v>
      </c>
      <c r="C33" s="15" t="s">
        <v>84</v>
      </c>
      <c r="D33" s="7">
        <v>380</v>
      </c>
      <c r="E33" s="3" t="s">
        <v>166</v>
      </c>
      <c r="F33" s="1" t="s">
        <v>141</v>
      </c>
      <c r="G33" s="1">
        <f>VLOOKUP(F:F,Kraftwerkspark!$B$2:$F$10,4,FALSE)</f>
        <v>0.33</v>
      </c>
      <c r="H33" s="1">
        <f>VLOOKUP(F:F,Kraftwerkspark!$B$2:$F$10,3,FALSE)</f>
        <v>0.27</v>
      </c>
      <c r="I33" s="1">
        <f>VLOOKUP(F:F,Kraftwerkspark!$B$2:$F$10,5,FALSE)</f>
        <v>7.4809999999999999</v>
      </c>
      <c r="J33" s="6">
        <v>81.5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IF(F33=Kraftwerkspark!$B$8,J33*Kraftwerkspark!$H$8/100,
IF(F33=Kraftwerkspark!$B$9,J33*Kraftwerkspark!$H$9/100,
IF(F33=Kraftwerkspark!$B$10,J33*Kraftwerkspark!$H$10/100,0)))))))</f>
        <v>0</v>
      </c>
    </row>
    <row r="34" spans="1:11" x14ac:dyDescent="0.25">
      <c r="A34" s="3" t="s">
        <v>64</v>
      </c>
      <c r="B34" s="3" t="s">
        <v>107</v>
      </c>
      <c r="C34" s="15" t="s">
        <v>84</v>
      </c>
      <c r="D34" s="7">
        <v>220</v>
      </c>
      <c r="E34" s="3" t="s">
        <v>167</v>
      </c>
      <c r="F34" s="1" t="s">
        <v>1</v>
      </c>
      <c r="G34" s="1">
        <f>VLOOKUP(F:F,Kraftwerkspark!$B$2:$F$10,4,FALSE)</f>
        <v>0.52</v>
      </c>
      <c r="H34" s="1">
        <f>VLOOKUP(F:F,Kraftwerkspark!$B$2:$F$10,3,FALSE)</f>
        <v>0.2</v>
      </c>
      <c r="I34" s="1">
        <f>VLOOKUP(F:F,Kraftwerkspark!$B$2:$F$10,5,FALSE)</f>
        <v>27.25</v>
      </c>
      <c r="J34" s="6">
        <v>198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IF(F34=Kraftwerkspark!$B$8,J34*Kraftwerkspark!$H$8/100,
IF(F34=Kraftwerkspark!$B$9,J34*Kraftwerkspark!$H$9/100,
IF(F34=Kraftwerkspark!$B$10,J34*Kraftwerkspark!$H$10/100,0)))))))</f>
        <v>39.6</v>
      </c>
    </row>
    <row r="35" spans="1:11" x14ac:dyDescent="0.25">
      <c r="A35" s="3" t="s">
        <v>65</v>
      </c>
      <c r="B35" s="3" t="s">
        <v>107</v>
      </c>
      <c r="C35" s="15" t="s">
        <v>87</v>
      </c>
      <c r="D35" s="7">
        <v>220</v>
      </c>
      <c r="E35" s="3" t="s">
        <v>168</v>
      </c>
      <c r="F35" s="1" t="s">
        <v>3</v>
      </c>
      <c r="G35" s="1">
        <f>VLOOKUP(F:F,Kraftwerkspark!$B$2:$F$10,4,FALSE)</f>
        <v>0.85</v>
      </c>
      <c r="H35" s="1">
        <f>VLOOKUP(F:F,Kraftwerkspark!$B$2:$F$10,3,FALSE)</f>
        <v>0</v>
      </c>
      <c r="I35" s="1">
        <f>VLOOKUP(F:F,Kraftwerkspark!$B$2:$F$10,5,FALSE)</f>
        <v>0</v>
      </c>
      <c r="J35" s="6">
        <v>102.26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IF(F35=Kraftwerkspark!$B$8,J35*Kraftwerkspark!$H$8/100,
IF(F35=Kraftwerkspark!$B$9,J35*Kraftwerkspark!$H$9/100,
IF(F35=Kraftwerkspark!$B$10,J35*Kraftwerkspark!$H$10/100,0)))))))</f>
        <v>0</v>
      </c>
    </row>
    <row r="36" spans="1:11" x14ac:dyDescent="0.25">
      <c r="A36" s="3" t="s">
        <v>66</v>
      </c>
      <c r="B36" s="3" t="s">
        <v>108</v>
      </c>
      <c r="C36" s="15" t="s">
        <v>84</v>
      </c>
      <c r="D36" s="7">
        <v>380</v>
      </c>
      <c r="E36" s="3" t="s">
        <v>169</v>
      </c>
      <c r="F36" s="1" t="s">
        <v>1</v>
      </c>
      <c r="G36" s="1">
        <f>VLOOKUP(F:F,Kraftwerkspark!$B$2:$F$10,4,FALSE)</f>
        <v>0.52</v>
      </c>
      <c r="H36" s="1">
        <f>VLOOKUP(F:F,Kraftwerkspark!$B$2:$F$10,3,FALSE)</f>
        <v>0.2</v>
      </c>
      <c r="I36" s="1">
        <f>VLOOKUP(F:F,Kraftwerkspark!$B$2:$F$10,5,FALSE)</f>
        <v>27.25</v>
      </c>
      <c r="J36" s="6">
        <v>235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IF(F36=Kraftwerkspark!$B$8,J36*Kraftwerkspark!$H$8/100,
IF(F36=Kraftwerkspark!$B$9,J36*Kraftwerkspark!$H$9/100,
IF(F36=Kraftwerkspark!$B$10,J36*Kraftwerkspark!$H$10/100,0)))))))</f>
        <v>47</v>
      </c>
    </row>
    <row r="37" spans="1:11" x14ac:dyDescent="0.25">
      <c r="A37" s="3" t="s">
        <v>67</v>
      </c>
      <c r="B37" s="3" t="s">
        <v>109</v>
      </c>
      <c r="C37" s="15" t="s">
        <v>84</v>
      </c>
      <c r="D37" s="7">
        <v>220</v>
      </c>
      <c r="E37" s="3" t="s">
        <v>170</v>
      </c>
      <c r="F37" s="1" t="s">
        <v>141</v>
      </c>
      <c r="G37" s="1">
        <f>VLOOKUP(F:F,Kraftwerkspark!$B$2:$F$10,4,FALSE)</f>
        <v>0.33</v>
      </c>
      <c r="H37" s="1">
        <f>VLOOKUP(F:F,Kraftwerkspark!$B$2:$F$10,3,FALSE)</f>
        <v>0.27</v>
      </c>
      <c r="I37" s="1">
        <f>VLOOKUP(F:F,Kraftwerkspark!$B$2:$F$10,5,FALSE)</f>
        <v>7.4809999999999999</v>
      </c>
      <c r="J37" s="6">
        <v>460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IF(F37=Kraftwerkspark!$B$8,J37*Kraftwerkspark!$H$8/100,
IF(F37=Kraftwerkspark!$B$9,J37*Kraftwerkspark!$H$9/100,
IF(F37=Kraftwerkspark!$B$10,J37*Kraftwerkspark!$H$10/100,0)))))))</f>
        <v>0</v>
      </c>
    </row>
    <row r="38" spans="1:11" x14ac:dyDescent="0.25">
      <c r="A38" s="3" t="s">
        <v>68</v>
      </c>
      <c r="B38" s="3" t="s">
        <v>110</v>
      </c>
      <c r="C38" s="15" t="s">
        <v>84</v>
      </c>
      <c r="D38" s="7">
        <v>380</v>
      </c>
      <c r="E38" s="3" t="s">
        <v>171</v>
      </c>
      <c r="F38" s="1" t="s">
        <v>188</v>
      </c>
      <c r="G38" s="1">
        <f>VLOOKUP(F:F,Kraftwerkspark!$B$2:$F$10,4,FALSE)</f>
        <v>0.42</v>
      </c>
      <c r="H38" s="1">
        <f>VLOOKUP(F:F,Kraftwerkspark!$B$2:$F$10,3,FALSE)</f>
        <v>0.4</v>
      </c>
      <c r="I38" s="1">
        <f>VLOOKUP(F:F,Kraftwerkspark!$B$2:$F$10,5,FALSE)</f>
        <v>3.77</v>
      </c>
      <c r="J38" s="6">
        <v>2000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IF(F38=Kraftwerkspark!$B$8,J38*Kraftwerkspark!$H$8/100,
IF(F38=Kraftwerkspark!$B$9,J38*Kraftwerkspark!$H$9/100,
IF(F38=Kraftwerkspark!$B$10,J38*Kraftwerkspark!$H$10/100,0)))))))</f>
        <v>1400</v>
      </c>
    </row>
    <row r="39" spans="1:11" x14ac:dyDescent="0.25">
      <c r="A39" s="3" t="s">
        <v>69</v>
      </c>
      <c r="B39" s="3" t="s">
        <v>111</v>
      </c>
      <c r="C39" s="15" t="s">
        <v>84</v>
      </c>
      <c r="D39" s="7">
        <v>220</v>
      </c>
      <c r="E39" s="2" t="s">
        <v>172</v>
      </c>
      <c r="F39" s="6" t="s">
        <v>189</v>
      </c>
      <c r="G39" s="1">
        <f>VLOOKUP(F:F,Kraftwerkspark!$B$2:$F$10,4,FALSE)</f>
        <v>0</v>
      </c>
      <c r="H39" s="1">
        <f>VLOOKUP(F:F,Kraftwerkspark!$B$2:$F$10,3,FALSE)</f>
        <v>0</v>
      </c>
      <c r="I39" s="1">
        <f>VLOOKUP(F:F,Kraftwerkspark!$B$2:$F$10,5,FALSE)</f>
        <v>0</v>
      </c>
      <c r="J39" s="6">
        <v>622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IF(F39=Kraftwerkspark!$B$8,J39*Kraftwerkspark!$H$8/100,
IF(F39=Kraftwerkspark!$B$9,J39*Kraftwerkspark!$H$9/100,
IF(F39=Kraftwerkspark!$B$10,J39*Kraftwerkspark!$H$10/100,0)))))))</f>
        <v>0</v>
      </c>
    </row>
    <row r="40" spans="1:11" x14ac:dyDescent="0.25">
      <c r="A40" s="3" t="s">
        <v>70</v>
      </c>
      <c r="B40" s="3" t="s">
        <v>112</v>
      </c>
      <c r="C40" s="15" t="s">
        <v>84</v>
      </c>
      <c r="D40" s="7">
        <v>380</v>
      </c>
      <c r="E40" s="3" t="s">
        <v>173</v>
      </c>
      <c r="F40" s="1" t="s">
        <v>190</v>
      </c>
      <c r="G40" s="1">
        <f>VLOOKUP(F:F,Kraftwerkspark!$B$2:$F$10,4,FALSE)</f>
        <v>0</v>
      </c>
      <c r="H40" s="1">
        <f>VLOOKUP(F:F,Kraftwerkspark!$B$2:$F$10,3,FALSE)</f>
        <v>0</v>
      </c>
      <c r="I40" s="1">
        <f>VLOOKUP(F:F,Kraftwerkspark!$B$2:$F$10,5,FALSE)</f>
        <v>0</v>
      </c>
      <c r="J40" s="6">
        <v>250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IF(F40=Kraftwerkspark!$B$8,J40*Kraftwerkspark!$H$8/100,
IF(F40=Kraftwerkspark!$B$9,J40*Kraftwerkspark!$H$9/100,
IF(F40=Kraftwerkspark!$B$10,J40*Kraftwerkspark!$H$10/100,0)))))))</f>
        <v>0</v>
      </c>
    </row>
    <row r="41" spans="1:11" x14ac:dyDescent="0.25">
      <c r="A41" s="3" t="s">
        <v>71</v>
      </c>
      <c r="B41" s="3" t="s">
        <v>112</v>
      </c>
      <c r="C41" s="15" t="s">
        <v>87</v>
      </c>
      <c r="D41" s="7">
        <v>380</v>
      </c>
      <c r="E41" s="3" t="s">
        <v>174</v>
      </c>
      <c r="F41" s="1" t="s">
        <v>144</v>
      </c>
      <c r="G41" s="1">
        <f>VLOOKUP(F:F,Kraftwerkspark!$B$2:$F$10,4,FALSE)</f>
        <v>0.85</v>
      </c>
      <c r="H41" s="1">
        <f>VLOOKUP(F:F,Kraftwerkspark!$B$2:$F$10,3,FALSE)</f>
        <v>0</v>
      </c>
      <c r="I41" s="1">
        <f>VLOOKUP(F:F,Kraftwerkspark!$B$2:$F$10,5,FALSE)</f>
        <v>0</v>
      </c>
      <c r="J41" s="6">
        <v>32.26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IF(F41=Kraftwerkspark!$B$8,J41*Kraftwerkspark!$H$8/100,
IF(F41=Kraftwerkspark!$B$9,J41*Kraftwerkspark!$H$9/100,
IF(F41=Kraftwerkspark!$B$10,J41*Kraftwerkspark!$H$10/100,0)))))))</f>
        <v>0</v>
      </c>
    </row>
    <row r="42" spans="1:11" x14ac:dyDescent="0.25">
      <c r="A42" s="3" t="s">
        <v>72</v>
      </c>
      <c r="B42" s="3" t="s">
        <v>113</v>
      </c>
      <c r="C42" s="15" t="s">
        <v>84</v>
      </c>
      <c r="D42" s="7">
        <v>220</v>
      </c>
      <c r="E42" s="3" t="s">
        <v>113</v>
      </c>
      <c r="F42" s="1" t="s">
        <v>141</v>
      </c>
      <c r="G42" s="1">
        <f>VLOOKUP(F:F,Kraftwerkspark!$B$2:$F$10,4,FALSE)</f>
        <v>0.33</v>
      </c>
      <c r="H42" s="1">
        <f>VLOOKUP(F:F,Kraftwerkspark!$B$2:$F$10,3,FALSE)</f>
        <v>0.27</v>
      </c>
      <c r="I42" s="1">
        <f>VLOOKUP(F:F,Kraftwerkspark!$B$2:$F$10,5,FALSE)</f>
        <v>7.4809999999999999</v>
      </c>
      <c r="J42" s="6">
        <v>600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IF(F42=Kraftwerkspark!$B$8,J42*Kraftwerkspark!$H$8/100,
IF(F42=Kraftwerkspark!$B$9,J42*Kraftwerkspark!$H$9/100,
IF(F42=Kraftwerkspark!$B$10,J42*Kraftwerkspark!$H$10/100,0)))))))</f>
        <v>0</v>
      </c>
    </row>
    <row r="43" spans="1:11" x14ac:dyDescent="0.25">
      <c r="A43" s="3" t="s">
        <v>73</v>
      </c>
      <c r="B43" s="3" t="s">
        <v>114</v>
      </c>
      <c r="C43" s="15" t="s">
        <v>84</v>
      </c>
      <c r="D43" s="7">
        <v>380</v>
      </c>
      <c r="E43" s="3" t="s">
        <v>175</v>
      </c>
      <c r="F43" s="1" t="s">
        <v>190</v>
      </c>
      <c r="G43" s="1">
        <f>VLOOKUP(F:F,Kraftwerkspark!$B$2:$F$10,4,FALSE)</f>
        <v>0</v>
      </c>
      <c r="H43" s="1">
        <f>VLOOKUP(F:F,Kraftwerkspark!$B$2:$F$10,3,FALSE)</f>
        <v>0</v>
      </c>
      <c r="I43" s="1">
        <f>VLOOKUP(F:F,Kraftwerkspark!$B$2:$F$10,5,FALSE)</f>
        <v>0</v>
      </c>
      <c r="J43" s="6">
        <v>363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IF(F43=Kraftwerkspark!$B$8,J43*Kraftwerkspark!$H$8/100,
IF(F43=Kraftwerkspark!$B$9,J43*Kraftwerkspark!$H$9/100,
IF(F43=Kraftwerkspark!$B$10,J43*Kraftwerkspark!$H$10/100,0)))))))</f>
        <v>0</v>
      </c>
    </row>
    <row r="44" spans="1:11" x14ac:dyDescent="0.25">
      <c r="A44" s="3" t="s">
        <v>74</v>
      </c>
      <c r="B44" s="3" t="s">
        <v>115</v>
      </c>
      <c r="C44" s="15" t="s">
        <v>84</v>
      </c>
      <c r="D44" s="7">
        <v>220</v>
      </c>
      <c r="E44" s="3" t="s">
        <v>115</v>
      </c>
      <c r="F44" s="1" t="s">
        <v>188</v>
      </c>
      <c r="G44" s="1">
        <f>VLOOKUP(F:F,Kraftwerkspark!$B$2:$F$10,4,FALSE)</f>
        <v>0.42</v>
      </c>
      <c r="H44" s="1">
        <f>VLOOKUP(F:F,Kraftwerkspark!$B$2:$F$10,3,FALSE)</f>
        <v>0.4</v>
      </c>
      <c r="I44" s="1">
        <f>VLOOKUP(F:F,Kraftwerkspark!$B$2:$F$10,5,FALSE)</f>
        <v>3.77</v>
      </c>
      <c r="J44" s="6">
        <v>1264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IF(F44=Kraftwerkspark!$B$8,J44*Kraftwerkspark!$H$8/100,
IF(F44=Kraftwerkspark!$B$9,J44*Kraftwerkspark!$H$9/100,
IF(F44=Kraftwerkspark!$B$10,J44*Kraftwerkspark!$H$10/100,0)))))))</f>
        <v>884.8</v>
      </c>
    </row>
    <row r="45" spans="1:11" x14ac:dyDescent="0.25">
      <c r="A45" s="3" t="s">
        <v>75</v>
      </c>
      <c r="B45" s="3" t="s">
        <v>116</v>
      </c>
      <c r="C45" s="15" t="s">
        <v>84</v>
      </c>
      <c r="D45" s="7">
        <v>380</v>
      </c>
      <c r="E45" s="3" t="s">
        <v>116</v>
      </c>
      <c r="F45" s="1" t="s">
        <v>141</v>
      </c>
      <c r="G45" s="1">
        <f>VLOOKUP(F:F,Kraftwerkspark!$B$2:$F$10,4,FALSE)</f>
        <v>0.33</v>
      </c>
      <c r="H45" s="1">
        <f>VLOOKUP(F:F,Kraftwerkspark!$B$2:$F$10,3,FALSE)</f>
        <v>0.27</v>
      </c>
      <c r="I45" s="1">
        <f>VLOOKUP(F:F,Kraftwerkspark!$B$2:$F$10,5,FALSE)</f>
        <v>7.4809999999999999</v>
      </c>
      <c r="J45" s="6">
        <v>1600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IF(F45=Kraftwerkspark!$B$8,J45*Kraftwerkspark!$H$8/100,
IF(F45=Kraftwerkspark!$B$9,J45*Kraftwerkspark!$H$9/100,
IF(F45=Kraftwerkspark!$B$10,J45*Kraftwerkspark!$H$10/100,0)))))))</f>
        <v>0</v>
      </c>
    </row>
    <row r="46" spans="1:11" x14ac:dyDescent="0.25">
      <c r="A46" s="3" t="s">
        <v>76</v>
      </c>
      <c r="B46" s="3" t="s">
        <v>117</v>
      </c>
      <c r="C46" s="15" t="s">
        <v>84</v>
      </c>
      <c r="D46" s="7">
        <v>220</v>
      </c>
      <c r="E46" s="3" t="s">
        <v>176</v>
      </c>
      <c r="F46" s="1" t="s">
        <v>188</v>
      </c>
      <c r="G46" s="1">
        <f>VLOOKUP(F:F,Kraftwerkspark!$B$2:$F$10,4,FALSE)</f>
        <v>0.42</v>
      </c>
      <c r="H46" s="1">
        <f>VLOOKUP(F:F,Kraftwerkspark!$B$2:$F$10,3,FALSE)</f>
        <v>0.4</v>
      </c>
      <c r="I46" s="1">
        <f>VLOOKUP(F:F,Kraftwerkspark!$B$2:$F$10,5,FALSE)</f>
        <v>3.77</v>
      </c>
      <c r="J46" s="6">
        <v>275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IF(F46=Kraftwerkspark!$B$8,J46*Kraftwerkspark!$H$8/100,
IF(F46=Kraftwerkspark!$B$9,J46*Kraftwerkspark!$H$9/100,
IF(F46=Kraftwerkspark!$B$10,J46*Kraftwerkspark!$H$10/100,0)))))))</f>
        <v>192.5</v>
      </c>
    </row>
    <row r="47" spans="1:11" x14ac:dyDescent="0.25">
      <c r="A47" s="3" t="s">
        <v>77</v>
      </c>
      <c r="B47" s="3" t="s">
        <v>118</v>
      </c>
      <c r="C47" s="15" t="s">
        <v>84</v>
      </c>
      <c r="D47" s="7">
        <v>380</v>
      </c>
      <c r="E47" s="3" t="s">
        <v>177</v>
      </c>
      <c r="F47" s="1" t="s">
        <v>188</v>
      </c>
      <c r="G47" s="1">
        <f>VLOOKUP(F:F,Kraftwerkspark!$B$2:$F$10,4,FALSE)</f>
        <v>0.42</v>
      </c>
      <c r="H47" s="1">
        <f>VLOOKUP(F:F,Kraftwerkspark!$B$2:$F$10,3,FALSE)</f>
        <v>0.4</v>
      </c>
      <c r="I47" s="1">
        <f>VLOOKUP(F:F,Kraftwerkspark!$B$2:$F$10,5,FALSE)</f>
        <v>3.77</v>
      </c>
      <c r="J47" s="6">
        <v>4440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IF(F47=Kraftwerkspark!$B$8,J47*Kraftwerkspark!$H$8/100,
IF(F47=Kraftwerkspark!$B$9,J47*Kraftwerkspark!$H$9/100,
IF(F47=Kraftwerkspark!$B$10,J47*Kraftwerkspark!$H$10/100,0)))))))</f>
        <v>3108</v>
      </c>
    </row>
    <row r="48" spans="1:11" x14ac:dyDescent="0.25">
      <c r="A48" s="3" t="s">
        <v>78</v>
      </c>
      <c r="B48" s="3" t="s">
        <v>119</v>
      </c>
      <c r="C48" s="15" t="s">
        <v>84</v>
      </c>
      <c r="D48" s="7">
        <v>380</v>
      </c>
      <c r="E48" s="3" t="s">
        <v>178</v>
      </c>
      <c r="F48" s="1" t="s">
        <v>141</v>
      </c>
      <c r="G48" s="1">
        <f>VLOOKUP(F:F,Kraftwerkspark!$B$2:$F$10,4,FALSE)</f>
        <v>0.33</v>
      </c>
      <c r="H48" s="1">
        <f>VLOOKUP(F:F,Kraftwerkspark!$B$2:$F$10,3,FALSE)</f>
        <v>0.27</v>
      </c>
      <c r="I48" s="1">
        <f>VLOOKUP(F:F,Kraftwerkspark!$B$2:$F$10,5,FALSE)</f>
        <v>7.4809999999999999</v>
      </c>
      <c r="J48" s="6">
        <v>125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IF(F48=Kraftwerkspark!$B$8,J48*Kraftwerkspark!$H$8/100,
IF(F48=Kraftwerkspark!$B$9,J48*Kraftwerkspark!$H$9/100,
IF(F48=Kraftwerkspark!$B$10,J48*Kraftwerkspark!$H$10/100,0)))))))</f>
        <v>0</v>
      </c>
    </row>
    <row r="49" spans="1:11" x14ac:dyDescent="0.25">
      <c r="A49" s="3" t="s">
        <v>79</v>
      </c>
      <c r="B49" s="3" t="s">
        <v>119</v>
      </c>
      <c r="C49" s="15" t="s">
        <v>84</v>
      </c>
      <c r="D49" s="7">
        <v>380</v>
      </c>
      <c r="E49" s="3" t="s">
        <v>179</v>
      </c>
      <c r="F49" s="1" t="s">
        <v>141</v>
      </c>
      <c r="G49" s="1">
        <f>VLOOKUP(F:F,Kraftwerkspark!$B$2:$F$10,4,FALSE)</f>
        <v>0.33</v>
      </c>
      <c r="H49" s="1">
        <f>VLOOKUP(F:F,Kraftwerkspark!$B$2:$F$10,3,FALSE)</f>
        <v>0.27</v>
      </c>
      <c r="I49" s="1">
        <f>VLOOKUP(F:F,Kraftwerkspark!$B$2:$F$10,5,FALSE)</f>
        <v>7.4809999999999999</v>
      </c>
      <c r="J49" s="6">
        <v>73.599999999999994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IF(F49=Kraftwerkspark!$B$8,J49*Kraftwerkspark!$H$8/100,
IF(F49=Kraftwerkspark!$B$9,J49*Kraftwerkspark!$H$9/100,
IF(F49=Kraftwerkspark!$B$10,J49*Kraftwerkspark!$H$10/100,0)))))))</f>
        <v>0</v>
      </c>
    </row>
    <row r="50" spans="1:11" x14ac:dyDescent="0.25">
      <c r="A50" s="3" t="s">
        <v>80</v>
      </c>
      <c r="B50" s="3" t="s">
        <v>120</v>
      </c>
      <c r="C50" s="15" t="s">
        <v>84</v>
      </c>
      <c r="D50" s="7">
        <v>380</v>
      </c>
      <c r="E50" s="3" t="s">
        <v>120</v>
      </c>
      <c r="F50" s="1" t="s">
        <v>1</v>
      </c>
      <c r="G50" s="1">
        <f>VLOOKUP(F:F,Kraftwerkspark!$B$2:$F$10,4,FALSE)</f>
        <v>0.52</v>
      </c>
      <c r="H50" s="1">
        <f>VLOOKUP(F:F,Kraftwerkspark!$B$2:$F$10,3,FALSE)</f>
        <v>0.2</v>
      </c>
      <c r="I50" s="1">
        <f>VLOOKUP(F:F,Kraftwerkspark!$B$2:$F$10,5,FALSE)</f>
        <v>27.25</v>
      </c>
      <c r="J50" s="6">
        <v>101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IF(F50=Kraftwerkspark!$B$8,J50*Kraftwerkspark!$H$8/100,
IF(F50=Kraftwerkspark!$B$9,J50*Kraftwerkspark!$H$9/100,
IF(F50=Kraftwerkspark!$B$10,J50*Kraftwerkspark!$H$10/100,0)))))))</f>
        <v>20.2</v>
      </c>
    </row>
    <row r="51" spans="1:11" x14ac:dyDescent="0.25">
      <c r="A51" s="3" t="s">
        <v>81</v>
      </c>
      <c r="B51" s="3" t="s">
        <v>121</v>
      </c>
      <c r="C51" s="15" t="s">
        <v>84</v>
      </c>
      <c r="D51" s="7">
        <v>220</v>
      </c>
      <c r="E51" s="3" t="s">
        <v>121</v>
      </c>
      <c r="F51" s="1" t="s">
        <v>141</v>
      </c>
      <c r="G51" s="1">
        <f>VLOOKUP(F:F,Kraftwerkspark!$B$2:$F$10,4,FALSE)</f>
        <v>0.33</v>
      </c>
      <c r="H51" s="1">
        <f>VLOOKUP(F:F,Kraftwerkspark!$B$2:$F$10,3,FALSE)</f>
        <v>0.27</v>
      </c>
      <c r="I51" s="1">
        <f>VLOOKUP(F:F,Kraftwerkspark!$B$2:$F$10,5,FALSE)</f>
        <v>7.4809999999999999</v>
      </c>
      <c r="J51" s="6">
        <v>676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IF(F51=Kraftwerkspark!$B$8,J51*Kraftwerkspark!$H$8/100,
IF(F51=Kraftwerkspark!$B$9,J51*Kraftwerkspark!$H$9/100,
IF(F51=Kraftwerkspark!$B$10,J51*Kraftwerkspark!$H$10/100,0)))))))</f>
        <v>0</v>
      </c>
    </row>
    <row r="52" spans="1:11" x14ac:dyDescent="0.25">
      <c r="A52" s="3" t="s">
        <v>82</v>
      </c>
      <c r="B52" s="3" t="s">
        <v>122</v>
      </c>
      <c r="C52" s="15" t="s">
        <v>84</v>
      </c>
      <c r="D52" s="7">
        <v>220</v>
      </c>
      <c r="E52" s="3" t="s">
        <v>122</v>
      </c>
      <c r="F52" s="1" t="s">
        <v>141</v>
      </c>
      <c r="G52" s="1">
        <f>VLOOKUP(F:F,Kraftwerkspark!$B$2:$F$10,4,FALSE)</f>
        <v>0.33</v>
      </c>
      <c r="H52" s="1">
        <f>VLOOKUP(F:F,Kraftwerkspark!$B$2:$F$10,3,FALSE)</f>
        <v>0.27</v>
      </c>
      <c r="I52" s="1">
        <f>VLOOKUP(F:F,Kraftwerkspark!$B$2:$F$10,5,FALSE)</f>
        <v>7.4809999999999999</v>
      </c>
      <c r="J52" s="1">
        <v>490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IF(F52=Kraftwerkspark!$B$8,J52*Kraftwerkspark!$H$8/100,
IF(F52=Kraftwerkspark!$B$9,J52*Kraftwerkspark!$H$9/100,
IF(F52=Kraftwerkspark!$B$10,J52*Kraftwerkspark!$H$10/100,0)))))))</f>
        <v>0</v>
      </c>
    </row>
    <row r="53" spans="1:11" x14ac:dyDescent="0.25">
      <c r="A53" s="3" t="s">
        <v>129</v>
      </c>
      <c r="B53" s="3" t="s">
        <v>122</v>
      </c>
      <c r="C53" s="15" t="s">
        <v>87</v>
      </c>
      <c r="D53" s="7">
        <v>220</v>
      </c>
      <c r="E53" s="3" t="s">
        <v>180</v>
      </c>
      <c r="F53" s="1" t="s">
        <v>3</v>
      </c>
      <c r="G53" s="1">
        <f>VLOOKUP(F:F,Kraftwerkspark!$B$2:$F$10,4,FALSE)</f>
        <v>0.85</v>
      </c>
      <c r="H53" s="1">
        <f>VLOOKUP(F:F,Kraftwerkspark!$B$2:$F$10,3,FALSE)</f>
        <v>0</v>
      </c>
      <c r="I53" s="1">
        <f>VLOOKUP(F:F,Kraftwerkspark!$B$2:$F$10,5,FALSE)</f>
        <v>0</v>
      </c>
      <c r="J53" s="1">
        <v>106.86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IF(F53=Kraftwerkspark!$B$8,J53*Kraftwerkspark!$H$8/100,
IF(F53=Kraftwerkspark!$B$9,J53*Kraftwerkspark!$H$9/100,
IF(F53=Kraftwerkspark!$B$10,J53*Kraftwerkspark!$H$10/100,0)))))))</f>
        <v>0</v>
      </c>
    </row>
    <row r="54" spans="1:11" x14ac:dyDescent="0.25">
      <c r="A54" s="3" t="s">
        <v>130</v>
      </c>
      <c r="B54" s="3" t="s">
        <v>123</v>
      </c>
      <c r="C54" s="15" t="s">
        <v>84</v>
      </c>
      <c r="D54" s="7">
        <v>220</v>
      </c>
      <c r="E54" s="3" t="s">
        <v>123</v>
      </c>
      <c r="F54" s="1" t="s">
        <v>141</v>
      </c>
      <c r="G54" s="1">
        <f>VLOOKUP(F:F,Kraftwerkspark!$B$2:$F$10,4,FALSE)</f>
        <v>0.33</v>
      </c>
      <c r="H54" s="1">
        <f>VLOOKUP(F:F,Kraftwerkspark!$B$2:$F$10,3,FALSE)</f>
        <v>0.27</v>
      </c>
      <c r="I54" s="1">
        <f>VLOOKUP(F:F,Kraftwerkspark!$B$2:$F$10,5,FALSE)</f>
        <v>7.4809999999999999</v>
      </c>
      <c r="J54" s="1">
        <v>250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IF(F54=Kraftwerkspark!$B$8,J54*Kraftwerkspark!$H$8/100,
IF(F54=Kraftwerkspark!$B$9,J54*Kraftwerkspark!$H$9/100,
IF(F54=Kraftwerkspark!$B$10,J54*Kraftwerkspark!$H$10/100,0)))))))</f>
        <v>0</v>
      </c>
    </row>
    <row r="55" spans="1:11" x14ac:dyDescent="0.25">
      <c r="A55" s="3" t="s">
        <v>131</v>
      </c>
      <c r="B55" s="3" t="s">
        <v>123</v>
      </c>
      <c r="C55" s="15" t="s">
        <v>84</v>
      </c>
      <c r="D55" s="7">
        <v>220</v>
      </c>
      <c r="E55" s="3" t="s">
        <v>181</v>
      </c>
      <c r="F55" s="1" t="s">
        <v>1</v>
      </c>
      <c r="G55" s="1">
        <f>VLOOKUP(F:F,Kraftwerkspark!$B$2:$F$10,4,FALSE)</f>
        <v>0.52</v>
      </c>
      <c r="H55" s="1">
        <f>VLOOKUP(F:F,Kraftwerkspark!$B$2:$F$10,3,FALSE)</f>
        <v>0.2</v>
      </c>
      <c r="I55" s="1">
        <f>VLOOKUP(F:F,Kraftwerkspark!$B$2:$F$10,5,FALSE)</f>
        <v>27.25</v>
      </c>
      <c r="J55" s="1">
        <v>116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IF(F55=Kraftwerkspark!$B$8,J55*Kraftwerkspark!$H$8/100,
IF(F55=Kraftwerkspark!$B$9,J55*Kraftwerkspark!$H$9/100,
IF(F55=Kraftwerkspark!$B$10,J55*Kraftwerkspark!$H$10/100,0)))))))</f>
        <v>23.2</v>
      </c>
    </row>
    <row r="56" spans="1:11" x14ac:dyDescent="0.25">
      <c r="A56" s="3" t="s">
        <v>132</v>
      </c>
      <c r="B56" s="3" t="s">
        <v>124</v>
      </c>
      <c r="C56" s="15" t="s">
        <v>84</v>
      </c>
      <c r="D56" s="7">
        <v>380</v>
      </c>
      <c r="E56" s="3" t="s">
        <v>182</v>
      </c>
      <c r="F56" s="1" t="s">
        <v>141</v>
      </c>
      <c r="G56" s="1">
        <f>VLOOKUP(F:F,Kraftwerkspark!$B$2:$F$10,4,FALSE)</f>
        <v>0.33</v>
      </c>
      <c r="H56" s="1">
        <f>VLOOKUP(F:F,Kraftwerkspark!$B$2:$F$10,3,FALSE)</f>
        <v>0.27</v>
      </c>
      <c r="I56" s="1">
        <f>VLOOKUP(F:F,Kraftwerkspark!$B$2:$F$10,5,FALSE)</f>
        <v>7.4809999999999999</v>
      </c>
      <c r="J56" s="1">
        <v>56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IF(F56=Kraftwerkspark!$B$8,J56*Kraftwerkspark!$H$8/100,
IF(F56=Kraftwerkspark!$B$9,J56*Kraftwerkspark!$H$9/100,
IF(F56=Kraftwerkspark!$B$10,J56*Kraftwerkspark!$H$10/100,0)))))))</f>
        <v>0</v>
      </c>
    </row>
    <row r="57" spans="1:11" x14ac:dyDescent="0.25">
      <c r="A57" s="3" t="s">
        <v>133</v>
      </c>
      <c r="B57" s="3" t="s">
        <v>124</v>
      </c>
      <c r="C57" s="15" t="s">
        <v>84</v>
      </c>
      <c r="D57" s="7">
        <v>380</v>
      </c>
      <c r="E57" s="3" t="s">
        <v>183</v>
      </c>
      <c r="F57" s="1" t="s">
        <v>2</v>
      </c>
      <c r="G57" s="1">
        <f>VLOOKUP(F:F,Kraftwerkspark!$B$2:$F$10,4,FALSE)</f>
        <v>0.52</v>
      </c>
      <c r="H57" s="1">
        <f>VLOOKUP(F:F,Kraftwerkspark!$B$2:$F$10,3,FALSE)</f>
        <v>0.2</v>
      </c>
      <c r="I57" s="1">
        <f>VLOOKUP(F:F,Kraftwerkspark!$B$2:$F$10,5,FALSE)</f>
        <v>27.25</v>
      </c>
      <c r="J57" s="1">
        <v>3.73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IF(F57=Kraftwerkspark!$B$8,J57*Kraftwerkspark!$H$8/100,
IF(F57=Kraftwerkspark!$B$9,J57*Kraftwerkspark!$H$9/100,
IF(F57=Kraftwerkspark!$B$10,J57*Kraftwerkspark!$H$10/100,0)))))))</f>
        <v>0.746</v>
      </c>
    </row>
    <row r="58" spans="1:11" x14ac:dyDescent="0.25">
      <c r="A58" s="3" t="s">
        <v>134</v>
      </c>
      <c r="B58" s="3" t="s">
        <v>124</v>
      </c>
      <c r="C58" s="15" t="s">
        <v>87</v>
      </c>
      <c r="D58" s="7">
        <v>380</v>
      </c>
      <c r="E58" s="3" t="s">
        <v>184</v>
      </c>
      <c r="F58" s="1" t="s">
        <v>144</v>
      </c>
      <c r="G58" s="1">
        <f>VLOOKUP(F:F,Kraftwerkspark!$B$2:$F$10,4,FALSE)</f>
        <v>0.85</v>
      </c>
      <c r="H58" s="1">
        <f>VLOOKUP(F:F,Kraftwerkspark!$B$2:$F$10,3,FALSE)</f>
        <v>0</v>
      </c>
      <c r="I58" s="1">
        <f>VLOOKUP(F:F,Kraftwerkspark!$B$2:$F$10,5,FALSE)</f>
        <v>0</v>
      </c>
      <c r="J58" s="1">
        <v>20.259999999999998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IF(F58=Kraftwerkspark!$B$8,J58*Kraftwerkspark!$H$8/100,
IF(F58=Kraftwerkspark!$B$9,J58*Kraftwerkspark!$H$9/100,
IF(F58=Kraftwerkspark!$B$10,J58*Kraftwerkspark!$H$10/100,0)))))))</f>
        <v>0</v>
      </c>
    </row>
    <row r="59" spans="1:11" x14ac:dyDescent="0.25">
      <c r="A59" s="3" t="s">
        <v>135</v>
      </c>
      <c r="B59" s="3" t="s">
        <v>124</v>
      </c>
      <c r="C59" s="15" t="s">
        <v>87</v>
      </c>
      <c r="D59" s="7">
        <v>380</v>
      </c>
      <c r="E59" s="3" t="s">
        <v>185</v>
      </c>
      <c r="F59" s="1" t="s">
        <v>144</v>
      </c>
      <c r="G59" s="1">
        <f>VLOOKUP(F:F,Kraftwerkspark!$B$2:$F$10,4,FALSE)</f>
        <v>0.85</v>
      </c>
      <c r="H59" s="1">
        <f>VLOOKUP(F:F,Kraftwerkspark!$B$2:$F$10,3,FALSE)</f>
        <v>0</v>
      </c>
      <c r="I59" s="1">
        <f>VLOOKUP(F:F,Kraftwerkspark!$B$2:$F$10,5,FALSE)</f>
        <v>0</v>
      </c>
      <c r="J59" s="1">
        <v>62.26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IF(F59=Kraftwerkspark!$B$8,J59*Kraftwerkspark!$H$8/100,
IF(F59=Kraftwerkspark!$B$9,J59*Kraftwerkspark!$H$9/100,
IF(F59=Kraftwerkspark!$B$10,J59*Kraftwerkspark!$H$10/100,0)))))))</f>
        <v>0</v>
      </c>
    </row>
    <row r="60" spans="1:11" x14ac:dyDescent="0.25">
      <c r="A60" s="3" t="s">
        <v>136</v>
      </c>
      <c r="B60" s="3" t="s">
        <v>125</v>
      </c>
      <c r="C60" s="15" t="s">
        <v>84</v>
      </c>
      <c r="D60" s="7">
        <v>380</v>
      </c>
      <c r="E60" s="3" t="s">
        <v>186</v>
      </c>
      <c r="F60" s="1" t="s">
        <v>141</v>
      </c>
      <c r="G60" s="1">
        <f>VLOOKUP(F:F,Kraftwerkspark!$B$2:$F$10,4,FALSE)</f>
        <v>0.33</v>
      </c>
      <c r="H60" s="1">
        <f>VLOOKUP(F:F,Kraftwerkspark!$B$2:$F$10,3,FALSE)</f>
        <v>0.27</v>
      </c>
      <c r="I60" s="1">
        <f>VLOOKUP(F:F,Kraftwerkspark!$B$2:$F$10,5,FALSE)</f>
        <v>7.4809999999999999</v>
      </c>
      <c r="J60" s="1">
        <v>1750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IF(F60=Kraftwerkspark!$B$8,J60*Kraftwerkspark!$H$8/100,
IF(F60=Kraftwerkspark!$B$9,J60*Kraftwerkspark!$H$9/100,
IF(F60=Kraftwerkspark!$B$10,J60*Kraftwerkspark!$H$10/100,0)))))))</f>
        <v>0</v>
      </c>
    </row>
    <row r="61" spans="1:11" x14ac:dyDescent="0.25">
      <c r="A61" s="3" t="s">
        <v>137</v>
      </c>
      <c r="B61" s="3" t="s">
        <v>126</v>
      </c>
      <c r="C61" s="15" t="s">
        <v>87</v>
      </c>
      <c r="D61" s="7">
        <v>380</v>
      </c>
      <c r="E61" s="3" t="s">
        <v>126</v>
      </c>
      <c r="F61" s="1" t="s">
        <v>3</v>
      </c>
      <c r="G61" s="1">
        <f>VLOOKUP(F:F,Kraftwerkspark!$B$2:$F$10,4,FALSE)</f>
        <v>0.85</v>
      </c>
      <c r="H61" s="1">
        <f>VLOOKUP(F:F,Kraftwerkspark!$B$2:$F$10,3,FALSE)</f>
        <v>0</v>
      </c>
      <c r="I61" s="1">
        <f>VLOOKUP(F:F,Kraftwerkspark!$B$2:$F$10,5,FALSE)</f>
        <v>0</v>
      </c>
      <c r="J61" s="1">
        <v>728.26</v>
      </c>
      <c r="K61" s="1">
        <f>IF(F61=Kraftwerkspark!$B$2,J61*Kraftwerkspark!$H$2/100,
IF(F61=Kraftwerkspark!$B$3,J61*Kraftwerkspark!$H$3/100,
IF(F61=Kraftwerkspark!$B$4,J61*Kraftwerkspark!$H$4/100,
IF(F61=Kraftwerkspark!$B$5,J61*Kraftwerkspark!$H$5/100,
IF(F61=Kraftwerkspark!$B$8,J61*Kraftwerkspark!$H$8/100,
IF(F61=Kraftwerkspark!$B$9,J61*Kraftwerkspark!$H$9/100,
IF(F61=Kraftwerkspark!$B$10,J61*Kraftwerkspark!$H$10/100,0)))))))</f>
        <v>0</v>
      </c>
    </row>
    <row r="62" spans="1:11" x14ac:dyDescent="0.25">
      <c r="A62" s="3" t="s">
        <v>138</v>
      </c>
      <c r="B62" s="3" t="s">
        <v>127</v>
      </c>
      <c r="C62" s="15" t="s">
        <v>84</v>
      </c>
      <c r="D62" s="7">
        <v>220</v>
      </c>
      <c r="E62" s="3" t="s">
        <v>187</v>
      </c>
      <c r="F62" s="1" t="s">
        <v>188</v>
      </c>
      <c r="G62" s="1">
        <f>VLOOKUP(F:F,Kraftwerkspark!$B$2:$F$10,4,FALSE)</f>
        <v>0.42</v>
      </c>
      <c r="H62" s="1">
        <f>VLOOKUP(F:F,Kraftwerkspark!$B$2:$F$10,3,FALSE)</f>
        <v>0.4</v>
      </c>
      <c r="I62" s="1">
        <f>VLOOKUP(F:F,Kraftwerkspark!$B$2:$F$10,5,FALSE)</f>
        <v>3.77</v>
      </c>
      <c r="J62" s="1">
        <v>502.85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IF(F62=Kraftwerkspark!$B$8,J62*Kraftwerkspark!$H$8/100,
IF(F62=Kraftwerkspark!$B$9,J62*Kraftwerkspark!$H$9/100,
IF(F62=Kraftwerkspark!$B$10,J62*Kraftwerkspark!$H$10/100,0)))))))</f>
        <v>351.995</v>
      </c>
    </row>
    <row r="63" spans="1:11" x14ac:dyDescent="0.25">
      <c r="A63" s="3" t="s">
        <v>139</v>
      </c>
      <c r="B63" s="3" t="s">
        <v>128</v>
      </c>
      <c r="C63" s="15" t="s">
        <v>87</v>
      </c>
      <c r="D63" s="7">
        <v>220</v>
      </c>
      <c r="E63" s="3" t="s">
        <v>128</v>
      </c>
      <c r="F63" s="1" t="s">
        <v>3</v>
      </c>
      <c r="G63" s="1">
        <f>VLOOKUP(F:F,Kraftwerkspark!$B$2:$F$10,4,FALSE)</f>
        <v>0.85</v>
      </c>
      <c r="H63" s="1">
        <f>VLOOKUP(F:F,Kraftwerkspark!$B$2:$F$10,3,FALSE)</f>
        <v>0</v>
      </c>
      <c r="I63" s="1">
        <f>VLOOKUP(F:F,Kraftwerkspark!$B$2:$F$10,5,FALSE)</f>
        <v>0</v>
      </c>
      <c r="J63" s="1">
        <v>162.26</v>
      </c>
      <c r="K63" s="1">
        <f>IF(F63=Kraftwerkspark!$B$2,J63*Kraftwerkspark!$H$2/100,
IF(F63=Kraftwerkspark!$B$3,J63*Kraftwerkspark!$H$3/100,
IF(F63=Kraftwerkspark!$B$4,J63*Kraftwerkspark!$H$4/100,
IF(F63=Kraftwerkspark!$B$5,J63*Kraftwerkspark!$H$5/100,
IF(F63=Kraftwerkspark!$B$8,J63*Kraftwerkspark!$H$8/100,
IF(F63=Kraftwerkspark!$B$9,J63*Kraftwerkspark!$H$9/100,
IF(F63=Kraftwerkspark!$B$10,J63*Kraftwerkspark!$H$10/100,0)))))))</f>
        <v>0</v>
      </c>
    </row>
  </sheetData>
  <autoFilter ref="A1:K63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14"/>
  <sheetViews>
    <sheetView tabSelected="1" workbookViewId="0">
      <selection activeCell="F4" sqref="F4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9" ht="30" x14ac:dyDescent="0.25">
      <c r="A1" s="12" t="s">
        <v>12</v>
      </c>
      <c r="B1" s="9" t="s">
        <v>18</v>
      </c>
      <c r="C1" s="12" t="s">
        <v>13</v>
      </c>
      <c r="D1" s="11" t="s">
        <v>15</v>
      </c>
      <c r="E1" s="9" t="s">
        <v>5</v>
      </c>
      <c r="F1" s="11" t="s">
        <v>17</v>
      </c>
      <c r="G1" s="11" t="s">
        <v>20</v>
      </c>
      <c r="H1" s="9" t="s">
        <v>22</v>
      </c>
    </row>
    <row r="2" spans="1:9" x14ac:dyDescent="0.25">
      <c r="A2" s="1">
        <v>1</v>
      </c>
      <c r="B2" s="1" t="s">
        <v>1</v>
      </c>
      <c r="C2" s="13">
        <f>SUMIF(Kraftwerkszuordnung!$F$2:$F$63,B2,Kraftwerkszuordnung!$J$2:$J$63)</f>
        <v>650</v>
      </c>
      <c r="D2" s="3">
        <v>0.2</v>
      </c>
      <c r="E2" s="3">
        <v>0.52</v>
      </c>
      <c r="F2" s="3">
        <f>2.5*$F$5</f>
        <v>27.25</v>
      </c>
      <c r="G2" s="1" t="s">
        <v>19</v>
      </c>
      <c r="H2" s="3">
        <v>20</v>
      </c>
    </row>
    <row r="3" spans="1:9" x14ac:dyDescent="0.25">
      <c r="A3" s="1">
        <v>2</v>
      </c>
      <c r="B3" s="1" t="s">
        <v>2</v>
      </c>
      <c r="C3" s="13">
        <f>SUMIF(Kraftwerkszuordnung!$F$2:$F$63,B3,Kraftwerkszuordnung!$J$2:$J$63)</f>
        <v>58.73</v>
      </c>
      <c r="D3" s="3">
        <v>0.2</v>
      </c>
      <c r="E3" s="3">
        <v>0.52</v>
      </c>
      <c r="F3" s="3">
        <f>2.5*$F$5</f>
        <v>27.25</v>
      </c>
      <c r="G3" s="1" t="s">
        <v>19</v>
      </c>
      <c r="H3" s="3">
        <v>20</v>
      </c>
    </row>
    <row r="4" spans="1:9" x14ac:dyDescent="0.25">
      <c r="A4" s="1">
        <v>3</v>
      </c>
      <c r="B4" s="1" t="s">
        <v>188</v>
      </c>
      <c r="C4" s="13">
        <f>SUMIF(Kraftwerkszuordnung!$F$2:$F$63,B4,Kraftwerkszuordnung!$J$2:$J$63)</f>
        <v>10450.35</v>
      </c>
      <c r="D4" s="3">
        <v>0.4</v>
      </c>
      <c r="E4" s="3">
        <v>0.42</v>
      </c>
      <c r="F4" s="2">
        <v>3.77</v>
      </c>
      <c r="G4" s="1"/>
      <c r="H4" s="2">
        <v>70</v>
      </c>
    </row>
    <row r="5" spans="1:9" x14ac:dyDescent="0.25">
      <c r="A5" s="1">
        <v>4</v>
      </c>
      <c r="B5" s="1" t="s">
        <v>16</v>
      </c>
      <c r="C5" s="13">
        <f>SUMIF(Kraftwerkszuordnung!$F$2:$F$63,B5,Kraftwerkszuordnung!$J$2:$J$63)</f>
        <v>960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9" x14ac:dyDescent="0.25">
      <c r="A6" s="1">
        <v>5</v>
      </c>
      <c r="B6" s="1" t="s">
        <v>144</v>
      </c>
      <c r="C6" s="13">
        <f>SUMIF(Kraftwerkszuordnung!$F$2:$F$63,B6,Kraftwerkszuordnung!$J$2:$J$63)</f>
        <v>320.58</v>
      </c>
      <c r="D6" s="3">
        <v>0</v>
      </c>
      <c r="E6" s="3">
        <v>0.85</v>
      </c>
      <c r="F6" s="3">
        <v>0</v>
      </c>
      <c r="G6" s="1" t="s">
        <v>19</v>
      </c>
      <c r="H6" s="2"/>
    </row>
    <row r="7" spans="1:9" x14ac:dyDescent="0.25">
      <c r="A7" s="1">
        <v>6</v>
      </c>
      <c r="B7" s="1" t="s">
        <v>3</v>
      </c>
      <c r="C7" s="13">
        <f>SUMIF(Kraftwerkszuordnung!$F$2:$F$63,B7,Kraftwerkszuordnung!$J$2:$J$63)</f>
        <v>1824.16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9" x14ac:dyDescent="0.25">
      <c r="A8" s="1">
        <v>7</v>
      </c>
      <c r="B8" s="1" t="s">
        <v>141</v>
      </c>
      <c r="C8" s="13">
        <f>SUMIF(Kraftwerkszuordnung!$F$2:$F$63,B8,Kraftwerkszuordnung!$J$2:$J$63)</f>
        <v>16122.1</v>
      </c>
      <c r="D8" s="3">
        <v>0.27</v>
      </c>
      <c r="E8" s="3">
        <v>0.33</v>
      </c>
      <c r="F8" s="3">
        <v>7.4809999999999999</v>
      </c>
      <c r="G8" s="1"/>
      <c r="H8" s="3"/>
      <c r="I8" t="s">
        <v>196</v>
      </c>
    </row>
    <row r="9" spans="1:9" x14ac:dyDescent="0.25">
      <c r="A9" s="1">
        <v>8</v>
      </c>
      <c r="B9" s="1" t="s">
        <v>190</v>
      </c>
      <c r="C9" s="13">
        <f>SUMIF(Kraftwerkszuordnung!$F$2:$F$63,B9,Kraftwerkszuordnung!$J$2:$J$63)</f>
        <v>613</v>
      </c>
      <c r="D9" s="3"/>
      <c r="E9" s="3"/>
      <c r="F9" s="3"/>
      <c r="G9" s="1"/>
      <c r="H9" s="3"/>
      <c r="I9" t="s">
        <v>197</v>
      </c>
    </row>
    <row r="10" spans="1:9" x14ac:dyDescent="0.25">
      <c r="A10" s="1">
        <v>9</v>
      </c>
      <c r="B10" s="1" t="s">
        <v>189</v>
      </c>
      <c r="C10" s="13">
        <f>SUMIF(Kraftwerkszuordnung!$F$2:$F$63,B10,Kraftwerkszuordnung!$J$2:$J$63)</f>
        <v>622</v>
      </c>
      <c r="D10" s="3"/>
      <c r="E10" s="3"/>
      <c r="F10" s="3"/>
      <c r="G10" s="1"/>
      <c r="H10" s="3"/>
      <c r="I10" t="s">
        <v>197</v>
      </c>
    </row>
    <row r="11" spans="1:9" x14ac:dyDescent="0.25">
      <c r="A11" s="17"/>
      <c r="B11" s="17"/>
      <c r="C11" s="18"/>
    </row>
    <row r="12" spans="1:9" x14ac:dyDescent="0.25">
      <c r="B12" s="10" t="s">
        <v>14</v>
      </c>
      <c r="C12" s="14">
        <f>SUM(C2:C11)</f>
        <v>31620.92</v>
      </c>
    </row>
    <row r="14" spans="1:9" x14ac:dyDescent="0.25">
      <c r="B14" s="1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63"/>
  <sheetViews>
    <sheetView zoomScaleNormal="100" workbookViewId="0">
      <pane ySplit="1" topLeftCell="A2" activePane="bottomLeft" state="frozen"/>
      <selection pane="bottomLeft" activeCell="B9" sqref="B9"/>
    </sheetView>
  </sheetViews>
  <sheetFormatPr baseColWidth="10" defaultRowHeight="15" x14ac:dyDescent="0.25"/>
  <cols>
    <col min="2" max="2" width="19.28515625" bestFit="1" customWidth="1"/>
    <col min="3" max="3" width="12.7109375" bestFit="1" customWidth="1"/>
    <col min="4" max="4" width="9.42578125" customWidth="1"/>
    <col min="5" max="5" width="20.5703125" customWidth="1"/>
    <col min="6" max="6" width="18.140625" customWidth="1"/>
    <col min="7" max="7" width="13.28515625" customWidth="1"/>
    <col min="8" max="8" width="16.42578125" customWidth="1"/>
  </cols>
  <sheetData>
    <row r="1" spans="1:9" ht="30" x14ac:dyDescent="0.25">
      <c r="A1" s="8" t="s">
        <v>11</v>
      </c>
      <c r="B1" s="8" t="s">
        <v>6</v>
      </c>
      <c r="C1" s="8" t="s">
        <v>7</v>
      </c>
      <c r="D1" s="8" t="s">
        <v>8</v>
      </c>
      <c r="E1" s="8" t="s">
        <v>0</v>
      </c>
      <c r="F1" s="9" t="s">
        <v>4</v>
      </c>
      <c r="G1" s="9" t="s">
        <v>9</v>
      </c>
      <c r="H1" s="9" t="s">
        <v>10</v>
      </c>
      <c r="I1" s="9" t="s">
        <v>21</v>
      </c>
    </row>
    <row r="2" spans="1:9" x14ac:dyDescent="0.25">
      <c r="A2" s="3" t="s">
        <v>32</v>
      </c>
      <c r="B2" s="3" t="s">
        <v>83</v>
      </c>
      <c r="C2" s="15" t="s">
        <v>84</v>
      </c>
      <c r="D2" s="7">
        <v>220</v>
      </c>
      <c r="E2" s="3" t="s">
        <v>83</v>
      </c>
      <c r="F2" s="1" t="s">
        <v>188</v>
      </c>
      <c r="G2" s="6">
        <v>600</v>
      </c>
      <c r="H2" s="1">
        <f>Kraftwerkszuordnung!K2</f>
        <v>420</v>
      </c>
      <c r="I2" s="3"/>
    </row>
    <row r="3" spans="1:9" x14ac:dyDescent="0.25">
      <c r="A3" s="3" t="s">
        <v>33</v>
      </c>
      <c r="B3" s="3" t="s">
        <v>85</v>
      </c>
      <c r="C3" s="15" t="s">
        <v>84</v>
      </c>
      <c r="D3" s="7">
        <v>220</v>
      </c>
      <c r="E3" s="3" t="s">
        <v>140</v>
      </c>
      <c r="F3" s="1" t="s">
        <v>141</v>
      </c>
      <c r="G3" s="6">
        <v>165</v>
      </c>
      <c r="H3" s="1">
        <f>Kraftwerkszuordnung!K3</f>
        <v>0</v>
      </c>
      <c r="I3" s="3"/>
    </row>
    <row r="4" spans="1:9" x14ac:dyDescent="0.25">
      <c r="A4" s="3" t="s">
        <v>34</v>
      </c>
      <c r="B4" s="3" t="s">
        <v>86</v>
      </c>
      <c r="C4" s="15" t="s">
        <v>84</v>
      </c>
      <c r="D4" s="7">
        <v>220</v>
      </c>
      <c r="E4" s="3" t="s">
        <v>142</v>
      </c>
      <c r="F4" s="1" t="s">
        <v>141</v>
      </c>
      <c r="G4" s="6">
        <v>75</v>
      </c>
      <c r="H4" s="1">
        <f>Kraftwerkszuordnung!K4</f>
        <v>0</v>
      </c>
      <c r="I4" s="3"/>
    </row>
    <row r="5" spans="1:9" x14ac:dyDescent="0.25">
      <c r="A5" s="3" t="s">
        <v>35</v>
      </c>
      <c r="B5" s="3" t="s">
        <v>86</v>
      </c>
      <c r="C5" s="15" t="s">
        <v>87</v>
      </c>
      <c r="D5" s="7">
        <v>220</v>
      </c>
      <c r="E5" s="3" t="s">
        <v>143</v>
      </c>
      <c r="F5" s="1" t="s">
        <v>144</v>
      </c>
      <c r="G5" s="6">
        <v>33.26</v>
      </c>
      <c r="H5" s="1">
        <f>Kraftwerkszuordnung!K5</f>
        <v>0</v>
      </c>
      <c r="I5" s="3"/>
    </row>
    <row r="6" spans="1:9" x14ac:dyDescent="0.25">
      <c r="A6" s="3" t="s">
        <v>36</v>
      </c>
      <c r="B6" s="3" t="s">
        <v>86</v>
      </c>
      <c r="C6" s="15" t="s">
        <v>87</v>
      </c>
      <c r="D6" s="7">
        <v>220</v>
      </c>
      <c r="E6" s="3" t="s">
        <v>145</v>
      </c>
      <c r="F6" s="1" t="s">
        <v>144</v>
      </c>
      <c r="G6" s="6">
        <v>24.86</v>
      </c>
      <c r="H6" s="1">
        <f>Kraftwerkszuordnung!K6</f>
        <v>0</v>
      </c>
      <c r="I6" s="3"/>
    </row>
    <row r="7" spans="1:9" x14ac:dyDescent="0.25">
      <c r="A7" s="3" t="s">
        <v>37</v>
      </c>
      <c r="B7" s="3" t="s">
        <v>86</v>
      </c>
      <c r="C7" s="15" t="s">
        <v>87</v>
      </c>
      <c r="D7" s="7">
        <v>220</v>
      </c>
      <c r="E7" s="3" t="s">
        <v>146</v>
      </c>
      <c r="F7" s="1" t="s">
        <v>3</v>
      </c>
      <c r="G7" s="6">
        <v>512.26</v>
      </c>
      <c r="H7" s="1">
        <f>Kraftwerkszuordnung!K7</f>
        <v>0</v>
      </c>
      <c r="I7" s="3"/>
    </row>
    <row r="8" spans="1:9" x14ac:dyDescent="0.25">
      <c r="A8" s="3" t="s">
        <v>38</v>
      </c>
      <c r="B8" s="3" t="s">
        <v>88</v>
      </c>
      <c r="C8" s="15" t="s">
        <v>84</v>
      </c>
      <c r="D8" s="7">
        <v>220</v>
      </c>
      <c r="E8" s="3" t="s">
        <v>147</v>
      </c>
      <c r="F8" s="1" t="s">
        <v>141</v>
      </c>
      <c r="G8" s="6">
        <v>1540</v>
      </c>
      <c r="H8" s="1">
        <f>Kraftwerkszuordnung!K8</f>
        <v>0</v>
      </c>
      <c r="I8" s="3"/>
    </row>
    <row r="9" spans="1:9" x14ac:dyDescent="0.25">
      <c r="A9" s="3" t="s">
        <v>39</v>
      </c>
      <c r="B9" s="3" t="s">
        <v>89</v>
      </c>
      <c r="C9" s="15" t="s">
        <v>84</v>
      </c>
      <c r="D9" s="7">
        <v>220</v>
      </c>
      <c r="E9" s="3" t="s">
        <v>148</v>
      </c>
      <c r="F9" s="1" t="s">
        <v>188</v>
      </c>
      <c r="G9" s="6">
        <v>227</v>
      </c>
      <c r="H9" s="1">
        <f>Kraftwerkszuordnung!K9</f>
        <v>158.9</v>
      </c>
      <c r="I9" s="3"/>
    </row>
    <row r="10" spans="1:9" x14ac:dyDescent="0.25">
      <c r="A10" s="3" t="s">
        <v>40</v>
      </c>
      <c r="B10" s="3" t="s">
        <v>90</v>
      </c>
      <c r="C10" s="15" t="s">
        <v>87</v>
      </c>
      <c r="D10" s="7">
        <v>220</v>
      </c>
      <c r="E10" s="3" t="s">
        <v>149</v>
      </c>
      <c r="F10" s="1" t="s">
        <v>144</v>
      </c>
      <c r="G10" s="6">
        <v>13.62</v>
      </c>
      <c r="H10" s="1">
        <f>Kraftwerkszuordnung!K10</f>
        <v>0</v>
      </c>
      <c r="I10" s="3"/>
    </row>
    <row r="11" spans="1:9" x14ac:dyDescent="0.25">
      <c r="A11" s="3" t="s">
        <v>41</v>
      </c>
      <c r="B11" s="3" t="s">
        <v>90</v>
      </c>
      <c r="C11" s="15" t="s">
        <v>87</v>
      </c>
      <c r="D11" s="7">
        <v>220</v>
      </c>
      <c r="E11" s="3" t="s">
        <v>150</v>
      </c>
      <c r="F11" s="1" t="s">
        <v>144</v>
      </c>
      <c r="G11" s="6">
        <v>19.759999999999998</v>
      </c>
      <c r="H11" s="1">
        <f>Kraftwerkszuordnung!K11</f>
        <v>0</v>
      </c>
      <c r="I11" s="3"/>
    </row>
    <row r="12" spans="1:9" x14ac:dyDescent="0.25">
      <c r="A12" s="3" t="s">
        <v>42</v>
      </c>
      <c r="B12" s="3" t="s">
        <v>91</v>
      </c>
      <c r="C12" s="15" t="s">
        <v>84</v>
      </c>
      <c r="D12" s="7">
        <v>220</v>
      </c>
      <c r="E12" s="3" t="s">
        <v>151</v>
      </c>
      <c r="F12" s="1" t="s">
        <v>141</v>
      </c>
      <c r="G12" s="6">
        <v>55</v>
      </c>
      <c r="H12" s="1">
        <f>Kraftwerkszuordnung!K12</f>
        <v>0</v>
      </c>
      <c r="I12" s="3"/>
    </row>
    <row r="13" spans="1:9" x14ac:dyDescent="0.25">
      <c r="A13" s="3" t="s">
        <v>43</v>
      </c>
      <c r="B13" s="3" t="s">
        <v>92</v>
      </c>
      <c r="C13" s="15" t="s">
        <v>84</v>
      </c>
      <c r="D13" s="7">
        <v>380</v>
      </c>
      <c r="E13" s="3" t="s">
        <v>152</v>
      </c>
      <c r="F13" s="1" t="s">
        <v>16</v>
      </c>
      <c r="G13" s="6">
        <v>960</v>
      </c>
      <c r="H13" s="1">
        <f>Kraftwerkszuordnung!K13</f>
        <v>288</v>
      </c>
      <c r="I13" s="3"/>
    </row>
    <row r="14" spans="1:9" x14ac:dyDescent="0.25">
      <c r="A14" s="3" t="s">
        <v>44</v>
      </c>
      <c r="B14" s="3" t="s">
        <v>93</v>
      </c>
      <c r="C14" s="15" t="s">
        <v>87</v>
      </c>
      <c r="D14" s="7">
        <v>380</v>
      </c>
      <c r="E14" s="3" t="s">
        <v>153</v>
      </c>
      <c r="F14" s="1" t="s">
        <v>144</v>
      </c>
      <c r="G14" s="6">
        <v>19.46</v>
      </c>
      <c r="H14" s="1">
        <f>Kraftwerkszuordnung!K14</f>
        <v>0</v>
      </c>
      <c r="I14" s="3"/>
    </row>
    <row r="15" spans="1:9" x14ac:dyDescent="0.25">
      <c r="A15" s="3" t="s">
        <v>45</v>
      </c>
      <c r="B15" s="3" t="s">
        <v>94</v>
      </c>
      <c r="C15" s="15" t="s">
        <v>84</v>
      </c>
      <c r="D15" s="7">
        <v>380</v>
      </c>
      <c r="E15" s="3" t="s">
        <v>154</v>
      </c>
      <c r="F15" s="1" t="s">
        <v>188</v>
      </c>
      <c r="G15" s="6">
        <v>322.5</v>
      </c>
      <c r="H15" s="1">
        <f>Kraftwerkszuordnung!K15</f>
        <v>225.75</v>
      </c>
      <c r="I15" s="3"/>
    </row>
    <row r="16" spans="1:9" x14ac:dyDescent="0.25">
      <c r="A16" s="3" t="s">
        <v>46</v>
      </c>
      <c r="B16" s="3" t="s">
        <v>94</v>
      </c>
      <c r="C16" s="15" t="s">
        <v>84</v>
      </c>
      <c r="D16" s="7">
        <v>380</v>
      </c>
      <c r="E16" s="3" t="s">
        <v>155</v>
      </c>
      <c r="F16" s="1" t="s">
        <v>188</v>
      </c>
      <c r="G16" s="6">
        <v>331</v>
      </c>
      <c r="H16" s="1">
        <f>Kraftwerkszuordnung!K16</f>
        <v>231.7</v>
      </c>
      <c r="I16" s="3"/>
    </row>
    <row r="17" spans="1:9" x14ac:dyDescent="0.25">
      <c r="A17" s="3" t="s">
        <v>47</v>
      </c>
      <c r="B17" s="3" t="s">
        <v>95</v>
      </c>
      <c r="C17" s="15" t="s">
        <v>84</v>
      </c>
      <c r="D17" s="7">
        <v>220</v>
      </c>
      <c r="E17" s="3" t="s">
        <v>95</v>
      </c>
      <c r="F17" s="1" t="s">
        <v>2</v>
      </c>
      <c r="G17" s="6">
        <v>55</v>
      </c>
      <c r="H17" s="1">
        <f>Kraftwerkszuordnung!K17</f>
        <v>11</v>
      </c>
      <c r="I17" s="3"/>
    </row>
    <row r="18" spans="1:9" x14ac:dyDescent="0.25">
      <c r="A18" s="3" t="s">
        <v>48</v>
      </c>
      <c r="B18" s="3" t="s">
        <v>96</v>
      </c>
      <c r="C18" s="15" t="s">
        <v>84</v>
      </c>
      <c r="D18" s="7">
        <v>220</v>
      </c>
      <c r="E18" s="3" t="s">
        <v>96</v>
      </c>
      <c r="F18" s="1" t="s">
        <v>141</v>
      </c>
      <c r="G18" s="6">
        <v>200</v>
      </c>
      <c r="H18" s="1">
        <f>Kraftwerkszuordnung!K18</f>
        <v>0</v>
      </c>
      <c r="I18" s="3"/>
    </row>
    <row r="19" spans="1:9" x14ac:dyDescent="0.25">
      <c r="A19" s="3" t="s">
        <v>49</v>
      </c>
      <c r="B19" s="3" t="s">
        <v>97</v>
      </c>
      <c r="C19" s="15" t="s">
        <v>87</v>
      </c>
      <c r="D19" s="7">
        <v>220</v>
      </c>
      <c r="E19" s="3" t="s">
        <v>156</v>
      </c>
      <c r="F19" s="1" t="s">
        <v>144</v>
      </c>
      <c r="G19" s="6">
        <v>38.26</v>
      </c>
      <c r="H19" s="1">
        <f>Kraftwerkszuordnung!K19</f>
        <v>0</v>
      </c>
      <c r="I19" s="3"/>
    </row>
    <row r="20" spans="1:9" x14ac:dyDescent="0.25">
      <c r="A20" s="3" t="s">
        <v>50</v>
      </c>
      <c r="B20" s="3" t="s">
        <v>97</v>
      </c>
      <c r="C20" s="15" t="s">
        <v>87</v>
      </c>
      <c r="D20" s="7">
        <v>220</v>
      </c>
      <c r="E20" s="3" t="s">
        <v>157</v>
      </c>
      <c r="F20" s="1" t="s">
        <v>144</v>
      </c>
      <c r="G20" s="6">
        <v>20.259999999999998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98</v>
      </c>
      <c r="C21" s="15" t="s">
        <v>84</v>
      </c>
      <c r="D21" s="7">
        <v>220</v>
      </c>
      <c r="E21" s="3" t="s">
        <v>158</v>
      </c>
      <c r="F21" s="1" t="s">
        <v>141</v>
      </c>
      <c r="G21" s="6">
        <v>220</v>
      </c>
      <c r="H21" s="1">
        <f>Kraftwerkszuordnung!K21</f>
        <v>0</v>
      </c>
      <c r="I21" s="3"/>
    </row>
    <row r="22" spans="1:9" x14ac:dyDescent="0.25">
      <c r="A22" s="3" t="s">
        <v>52</v>
      </c>
      <c r="B22" s="3" t="s">
        <v>99</v>
      </c>
      <c r="C22" s="15" t="s">
        <v>84</v>
      </c>
      <c r="D22" s="7">
        <v>380</v>
      </c>
      <c r="E22" s="3" t="s">
        <v>99</v>
      </c>
      <c r="F22" s="1" t="s">
        <v>141</v>
      </c>
      <c r="G22" s="6">
        <v>300</v>
      </c>
      <c r="H22" s="1">
        <f>Kraftwerkszuordnung!K22</f>
        <v>0</v>
      </c>
      <c r="I22" s="3"/>
    </row>
    <row r="23" spans="1:9" x14ac:dyDescent="0.25">
      <c r="A23" s="3" t="s">
        <v>53</v>
      </c>
      <c r="B23" s="3" t="s">
        <v>100</v>
      </c>
      <c r="C23" s="15" t="s">
        <v>84</v>
      </c>
      <c r="D23" s="7">
        <v>220</v>
      </c>
      <c r="E23" s="3" t="s">
        <v>159</v>
      </c>
      <c r="F23" s="1" t="s">
        <v>141</v>
      </c>
      <c r="G23" s="6">
        <v>263</v>
      </c>
      <c r="H23" s="1">
        <f>Kraftwerkszuordnung!K23</f>
        <v>0</v>
      </c>
      <c r="I23" s="3"/>
    </row>
    <row r="24" spans="1:9" x14ac:dyDescent="0.25">
      <c r="A24" s="3" t="s">
        <v>54</v>
      </c>
      <c r="B24" s="3" t="s">
        <v>100</v>
      </c>
      <c r="C24" s="15" t="s">
        <v>87</v>
      </c>
      <c r="D24" s="7">
        <v>220</v>
      </c>
      <c r="E24" s="3" t="s">
        <v>160</v>
      </c>
      <c r="F24" s="1" t="s">
        <v>144</v>
      </c>
      <c r="G24" s="6">
        <v>15.76</v>
      </c>
      <c r="H24" s="1">
        <f>Kraftwerkszuordnung!K24</f>
        <v>0</v>
      </c>
      <c r="I24" s="3"/>
    </row>
    <row r="25" spans="1:9" x14ac:dyDescent="0.25">
      <c r="A25" s="3" t="s">
        <v>55</v>
      </c>
      <c r="B25" s="3" t="s">
        <v>101</v>
      </c>
      <c r="C25" s="15" t="s">
        <v>84</v>
      </c>
      <c r="D25" s="7">
        <v>220</v>
      </c>
      <c r="E25" s="3" t="s">
        <v>101</v>
      </c>
      <c r="F25" s="1" t="s">
        <v>188</v>
      </c>
      <c r="G25" s="6">
        <v>488</v>
      </c>
      <c r="H25" s="1">
        <f>Kraftwerkszuordnung!K25</f>
        <v>341.6</v>
      </c>
      <c r="I25" s="3"/>
    </row>
    <row r="26" spans="1:9" x14ac:dyDescent="0.25">
      <c r="A26" s="3" t="s">
        <v>56</v>
      </c>
      <c r="B26" s="3" t="s">
        <v>102</v>
      </c>
      <c r="C26" s="15" t="s">
        <v>84</v>
      </c>
      <c r="D26" s="7">
        <v>220</v>
      </c>
      <c r="E26" s="3" t="s">
        <v>161</v>
      </c>
      <c r="F26" s="1" t="s">
        <v>141</v>
      </c>
      <c r="G26" s="6">
        <v>1030</v>
      </c>
      <c r="H26" s="1">
        <f>Kraftwerkszuordnung!K26</f>
        <v>0</v>
      </c>
      <c r="I26" s="3"/>
    </row>
    <row r="27" spans="1:9" x14ac:dyDescent="0.25">
      <c r="A27" s="3" t="s">
        <v>57</v>
      </c>
      <c r="B27" s="3" t="s">
        <v>102</v>
      </c>
      <c r="C27" s="15" t="s">
        <v>84</v>
      </c>
      <c r="D27" s="7">
        <v>220</v>
      </c>
      <c r="E27" s="3" t="s">
        <v>162</v>
      </c>
      <c r="F27" s="1" t="s">
        <v>141</v>
      </c>
      <c r="G27" s="6">
        <v>40</v>
      </c>
      <c r="H27" s="1">
        <f>Kraftwerkszuordnung!K27</f>
        <v>0</v>
      </c>
      <c r="I27" s="3"/>
    </row>
    <row r="28" spans="1:9" x14ac:dyDescent="0.25">
      <c r="A28" s="3" t="s">
        <v>58</v>
      </c>
      <c r="B28" s="3" t="s">
        <v>103</v>
      </c>
      <c r="C28" s="15" t="s">
        <v>84</v>
      </c>
      <c r="D28" s="7">
        <v>380</v>
      </c>
      <c r="E28" s="3" t="s">
        <v>103</v>
      </c>
      <c r="F28" s="1" t="s">
        <v>141</v>
      </c>
      <c r="G28" s="6">
        <v>2940</v>
      </c>
      <c r="H28" s="1">
        <f>Kraftwerkszuordnung!K28</f>
        <v>0</v>
      </c>
      <c r="I28" s="3"/>
    </row>
    <row r="29" spans="1:9" x14ac:dyDescent="0.25">
      <c r="A29" s="3" t="s">
        <v>59</v>
      </c>
      <c r="B29" s="3" t="s">
        <v>104</v>
      </c>
      <c r="C29" s="15" t="s">
        <v>84</v>
      </c>
      <c r="D29" s="7">
        <v>380</v>
      </c>
      <c r="E29" s="3" t="s">
        <v>163</v>
      </c>
      <c r="F29" s="1" t="s">
        <v>141</v>
      </c>
      <c r="G29" s="6">
        <v>1832</v>
      </c>
      <c r="H29" s="1">
        <f>Kraftwerkszuordnung!K29</f>
        <v>0</v>
      </c>
      <c r="I29" s="3"/>
    </row>
    <row r="30" spans="1:9" x14ac:dyDescent="0.25">
      <c r="A30" s="3" t="s">
        <v>60</v>
      </c>
      <c r="B30" s="3" t="s">
        <v>105</v>
      </c>
      <c r="C30" s="15" t="s">
        <v>87</v>
      </c>
      <c r="D30" s="7">
        <v>380</v>
      </c>
      <c r="E30" s="3" t="s">
        <v>164</v>
      </c>
      <c r="F30" s="1" t="s">
        <v>144</v>
      </c>
      <c r="G30" s="6">
        <v>20.560000000000002</v>
      </c>
      <c r="H30" s="1">
        <f>Kraftwerkszuordnung!K30</f>
        <v>0</v>
      </c>
      <c r="I30" s="3"/>
    </row>
    <row r="31" spans="1:9" x14ac:dyDescent="0.25">
      <c r="A31" s="3" t="s">
        <v>61</v>
      </c>
      <c r="B31" s="3" t="s">
        <v>105</v>
      </c>
      <c r="C31" s="15" t="s">
        <v>87</v>
      </c>
      <c r="D31" s="7">
        <v>380</v>
      </c>
      <c r="E31" s="3" t="s">
        <v>165</v>
      </c>
      <c r="F31" s="1" t="s">
        <v>3</v>
      </c>
      <c r="G31" s="6">
        <v>212.26</v>
      </c>
      <c r="H31" s="1">
        <f>Kraftwerkszuordnung!K31</f>
        <v>0</v>
      </c>
      <c r="I31" s="3"/>
    </row>
    <row r="32" spans="1:9" x14ac:dyDescent="0.25">
      <c r="A32" s="3" t="s">
        <v>62</v>
      </c>
      <c r="B32" s="3" t="s">
        <v>106</v>
      </c>
      <c r="C32" s="15" t="s">
        <v>84</v>
      </c>
      <c r="D32" s="7">
        <v>380</v>
      </c>
      <c r="E32" s="3" t="s">
        <v>106</v>
      </c>
      <c r="F32" s="1" t="s">
        <v>141</v>
      </c>
      <c r="G32" s="6">
        <v>1300</v>
      </c>
      <c r="H32" s="1">
        <f>Kraftwerkszuordnung!K32</f>
        <v>0</v>
      </c>
      <c r="I32" s="3"/>
    </row>
    <row r="33" spans="1:9" x14ac:dyDescent="0.25">
      <c r="A33" s="3" t="s">
        <v>63</v>
      </c>
      <c r="B33" s="3" t="s">
        <v>106</v>
      </c>
      <c r="C33" s="15" t="s">
        <v>84</v>
      </c>
      <c r="D33" s="7">
        <v>380</v>
      </c>
      <c r="E33" s="3" t="s">
        <v>166</v>
      </c>
      <c r="F33" s="1" t="s">
        <v>141</v>
      </c>
      <c r="G33" s="6">
        <v>81.5</v>
      </c>
      <c r="H33" s="1">
        <f>Kraftwerkszuordnung!K33</f>
        <v>0</v>
      </c>
      <c r="I33" s="3"/>
    </row>
    <row r="34" spans="1:9" x14ac:dyDescent="0.25">
      <c r="A34" s="3" t="s">
        <v>64</v>
      </c>
      <c r="B34" s="3" t="s">
        <v>107</v>
      </c>
      <c r="C34" s="15" t="s">
        <v>84</v>
      </c>
      <c r="D34" s="7">
        <v>220</v>
      </c>
      <c r="E34" s="3" t="s">
        <v>167</v>
      </c>
      <c r="F34" s="1" t="s">
        <v>1</v>
      </c>
      <c r="G34" s="6">
        <v>198</v>
      </c>
      <c r="H34" s="1">
        <f>Kraftwerkszuordnung!K34</f>
        <v>39.6</v>
      </c>
      <c r="I34" s="3"/>
    </row>
    <row r="35" spans="1:9" x14ac:dyDescent="0.25">
      <c r="A35" s="3" t="s">
        <v>65</v>
      </c>
      <c r="B35" s="3" t="s">
        <v>107</v>
      </c>
      <c r="C35" s="15" t="s">
        <v>87</v>
      </c>
      <c r="D35" s="7">
        <v>220</v>
      </c>
      <c r="E35" s="3" t="s">
        <v>168</v>
      </c>
      <c r="F35" s="1" t="s">
        <v>3</v>
      </c>
      <c r="G35" s="6">
        <v>102.26</v>
      </c>
      <c r="H35" s="1">
        <f>Kraftwerkszuordnung!K35</f>
        <v>0</v>
      </c>
      <c r="I35" s="3"/>
    </row>
    <row r="36" spans="1:9" x14ac:dyDescent="0.25">
      <c r="A36" s="3" t="s">
        <v>66</v>
      </c>
      <c r="B36" s="3" t="s">
        <v>108</v>
      </c>
      <c r="C36" s="15" t="s">
        <v>84</v>
      </c>
      <c r="D36" s="7">
        <v>380</v>
      </c>
      <c r="E36" s="3" t="s">
        <v>169</v>
      </c>
      <c r="F36" s="1" t="s">
        <v>1</v>
      </c>
      <c r="G36" s="6">
        <v>235</v>
      </c>
      <c r="H36" s="1">
        <f>Kraftwerkszuordnung!K36</f>
        <v>47</v>
      </c>
      <c r="I36" s="3"/>
    </row>
    <row r="37" spans="1:9" x14ac:dyDescent="0.25">
      <c r="A37" s="3" t="s">
        <v>67</v>
      </c>
      <c r="B37" s="3" t="s">
        <v>109</v>
      </c>
      <c r="C37" s="15" t="s">
        <v>84</v>
      </c>
      <c r="D37" s="7">
        <v>220</v>
      </c>
      <c r="E37" s="3" t="s">
        <v>170</v>
      </c>
      <c r="F37" s="1" t="s">
        <v>141</v>
      </c>
      <c r="G37" s="6">
        <v>460</v>
      </c>
      <c r="H37" s="1">
        <f>Kraftwerkszuordnung!K37</f>
        <v>0</v>
      </c>
      <c r="I37" s="3"/>
    </row>
    <row r="38" spans="1:9" x14ac:dyDescent="0.25">
      <c r="A38" s="3" t="s">
        <v>68</v>
      </c>
      <c r="B38" s="3" t="s">
        <v>110</v>
      </c>
      <c r="C38" s="15" t="s">
        <v>84</v>
      </c>
      <c r="D38" s="7">
        <v>380</v>
      </c>
      <c r="E38" s="3" t="s">
        <v>171</v>
      </c>
      <c r="F38" s="1" t="s">
        <v>188</v>
      </c>
      <c r="G38" s="6">
        <v>2000</v>
      </c>
      <c r="H38" s="1">
        <f>Kraftwerkszuordnung!K38</f>
        <v>1400</v>
      </c>
      <c r="I38" s="3"/>
    </row>
    <row r="39" spans="1:9" x14ac:dyDescent="0.25">
      <c r="A39" s="3" t="s">
        <v>69</v>
      </c>
      <c r="B39" s="3" t="s">
        <v>111</v>
      </c>
      <c r="C39" s="15" t="s">
        <v>84</v>
      </c>
      <c r="D39" s="7">
        <v>220</v>
      </c>
      <c r="E39" s="2" t="s">
        <v>172</v>
      </c>
      <c r="F39" s="6" t="s">
        <v>189</v>
      </c>
      <c r="G39" s="6">
        <v>622</v>
      </c>
      <c r="H39" s="1">
        <f>Kraftwerkszuordnung!K39</f>
        <v>0</v>
      </c>
      <c r="I39" s="3"/>
    </row>
    <row r="40" spans="1:9" x14ac:dyDescent="0.25">
      <c r="A40" s="3" t="s">
        <v>70</v>
      </c>
      <c r="B40" s="3" t="s">
        <v>112</v>
      </c>
      <c r="C40" s="15" t="s">
        <v>84</v>
      </c>
      <c r="D40" s="7">
        <v>380</v>
      </c>
      <c r="E40" s="3" t="s">
        <v>173</v>
      </c>
      <c r="F40" s="1" t="s">
        <v>190</v>
      </c>
      <c r="G40" s="6">
        <v>250</v>
      </c>
      <c r="H40" s="1">
        <f>Kraftwerkszuordnung!K40</f>
        <v>0</v>
      </c>
      <c r="I40" s="3"/>
    </row>
    <row r="41" spans="1:9" x14ac:dyDescent="0.25">
      <c r="A41" s="3" t="s">
        <v>71</v>
      </c>
      <c r="B41" s="3" t="s">
        <v>112</v>
      </c>
      <c r="C41" s="15" t="s">
        <v>87</v>
      </c>
      <c r="D41" s="7">
        <v>380</v>
      </c>
      <c r="E41" s="3" t="s">
        <v>174</v>
      </c>
      <c r="F41" s="1" t="s">
        <v>144</v>
      </c>
      <c r="G41" s="6">
        <v>32.26</v>
      </c>
      <c r="H41" s="1">
        <f>Kraftwerkszuordnung!K41</f>
        <v>0</v>
      </c>
      <c r="I41" s="3"/>
    </row>
    <row r="42" spans="1:9" x14ac:dyDescent="0.25">
      <c r="A42" s="3" t="s">
        <v>72</v>
      </c>
      <c r="B42" s="3" t="s">
        <v>113</v>
      </c>
      <c r="C42" s="15" t="s">
        <v>84</v>
      </c>
      <c r="D42" s="7">
        <v>220</v>
      </c>
      <c r="E42" s="3" t="s">
        <v>113</v>
      </c>
      <c r="F42" s="1" t="s">
        <v>141</v>
      </c>
      <c r="G42" s="6">
        <v>600</v>
      </c>
      <c r="H42" s="1">
        <f>Kraftwerkszuordnung!K42</f>
        <v>0</v>
      </c>
      <c r="I42" s="3"/>
    </row>
    <row r="43" spans="1:9" x14ac:dyDescent="0.25">
      <c r="A43" s="3" t="s">
        <v>73</v>
      </c>
      <c r="B43" s="3" t="s">
        <v>114</v>
      </c>
      <c r="C43" s="15" t="s">
        <v>84</v>
      </c>
      <c r="D43" s="7">
        <v>380</v>
      </c>
      <c r="E43" s="3" t="s">
        <v>175</v>
      </c>
      <c r="F43" s="1" t="s">
        <v>190</v>
      </c>
      <c r="G43" s="6">
        <v>363</v>
      </c>
      <c r="H43" s="1">
        <f>Kraftwerkszuordnung!K43</f>
        <v>0</v>
      </c>
      <c r="I43" s="3"/>
    </row>
    <row r="44" spans="1:9" x14ac:dyDescent="0.25">
      <c r="A44" s="3" t="s">
        <v>74</v>
      </c>
      <c r="B44" s="3" t="s">
        <v>115</v>
      </c>
      <c r="C44" s="15" t="s">
        <v>84</v>
      </c>
      <c r="D44" s="7">
        <v>220</v>
      </c>
      <c r="E44" s="3" t="s">
        <v>115</v>
      </c>
      <c r="F44" s="1" t="s">
        <v>188</v>
      </c>
      <c r="G44" s="6">
        <v>1264</v>
      </c>
      <c r="H44" s="1">
        <f>Kraftwerkszuordnung!K44</f>
        <v>884.8</v>
      </c>
      <c r="I44" s="3"/>
    </row>
    <row r="45" spans="1:9" x14ac:dyDescent="0.25">
      <c r="A45" s="3" t="s">
        <v>75</v>
      </c>
      <c r="B45" s="3" t="s">
        <v>116</v>
      </c>
      <c r="C45" s="15" t="s">
        <v>84</v>
      </c>
      <c r="D45" s="7">
        <v>380</v>
      </c>
      <c r="E45" s="3" t="s">
        <v>116</v>
      </c>
      <c r="F45" s="1" t="s">
        <v>141</v>
      </c>
      <c r="G45" s="6">
        <v>1600</v>
      </c>
      <c r="H45" s="1">
        <f>Kraftwerkszuordnung!K45</f>
        <v>0</v>
      </c>
      <c r="I45" s="3"/>
    </row>
    <row r="46" spans="1:9" x14ac:dyDescent="0.25">
      <c r="A46" s="3" t="s">
        <v>76</v>
      </c>
      <c r="B46" s="3" t="s">
        <v>117</v>
      </c>
      <c r="C46" s="15" t="s">
        <v>84</v>
      </c>
      <c r="D46" s="7">
        <v>220</v>
      </c>
      <c r="E46" s="3" t="s">
        <v>176</v>
      </c>
      <c r="F46" s="1" t="s">
        <v>188</v>
      </c>
      <c r="G46" s="6">
        <v>275</v>
      </c>
      <c r="H46" s="1">
        <f>Kraftwerkszuordnung!K46</f>
        <v>192.5</v>
      </c>
      <c r="I46" s="3"/>
    </row>
    <row r="47" spans="1:9" x14ac:dyDescent="0.25">
      <c r="A47" s="3" t="s">
        <v>77</v>
      </c>
      <c r="B47" s="3" t="s">
        <v>118</v>
      </c>
      <c r="C47" s="15" t="s">
        <v>84</v>
      </c>
      <c r="D47" s="7">
        <v>380</v>
      </c>
      <c r="E47" s="3" t="s">
        <v>177</v>
      </c>
      <c r="F47" s="1" t="s">
        <v>188</v>
      </c>
      <c r="G47" s="6">
        <v>4440</v>
      </c>
      <c r="H47" s="1">
        <f>Kraftwerkszuordnung!K47</f>
        <v>3108</v>
      </c>
      <c r="I47" s="3"/>
    </row>
    <row r="48" spans="1:9" x14ac:dyDescent="0.25">
      <c r="A48" s="3" t="s">
        <v>78</v>
      </c>
      <c r="B48" s="3" t="s">
        <v>119</v>
      </c>
      <c r="C48" s="15" t="s">
        <v>84</v>
      </c>
      <c r="D48" s="7">
        <v>380</v>
      </c>
      <c r="E48" s="3" t="s">
        <v>178</v>
      </c>
      <c r="F48" s="1" t="s">
        <v>141</v>
      </c>
      <c r="G48" s="6">
        <v>125</v>
      </c>
      <c r="H48" s="1">
        <f>Kraftwerkszuordnung!K48</f>
        <v>0</v>
      </c>
      <c r="I48" s="3"/>
    </row>
    <row r="49" spans="1:9" x14ac:dyDescent="0.25">
      <c r="A49" s="3" t="s">
        <v>79</v>
      </c>
      <c r="B49" s="3" t="s">
        <v>119</v>
      </c>
      <c r="C49" s="15" t="s">
        <v>84</v>
      </c>
      <c r="D49" s="7">
        <v>380</v>
      </c>
      <c r="E49" s="3" t="s">
        <v>179</v>
      </c>
      <c r="F49" s="1" t="s">
        <v>141</v>
      </c>
      <c r="G49" s="6">
        <v>73.599999999999994</v>
      </c>
      <c r="H49" s="1">
        <f>Kraftwerkszuordnung!K49</f>
        <v>0</v>
      </c>
      <c r="I49" s="3"/>
    </row>
    <row r="50" spans="1:9" x14ac:dyDescent="0.25">
      <c r="A50" s="3" t="s">
        <v>80</v>
      </c>
      <c r="B50" s="3" t="s">
        <v>120</v>
      </c>
      <c r="C50" s="15" t="s">
        <v>84</v>
      </c>
      <c r="D50" s="7">
        <v>380</v>
      </c>
      <c r="E50" s="3" t="s">
        <v>120</v>
      </c>
      <c r="F50" s="1" t="s">
        <v>1</v>
      </c>
      <c r="G50" s="6">
        <v>101</v>
      </c>
      <c r="H50" s="1">
        <f>Kraftwerkszuordnung!K50</f>
        <v>20.2</v>
      </c>
      <c r="I50" s="3"/>
    </row>
    <row r="51" spans="1:9" x14ac:dyDescent="0.25">
      <c r="A51" s="3" t="s">
        <v>81</v>
      </c>
      <c r="B51" s="3" t="s">
        <v>121</v>
      </c>
      <c r="C51" s="15" t="s">
        <v>84</v>
      </c>
      <c r="D51" s="7">
        <v>220</v>
      </c>
      <c r="E51" s="3" t="s">
        <v>121</v>
      </c>
      <c r="F51" s="1" t="s">
        <v>141</v>
      </c>
      <c r="G51" s="6">
        <v>676</v>
      </c>
      <c r="H51" s="1">
        <f>Kraftwerkszuordnung!K51</f>
        <v>0</v>
      </c>
      <c r="I51" s="3"/>
    </row>
    <row r="52" spans="1:9" x14ac:dyDescent="0.25">
      <c r="A52" s="3" t="s">
        <v>82</v>
      </c>
      <c r="B52" s="3" t="s">
        <v>122</v>
      </c>
      <c r="C52" s="15" t="s">
        <v>84</v>
      </c>
      <c r="D52" s="7">
        <v>220</v>
      </c>
      <c r="E52" s="3" t="s">
        <v>122</v>
      </c>
      <c r="F52" s="1" t="s">
        <v>141</v>
      </c>
      <c r="G52" s="1">
        <v>490</v>
      </c>
      <c r="H52" s="1">
        <f>Kraftwerkszuordnung!K52</f>
        <v>0</v>
      </c>
      <c r="I52" s="3"/>
    </row>
    <row r="53" spans="1:9" x14ac:dyDescent="0.25">
      <c r="A53" s="3" t="s">
        <v>129</v>
      </c>
      <c r="B53" s="3" t="s">
        <v>122</v>
      </c>
      <c r="C53" s="15" t="s">
        <v>87</v>
      </c>
      <c r="D53" s="7">
        <v>220</v>
      </c>
      <c r="E53" s="3" t="s">
        <v>180</v>
      </c>
      <c r="F53" s="1" t="s">
        <v>3</v>
      </c>
      <c r="G53" s="1">
        <v>106.86</v>
      </c>
      <c r="H53" s="1">
        <f>Kraftwerkszuordnung!K53</f>
        <v>0</v>
      </c>
      <c r="I53" s="3"/>
    </row>
    <row r="54" spans="1:9" x14ac:dyDescent="0.25">
      <c r="A54" s="3" t="s">
        <v>130</v>
      </c>
      <c r="B54" s="3" t="s">
        <v>123</v>
      </c>
      <c r="C54" s="15" t="s">
        <v>84</v>
      </c>
      <c r="D54" s="7">
        <v>220</v>
      </c>
      <c r="E54" s="3" t="s">
        <v>123</v>
      </c>
      <c r="F54" s="1" t="s">
        <v>141</v>
      </c>
      <c r="G54" s="1">
        <v>250</v>
      </c>
      <c r="H54" s="1">
        <f>Kraftwerkszuordnung!K54</f>
        <v>0</v>
      </c>
      <c r="I54" s="3"/>
    </row>
    <row r="55" spans="1:9" x14ac:dyDescent="0.25">
      <c r="A55" s="3" t="s">
        <v>131</v>
      </c>
      <c r="B55" s="3" t="s">
        <v>123</v>
      </c>
      <c r="C55" s="15" t="s">
        <v>84</v>
      </c>
      <c r="D55" s="7">
        <v>220</v>
      </c>
      <c r="E55" s="3" t="s">
        <v>181</v>
      </c>
      <c r="F55" s="1" t="s">
        <v>1</v>
      </c>
      <c r="G55" s="1">
        <v>116</v>
      </c>
      <c r="H55" s="1">
        <f>Kraftwerkszuordnung!K55</f>
        <v>23.2</v>
      </c>
      <c r="I55" s="3"/>
    </row>
    <row r="56" spans="1:9" x14ac:dyDescent="0.25">
      <c r="A56" s="3" t="s">
        <v>132</v>
      </c>
      <c r="B56" s="3" t="s">
        <v>124</v>
      </c>
      <c r="C56" s="15" t="s">
        <v>84</v>
      </c>
      <c r="D56" s="7">
        <v>380</v>
      </c>
      <c r="E56" s="3" t="s">
        <v>182</v>
      </c>
      <c r="F56" s="1" t="s">
        <v>141</v>
      </c>
      <c r="G56" s="1">
        <v>56</v>
      </c>
      <c r="H56" s="1">
        <f>Kraftwerkszuordnung!K56</f>
        <v>0</v>
      </c>
      <c r="I56" s="3"/>
    </row>
    <row r="57" spans="1:9" x14ac:dyDescent="0.25">
      <c r="A57" s="3" t="s">
        <v>133</v>
      </c>
      <c r="B57" s="3" t="s">
        <v>124</v>
      </c>
      <c r="C57" s="15" t="s">
        <v>84</v>
      </c>
      <c r="D57" s="7">
        <v>380</v>
      </c>
      <c r="E57" s="3" t="s">
        <v>183</v>
      </c>
      <c r="F57" s="1" t="s">
        <v>2</v>
      </c>
      <c r="G57" s="1">
        <v>3.73</v>
      </c>
      <c r="H57" s="1">
        <f>Kraftwerkszuordnung!K57</f>
        <v>0.746</v>
      </c>
      <c r="I57" s="3"/>
    </row>
    <row r="58" spans="1:9" x14ac:dyDescent="0.25">
      <c r="A58" s="3" t="s">
        <v>134</v>
      </c>
      <c r="B58" s="3" t="s">
        <v>124</v>
      </c>
      <c r="C58" s="15" t="s">
        <v>87</v>
      </c>
      <c r="D58" s="7">
        <v>380</v>
      </c>
      <c r="E58" s="3" t="s">
        <v>184</v>
      </c>
      <c r="F58" s="1" t="s">
        <v>144</v>
      </c>
      <c r="G58" s="1">
        <v>20.259999999999998</v>
      </c>
      <c r="H58" s="1">
        <f>Kraftwerkszuordnung!K58</f>
        <v>0</v>
      </c>
      <c r="I58" s="3"/>
    </row>
    <row r="59" spans="1:9" x14ac:dyDescent="0.25">
      <c r="A59" s="3" t="s">
        <v>135</v>
      </c>
      <c r="B59" s="3" t="s">
        <v>124</v>
      </c>
      <c r="C59" s="15" t="s">
        <v>87</v>
      </c>
      <c r="D59" s="7">
        <v>380</v>
      </c>
      <c r="E59" s="3" t="s">
        <v>185</v>
      </c>
      <c r="F59" s="1" t="s">
        <v>144</v>
      </c>
      <c r="G59" s="1">
        <v>62.26</v>
      </c>
      <c r="H59" s="1">
        <f>Kraftwerkszuordnung!K59</f>
        <v>0</v>
      </c>
      <c r="I59" s="3"/>
    </row>
    <row r="60" spans="1:9" x14ac:dyDescent="0.25">
      <c r="A60" s="3" t="s">
        <v>136</v>
      </c>
      <c r="B60" s="3" t="s">
        <v>125</v>
      </c>
      <c r="C60" s="15" t="s">
        <v>84</v>
      </c>
      <c r="D60" s="7">
        <v>380</v>
      </c>
      <c r="E60" s="3" t="s">
        <v>186</v>
      </c>
      <c r="F60" s="1" t="s">
        <v>141</v>
      </c>
      <c r="G60" s="1">
        <v>1750</v>
      </c>
      <c r="H60" s="1">
        <f>Kraftwerkszuordnung!K60</f>
        <v>0</v>
      </c>
      <c r="I60" s="3"/>
    </row>
    <row r="61" spans="1:9" x14ac:dyDescent="0.25">
      <c r="A61" s="3" t="s">
        <v>137</v>
      </c>
      <c r="B61" s="3" t="s">
        <v>126</v>
      </c>
      <c r="C61" s="15" t="s">
        <v>87</v>
      </c>
      <c r="D61" s="7">
        <v>380</v>
      </c>
      <c r="E61" s="3" t="s">
        <v>126</v>
      </c>
      <c r="F61" s="1" t="s">
        <v>3</v>
      </c>
      <c r="G61" s="1">
        <v>728.26</v>
      </c>
      <c r="H61" s="1">
        <f>Kraftwerkszuordnung!K61</f>
        <v>0</v>
      </c>
      <c r="I61" s="3"/>
    </row>
    <row r="62" spans="1:9" x14ac:dyDescent="0.25">
      <c r="A62" s="3" t="s">
        <v>138</v>
      </c>
      <c r="B62" s="3" t="s">
        <v>127</v>
      </c>
      <c r="C62" s="15" t="s">
        <v>84</v>
      </c>
      <c r="D62" s="7">
        <v>220</v>
      </c>
      <c r="E62" s="3" t="s">
        <v>187</v>
      </c>
      <c r="F62" s="1" t="s">
        <v>188</v>
      </c>
      <c r="G62" s="1">
        <v>502.85</v>
      </c>
      <c r="H62" s="1">
        <f>Kraftwerkszuordnung!K62</f>
        <v>351.995</v>
      </c>
      <c r="I62" s="3"/>
    </row>
    <row r="63" spans="1:9" x14ac:dyDescent="0.25">
      <c r="A63" s="3" t="s">
        <v>139</v>
      </c>
      <c r="B63" s="3" t="s">
        <v>128</v>
      </c>
      <c r="C63" s="15" t="s">
        <v>87</v>
      </c>
      <c r="D63" s="7">
        <v>220</v>
      </c>
      <c r="E63" s="3" t="s">
        <v>128</v>
      </c>
      <c r="F63" s="1" t="s">
        <v>3</v>
      </c>
      <c r="G63" s="1">
        <v>162.26</v>
      </c>
      <c r="H63" s="1">
        <f>Kraftwerkszuordnung!K63</f>
        <v>0</v>
      </c>
      <c r="I63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41"/>
  <sheetViews>
    <sheetView zoomScaleNormal="100" workbookViewId="0">
      <pane ySplit="3" topLeftCell="A4" activePane="bottomLeft" state="frozen"/>
      <selection pane="bottomLeft" activeCell="L26" sqref="L26"/>
    </sheetView>
  </sheetViews>
  <sheetFormatPr baseColWidth="10" defaultRowHeight="15" x14ac:dyDescent="0.25"/>
  <cols>
    <col min="1" max="1" width="19.28515625" bestFit="1" customWidth="1"/>
    <col min="2" max="3" width="19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8" t="s">
        <v>26</v>
      </c>
      <c r="B2" s="8" t="s">
        <v>191</v>
      </c>
      <c r="C2" s="8" t="s">
        <v>192</v>
      </c>
      <c r="D2" s="8" t="s">
        <v>27</v>
      </c>
      <c r="E2" s="8" t="s">
        <v>28</v>
      </c>
      <c r="F2" s="9" t="s">
        <v>23</v>
      </c>
      <c r="G2" s="9" t="s">
        <v>24</v>
      </c>
      <c r="H2" s="9" t="s">
        <v>25</v>
      </c>
    </row>
    <row r="3" spans="1:8" x14ac:dyDescent="0.25">
      <c r="A3" s="8"/>
      <c r="B3" s="8"/>
      <c r="C3" s="8"/>
      <c r="D3" s="8"/>
      <c r="E3" s="8" t="s">
        <v>30</v>
      </c>
      <c r="F3" s="9" t="s">
        <v>31</v>
      </c>
      <c r="G3" s="9" t="s">
        <v>31</v>
      </c>
      <c r="H3" s="9" t="s">
        <v>31</v>
      </c>
    </row>
    <row r="4" spans="1:8" x14ac:dyDescent="0.25">
      <c r="A4" s="3" t="s">
        <v>83</v>
      </c>
      <c r="B4" s="2" t="s">
        <v>193</v>
      </c>
      <c r="C4" s="2" t="s">
        <v>193</v>
      </c>
      <c r="D4" s="15" t="s">
        <v>84</v>
      </c>
      <c r="E4" s="7">
        <v>220</v>
      </c>
      <c r="F4" s="6">
        <f>SUMIFS('Ergebnis KEP'!G$2:G$63,'Ergebnis KEP'!$B$2:$B$63,'Importtabelle E001'!$A4,'Ergebnis KEP'!$C$2:$C$63,'Importtabelle E001'!$D4)</f>
        <v>600</v>
      </c>
      <c r="G4" s="6">
        <f>Pmin_E001!C5</f>
        <v>420</v>
      </c>
      <c r="H4" s="6">
        <f>SUMIFS('Ergebnis KEP'!I$2:I$63,'Ergebnis KEP'!$B$2:$B$63,'Importtabelle E001'!$A4,'Ergebnis KEP'!$C$2:$C$63,'Importtabelle E001'!$D4)</f>
        <v>0</v>
      </c>
    </row>
    <row r="5" spans="1:8" x14ac:dyDescent="0.25">
      <c r="A5" s="3" t="s">
        <v>85</v>
      </c>
      <c r="B5" s="2" t="s">
        <v>193</v>
      </c>
      <c r="C5" s="2" t="s">
        <v>193</v>
      </c>
      <c r="D5" s="15" t="s">
        <v>84</v>
      </c>
      <c r="E5" s="7">
        <v>220</v>
      </c>
      <c r="F5" s="6">
        <f>SUMIFS('Ergebnis KEP'!G$2:G$63,'Ergebnis KEP'!$B$2:$B$63,'Importtabelle E001'!$A5,'Ergebnis KEP'!$C$2:$C$63,'Importtabelle E001'!$D5)</f>
        <v>165</v>
      </c>
      <c r="G5" s="6">
        <f>Pmin_E001!C6</f>
        <v>0</v>
      </c>
      <c r="H5" s="6">
        <f>SUMIFS('Ergebnis KEP'!I$2:I$63,'Ergebnis KEP'!$B$2:$B$63,'Importtabelle E001'!$A5,'Ergebnis KEP'!$C$2:$C$63,'Importtabelle E001'!$D5)</f>
        <v>0</v>
      </c>
    </row>
    <row r="6" spans="1:8" x14ac:dyDescent="0.25">
      <c r="A6" s="3" t="s">
        <v>86</v>
      </c>
      <c r="B6" s="2" t="s">
        <v>193</v>
      </c>
      <c r="C6" s="2" t="s">
        <v>193</v>
      </c>
      <c r="D6" s="15" t="s">
        <v>84</v>
      </c>
      <c r="E6" s="7">
        <v>220</v>
      </c>
      <c r="F6" s="6">
        <f>SUMIFS('Ergebnis KEP'!G$2:G$63,'Ergebnis KEP'!$B$2:$B$63,'Importtabelle E001'!$A6,'Ergebnis KEP'!$C$2:$C$63,'Importtabelle E001'!$D6)</f>
        <v>75</v>
      </c>
      <c r="G6" s="6">
        <f>Pmin_E001!C7</f>
        <v>0</v>
      </c>
      <c r="H6" s="6">
        <f>SUMIFS('Ergebnis KEP'!I$2:I$63,'Ergebnis KEP'!$B$2:$B$63,'Importtabelle E001'!$A6,'Ergebnis KEP'!$C$2:$C$63,'Importtabelle E001'!$D6)</f>
        <v>0</v>
      </c>
    </row>
    <row r="7" spans="1:8" x14ac:dyDescent="0.25">
      <c r="A7" s="3" t="s">
        <v>88</v>
      </c>
      <c r="B7" s="2" t="s">
        <v>193</v>
      </c>
      <c r="C7" s="2" t="s">
        <v>193</v>
      </c>
      <c r="D7" s="15" t="s">
        <v>84</v>
      </c>
      <c r="E7" s="7">
        <v>220</v>
      </c>
      <c r="F7" s="6">
        <f>SUMIFS('Ergebnis KEP'!G$2:G$63,'Ergebnis KEP'!$B$2:$B$63,'Importtabelle E001'!$A7,'Ergebnis KEP'!$C$2:$C$63,'Importtabelle E001'!$D7)</f>
        <v>1540</v>
      </c>
      <c r="G7" s="6">
        <f>Pmin_E001!C8</f>
        <v>0</v>
      </c>
      <c r="H7" s="6">
        <f>SUMIFS('Ergebnis KEP'!I$2:I$63,'Ergebnis KEP'!$B$2:$B$63,'Importtabelle E001'!$A7,'Ergebnis KEP'!$C$2:$C$63,'Importtabelle E001'!$D7)</f>
        <v>0</v>
      </c>
    </row>
    <row r="8" spans="1:8" x14ac:dyDescent="0.25">
      <c r="A8" s="3" t="s">
        <v>89</v>
      </c>
      <c r="B8" s="2" t="s">
        <v>193</v>
      </c>
      <c r="C8" s="2" t="s">
        <v>193</v>
      </c>
      <c r="D8" s="15" t="s">
        <v>84</v>
      </c>
      <c r="E8" s="7">
        <v>220</v>
      </c>
      <c r="F8" s="6">
        <f>SUMIFS('Ergebnis KEP'!G$2:G$63,'Ergebnis KEP'!$B$2:$B$63,'Importtabelle E001'!$A8,'Ergebnis KEP'!$C$2:$C$63,'Importtabelle E001'!$D8)</f>
        <v>227</v>
      </c>
      <c r="G8" s="6">
        <f>Pmin_E001!C9</f>
        <v>158.9</v>
      </c>
      <c r="H8" s="6">
        <f>SUMIFS('Ergebnis KEP'!I$2:I$63,'Ergebnis KEP'!$B$2:$B$63,'Importtabelle E001'!$A8,'Ergebnis KEP'!$C$2:$C$63,'Importtabelle E001'!$D8)</f>
        <v>0</v>
      </c>
    </row>
    <row r="9" spans="1:8" x14ac:dyDescent="0.25">
      <c r="A9" s="3" t="s">
        <v>91</v>
      </c>
      <c r="B9" s="2" t="s">
        <v>193</v>
      </c>
      <c r="C9" s="2" t="s">
        <v>193</v>
      </c>
      <c r="D9" s="15" t="s">
        <v>84</v>
      </c>
      <c r="E9" s="7">
        <v>220</v>
      </c>
      <c r="F9" s="6">
        <f>SUMIFS('Ergebnis KEP'!G$2:G$63,'Ergebnis KEP'!$B$2:$B$63,'Importtabelle E001'!$A9,'Ergebnis KEP'!$C$2:$C$63,'Importtabelle E001'!$D9)</f>
        <v>55</v>
      </c>
      <c r="G9" s="6">
        <f>Pmin_E001!C10</f>
        <v>0</v>
      </c>
      <c r="H9" s="6">
        <f>SUMIFS('Ergebnis KEP'!I$2:I$63,'Ergebnis KEP'!$B$2:$B$63,'Importtabelle E001'!$A9,'Ergebnis KEP'!$C$2:$C$63,'Importtabelle E001'!$D9)</f>
        <v>0</v>
      </c>
    </row>
    <row r="10" spans="1:8" x14ac:dyDescent="0.25">
      <c r="A10" s="3" t="s">
        <v>92</v>
      </c>
      <c r="B10" s="2" t="s">
        <v>193</v>
      </c>
      <c r="C10" s="2" t="s">
        <v>193</v>
      </c>
      <c r="D10" s="15" t="s">
        <v>84</v>
      </c>
      <c r="E10" s="7">
        <v>380</v>
      </c>
      <c r="F10" s="6">
        <f>SUMIFS('Ergebnis KEP'!G$2:G$63,'Ergebnis KEP'!$B$2:$B$63,'Importtabelle E001'!$A10,'Ergebnis KEP'!$C$2:$C$63,'Importtabelle E001'!$D10)</f>
        <v>960</v>
      </c>
      <c r="G10" s="6">
        <f>Pmin_E001!C11</f>
        <v>288</v>
      </c>
      <c r="H10" s="6">
        <f>SUMIFS('Ergebnis KEP'!I$2:I$63,'Ergebnis KEP'!$B$2:$B$63,'Importtabelle E001'!$A10,'Ergebnis KEP'!$C$2:$C$63,'Importtabelle E001'!$D10)</f>
        <v>0</v>
      </c>
    </row>
    <row r="11" spans="1:8" x14ac:dyDescent="0.25">
      <c r="A11" s="3" t="s">
        <v>94</v>
      </c>
      <c r="B11" s="2" t="s">
        <v>193</v>
      </c>
      <c r="C11" s="2" t="s">
        <v>193</v>
      </c>
      <c r="D11" s="15" t="s">
        <v>84</v>
      </c>
      <c r="E11" s="7">
        <v>380</v>
      </c>
      <c r="F11" s="6">
        <f>SUMIFS('Ergebnis KEP'!G$2:G$63,'Ergebnis KEP'!$B$2:$B$63,'Importtabelle E001'!$A11,'Ergebnis KEP'!$C$2:$C$63,'Importtabelle E001'!$D11)</f>
        <v>653.5</v>
      </c>
      <c r="G11" s="6">
        <f>Pmin_E001!C12</f>
        <v>225.75</v>
      </c>
      <c r="H11" s="6">
        <f>SUMIFS('Ergebnis KEP'!I$2:I$63,'Ergebnis KEP'!$B$2:$B$63,'Importtabelle E001'!$A11,'Ergebnis KEP'!$C$2:$C$63,'Importtabelle E001'!$D11)</f>
        <v>0</v>
      </c>
    </row>
    <row r="12" spans="1:8" x14ac:dyDescent="0.25">
      <c r="A12" s="3" t="s">
        <v>95</v>
      </c>
      <c r="B12" s="2" t="s">
        <v>193</v>
      </c>
      <c r="C12" s="2" t="s">
        <v>193</v>
      </c>
      <c r="D12" s="15" t="s">
        <v>84</v>
      </c>
      <c r="E12" s="7">
        <v>220</v>
      </c>
      <c r="F12" s="6">
        <f>SUMIFS('Ergebnis KEP'!G$2:G$63,'Ergebnis KEP'!$B$2:$B$63,'Importtabelle E001'!$A12,'Ergebnis KEP'!$C$2:$C$63,'Importtabelle E001'!$D12)</f>
        <v>55</v>
      </c>
      <c r="G12" s="6">
        <f>Pmin_E001!C13</f>
        <v>11</v>
      </c>
      <c r="H12" s="6">
        <f>SUMIFS('Ergebnis KEP'!I$2:I$63,'Ergebnis KEP'!$B$2:$B$63,'Importtabelle E001'!$A12,'Ergebnis KEP'!$C$2:$C$63,'Importtabelle E001'!$D12)</f>
        <v>0</v>
      </c>
    </row>
    <row r="13" spans="1:8" x14ac:dyDescent="0.25">
      <c r="A13" s="3" t="s">
        <v>96</v>
      </c>
      <c r="B13" s="2" t="s">
        <v>193</v>
      </c>
      <c r="C13" s="2" t="s">
        <v>193</v>
      </c>
      <c r="D13" s="15" t="s">
        <v>84</v>
      </c>
      <c r="E13" s="7">
        <v>220</v>
      </c>
      <c r="F13" s="6">
        <f>SUMIFS('Ergebnis KEP'!G$2:G$63,'Ergebnis KEP'!$B$2:$B$63,'Importtabelle E001'!$A13,'Ergebnis KEP'!$C$2:$C$63,'Importtabelle E001'!$D13)</f>
        <v>200</v>
      </c>
      <c r="G13" s="6">
        <f>Pmin_E001!C14</f>
        <v>0</v>
      </c>
      <c r="H13" s="6">
        <f>SUMIFS('Ergebnis KEP'!I$2:I$63,'Ergebnis KEP'!$B$2:$B$63,'Importtabelle E001'!$A13,'Ergebnis KEP'!$C$2:$C$63,'Importtabelle E001'!$D13)</f>
        <v>0</v>
      </c>
    </row>
    <row r="14" spans="1:8" x14ac:dyDescent="0.25">
      <c r="A14" s="3" t="s">
        <v>98</v>
      </c>
      <c r="B14" s="2" t="s">
        <v>193</v>
      </c>
      <c r="C14" s="2" t="s">
        <v>193</v>
      </c>
      <c r="D14" s="15" t="s">
        <v>84</v>
      </c>
      <c r="E14" s="7">
        <v>220</v>
      </c>
      <c r="F14" s="6">
        <f>SUMIFS('Ergebnis KEP'!G$2:G$63,'Ergebnis KEP'!$B$2:$B$63,'Importtabelle E001'!$A14,'Ergebnis KEP'!$C$2:$C$63,'Importtabelle E001'!$D14)</f>
        <v>220</v>
      </c>
      <c r="G14" s="6">
        <f>Pmin_E001!C15</f>
        <v>0</v>
      </c>
      <c r="H14" s="6">
        <f>SUMIFS('Ergebnis KEP'!I$2:I$63,'Ergebnis KEP'!$B$2:$B$63,'Importtabelle E001'!$A14,'Ergebnis KEP'!$C$2:$C$63,'Importtabelle E001'!$D14)</f>
        <v>0</v>
      </c>
    </row>
    <row r="15" spans="1:8" x14ac:dyDescent="0.25">
      <c r="A15" s="3" t="s">
        <v>99</v>
      </c>
      <c r="B15" s="2" t="s">
        <v>193</v>
      </c>
      <c r="C15" s="2" t="s">
        <v>193</v>
      </c>
      <c r="D15" s="15" t="s">
        <v>84</v>
      </c>
      <c r="E15" s="7">
        <v>380</v>
      </c>
      <c r="F15" s="6">
        <f>SUMIFS('Ergebnis KEP'!G$2:G$63,'Ergebnis KEP'!$B$2:$B$63,'Importtabelle E001'!$A15,'Ergebnis KEP'!$C$2:$C$63,'Importtabelle E001'!$D15)</f>
        <v>300</v>
      </c>
      <c r="G15" s="6">
        <f>Pmin_E001!C16</f>
        <v>0</v>
      </c>
      <c r="H15" s="6">
        <f>SUMIFS('Ergebnis KEP'!I$2:I$63,'Ergebnis KEP'!$B$2:$B$63,'Importtabelle E001'!$A15,'Ergebnis KEP'!$C$2:$C$63,'Importtabelle E001'!$D15)</f>
        <v>0</v>
      </c>
    </row>
    <row r="16" spans="1:8" x14ac:dyDescent="0.25">
      <c r="A16" s="3" t="s">
        <v>100</v>
      </c>
      <c r="B16" s="2" t="s">
        <v>193</v>
      </c>
      <c r="C16" s="2" t="s">
        <v>193</v>
      </c>
      <c r="D16" s="15" t="s">
        <v>84</v>
      </c>
      <c r="E16" s="7">
        <v>220</v>
      </c>
      <c r="F16" s="6">
        <f>SUMIFS('Ergebnis KEP'!G$2:G$63,'Ergebnis KEP'!$B$2:$B$63,'Importtabelle E001'!$A16,'Ergebnis KEP'!$C$2:$C$63,'Importtabelle E001'!$D16)</f>
        <v>263</v>
      </c>
      <c r="G16" s="6">
        <f>Pmin_E001!C17</f>
        <v>0</v>
      </c>
      <c r="H16" s="6">
        <f>SUMIFS('Ergebnis KEP'!I$2:I$63,'Ergebnis KEP'!$B$2:$B$63,'Importtabelle E001'!$A16,'Ergebnis KEP'!$C$2:$C$63,'Importtabelle E001'!$D16)</f>
        <v>0</v>
      </c>
    </row>
    <row r="17" spans="1:8" x14ac:dyDescent="0.25">
      <c r="A17" s="3" t="s">
        <v>101</v>
      </c>
      <c r="B17" s="2" t="s">
        <v>193</v>
      </c>
      <c r="C17" s="2" t="s">
        <v>193</v>
      </c>
      <c r="D17" s="15" t="s">
        <v>84</v>
      </c>
      <c r="E17" s="7">
        <v>220</v>
      </c>
      <c r="F17" s="6">
        <f>SUMIFS('Ergebnis KEP'!G$2:G$63,'Ergebnis KEP'!$B$2:$B$63,'Importtabelle E001'!$A17,'Ergebnis KEP'!$C$2:$C$63,'Importtabelle E001'!$D17)</f>
        <v>488</v>
      </c>
      <c r="G17" s="6">
        <f>Pmin_E001!C18</f>
        <v>341.6</v>
      </c>
      <c r="H17" s="6">
        <f>SUMIFS('Ergebnis KEP'!I$2:I$63,'Ergebnis KEP'!$B$2:$B$63,'Importtabelle E001'!$A17,'Ergebnis KEP'!$C$2:$C$63,'Importtabelle E001'!$D17)</f>
        <v>0</v>
      </c>
    </row>
    <row r="18" spans="1:8" x14ac:dyDescent="0.25">
      <c r="A18" s="3" t="s">
        <v>102</v>
      </c>
      <c r="B18" s="2" t="s">
        <v>193</v>
      </c>
      <c r="C18" s="2" t="s">
        <v>193</v>
      </c>
      <c r="D18" s="15" t="s">
        <v>84</v>
      </c>
      <c r="E18" s="7">
        <v>220</v>
      </c>
      <c r="F18" s="6">
        <f>SUMIFS('Ergebnis KEP'!G$2:G$63,'Ergebnis KEP'!$B$2:$B$63,'Importtabelle E001'!$A18,'Ergebnis KEP'!$C$2:$C$63,'Importtabelle E001'!$D18)</f>
        <v>1070</v>
      </c>
      <c r="G18" s="6">
        <f>Pmin_E001!C19</f>
        <v>0</v>
      </c>
      <c r="H18" s="6">
        <f>SUMIFS('Ergebnis KEP'!I$2:I$63,'Ergebnis KEP'!$B$2:$B$63,'Importtabelle E001'!$A18,'Ergebnis KEP'!$C$2:$C$63,'Importtabelle E001'!$D18)</f>
        <v>0</v>
      </c>
    </row>
    <row r="19" spans="1:8" x14ac:dyDescent="0.25">
      <c r="A19" s="3" t="s">
        <v>103</v>
      </c>
      <c r="B19" s="2" t="s">
        <v>193</v>
      </c>
      <c r="C19" s="2" t="s">
        <v>193</v>
      </c>
      <c r="D19" s="15" t="s">
        <v>84</v>
      </c>
      <c r="E19" s="7">
        <v>380</v>
      </c>
      <c r="F19" s="6">
        <f>SUMIFS('Ergebnis KEP'!G$2:G$63,'Ergebnis KEP'!$B$2:$B$63,'Importtabelle E001'!$A19,'Ergebnis KEP'!$C$2:$C$63,'Importtabelle E001'!$D19)</f>
        <v>2940</v>
      </c>
      <c r="G19" s="6">
        <f>Pmin_E001!C20</f>
        <v>0</v>
      </c>
      <c r="H19" s="6">
        <f>SUMIFS('Ergebnis KEP'!I$2:I$63,'Ergebnis KEP'!$B$2:$B$63,'Importtabelle E001'!$A19,'Ergebnis KEP'!$C$2:$C$63,'Importtabelle E001'!$D19)</f>
        <v>0</v>
      </c>
    </row>
    <row r="20" spans="1:8" x14ac:dyDescent="0.25">
      <c r="A20" s="3" t="s">
        <v>104</v>
      </c>
      <c r="B20" s="2" t="s">
        <v>193</v>
      </c>
      <c r="C20" s="2" t="s">
        <v>193</v>
      </c>
      <c r="D20" s="15" t="s">
        <v>84</v>
      </c>
      <c r="E20" s="7">
        <v>380</v>
      </c>
      <c r="F20" s="6">
        <f>SUMIFS('Ergebnis KEP'!G$2:G$63,'Ergebnis KEP'!$B$2:$B$63,'Importtabelle E001'!$A20,'Ergebnis KEP'!$C$2:$C$63,'Importtabelle E001'!$D20)</f>
        <v>1832</v>
      </c>
      <c r="G20" s="6">
        <f>Pmin_E001!C21</f>
        <v>0</v>
      </c>
      <c r="H20" s="6">
        <f>SUMIFS('Ergebnis KEP'!I$2:I$63,'Ergebnis KEP'!$B$2:$B$63,'Importtabelle E001'!$A20,'Ergebnis KEP'!$C$2:$C$63,'Importtabelle E001'!$D20)</f>
        <v>0</v>
      </c>
    </row>
    <row r="21" spans="1:8" x14ac:dyDescent="0.25">
      <c r="A21" s="3" t="s">
        <v>106</v>
      </c>
      <c r="B21" s="2" t="s">
        <v>193</v>
      </c>
      <c r="C21" s="2" t="s">
        <v>193</v>
      </c>
      <c r="D21" s="15" t="s">
        <v>84</v>
      </c>
      <c r="E21" s="7">
        <v>380</v>
      </c>
      <c r="F21" s="6">
        <f>SUMIFS('Ergebnis KEP'!G$2:G$63,'Ergebnis KEP'!$B$2:$B$63,'Importtabelle E001'!$A21,'Ergebnis KEP'!$C$2:$C$63,'Importtabelle E001'!$D21)</f>
        <v>1381.5</v>
      </c>
      <c r="G21" s="6">
        <f>Pmin_E001!C22</f>
        <v>0</v>
      </c>
      <c r="H21" s="6">
        <f>SUMIFS('Ergebnis KEP'!I$2:I$63,'Ergebnis KEP'!$B$2:$B$63,'Importtabelle E001'!$A21,'Ergebnis KEP'!$C$2:$C$63,'Importtabelle E001'!$D21)</f>
        <v>0</v>
      </c>
    </row>
    <row r="22" spans="1:8" x14ac:dyDescent="0.25">
      <c r="A22" s="3" t="s">
        <v>107</v>
      </c>
      <c r="B22" s="2" t="s">
        <v>193</v>
      </c>
      <c r="C22" s="2" t="s">
        <v>193</v>
      </c>
      <c r="D22" s="15" t="s">
        <v>84</v>
      </c>
      <c r="E22" s="7">
        <v>220</v>
      </c>
      <c r="F22" s="6">
        <f>SUMIFS('Ergebnis KEP'!G$2:G$63,'Ergebnis KEP'!$B$2:$B$63,'Importtabelle E001'!$A22,'Ergebnis KEP'!$C$2:$C$63,'Importtabelle E001'!$D22)</f>
        <v>198</v>
      </c>
      <c r="G22" s="6">
        <f>Pmin_E001!C23</f>
        <v>39.6</v>
      </c>
      <c r="H22" s="6">
        <f>SUMIFS('Ergebnis KEP'!I$2:I$63,'Ergebnis KEP'!$B$2:$B$63,'Importtabelle E001'!$A22,'Ergebnis KEP'!$C$2:$C$63,'Importtabelle E001'!$D22)</f>
        <v>0</v>
      </c>
    </row>
    <row r="23" spans="1:8" x14ac:dyDescent="0.25">
      <c r="A23" s="3" t="s">
        <v>108</v>
      </c>
      <c r="B23" s="2" t="s">
        <v>193</v>
      </c>
      <c r="C23" s="2" t="s">
        <v>193</v>
      </c>
      <c r="D23" s="15" t="s">
        <v>84</v>
      </c>
      <c r="E23" s="7">
        <v>380</v>
      </c>
      <c r="F23" s="6">
        <f>SUMIFS('Ergebnis KEP'!G$2:G$63,'Ergebnis KEP'!$B$2:$B$63,'Importtabelle E001'!$A23,'Ergebnis KEP'!$C$2:$C$63,'Importtabelle E001'!$D23)</f>
        <v>235</v>
      </c>
      <c r="G23" s="6">
        <f>Pmin_E001!C24</f>
        <v>47</v>
      </c>
      <c r="H23" s="6">
        <f>SUMIFS('Ergebnis KEP'!I$2:I$63,'Ergebnis KEP'!$B$2:$B$63,'Importtabelle E001'!$A23,'Ergebnis KEP'!$C$2:$C$63,'Importtabelle E001'!$D23)</f>
        <v>0</v>
      </c>
    </row>
    <row r="24" spans="1:8" x14ac:dyDescent="0.25">
      <c r="A24" s="3" t="s">
        <v>109</v>
      </c>
      <c r="B24" s="2" t="s">
        <v>193</v>
      </c>
      <c r="C24" s="2" t="s">
        <v>193</v>
      </c>
      <c r="D24" s="15" t="s">
        <v>84</v>
      </c>
      <c r="E24" s="7">
        <v>220</v>
      </c>
      <c r="F24" s="6">
        <f>SUMIFS('Ergebnis KEP'!G$2:G$63,'Ergebnis KEP'!$B$2:$B$63,'Importtabelle E001'!$A24,'Ergebnis KEP'!$C$2:$C$63,'Importtabelle E001'!$D24)</f>
        <v>460</v>
      </c>
      <c r="G24" s="6">
        <f>Pmin_E001!C25</f>
        <v>0</v>
      </c>
      <c r="H24" s="6">
        <f>SUMIFS('Ergebnis KEP'!I$2:I$63,'Ergebnis KEP'!$B$2:$B$63,'Importtabelle E001'!$A24,'Ergebnis KEP'!$C$2:$C$63,'Importtabelle E001'!$D24)</f>
        <v>0</v>
      </c>
    </row>
    <row r="25" spans="1:8" x14ac:dyDescent="0.25">
      <c r="A25" s="3" t="s">
        <v>110</v>
      </c>
      <c r="B25" s="2" t="s">
        <v>193</v>
      </c>
      <c r="C25" s="2" t="s">
        <v>193</v>
      </c>
      <c r="D25" s="15" t="s">
        <v>84</v>
      </c>
      <c r="E25" s="7">
        <v>380</v>
      </c>
      <c r="F25" s="6">
        <f>SUMIFS('Ergebnis KEP'!G$2:G$63,'Ergebnis KEP'!$B$2:$B$63,'Importtabelle E001'!$A25,'Ergebnis KEP'!$C$2:$C$63,'Importtabelle E001'!$D25)</f>
        <v>2000</v>
      </c>
      <c r="G25" s="6">
        <f>Pmin_E001!C26</f>
        <v>1400</v>
      </c>
      <c r="H25" s="6">
        <f>SUMIFS('Ergebnis KEP'!I$2:I$63,'Ergebnis KEP'!$B$2:$B$63,'Importtabelle E001'!$A25,'Ergebnis KEP'!$C$2:$C$63,'Importtabelle E001'!$D25)</f>
        <v>0</v>
      </c>
    </row>
    <row r="26" spans="1:8" x14ac:dyDescent="0.25">
      <c r="A26" s="3" t="s">
        <v>111</v>
      </c>
      <c r="B26" s="2" t="s">
        <v>193</v>
      </c>
      <c r="C26" s="2" t="s">
        <v>193</v>
      </c>
      <c r="D26" s="15" t="s">
        <v>84</v>
      </c>
      <c r="E26" s="7">
        <v>220</v>
      </c>
      <c r="F26" s="6">
        <f>SUMIFS('Ergebnis KEP'!G$2:G$63,'Ergebnis KEP'!$B$2:$B$63,'Importtabelle E001'!$A26,'Ergebnis KEP'!$C$2:$C$63,'Importtabelle E001'!$D26)</f>
        <v>622</v>
      </c>
      <c r="G26" s="6">
        <f>Pmin_E001!C27</f>
        <v>0</v>
      </c>
      <c r="H26" s="6">
        <f>SUMIFS('Ergebnis KEP'!I$2:I$63,'Ergebnis KEP'!$B$2:$B$63,'Importtabelle E001'!$A26,'Ergebnis KEP'!$C$2:$C$63,'Importtabelle E001'!$D26)</f>
        <v>0</v>
      </c>
    </row>
    <row r="27" spans="1:8" x14ac:dyDescent="0.25">
      <c r="A27" s="3" t="s">
        <v>112</v>
      </c>
      <c r="B27" s="2" t="s">
        <v>193</v>
      </c>
      <c r="C27" s="2" t="s">
        <v>193</v>
      </c>
      <c r="D27" s="15" t="s">
        <v>84</v>
      </c>
      <c r="E27" s="7">
        <v>380</v>
      </c>
      <c r="F27" s="6">
        <f>SUMIFS('Ergebnis KEP'!G$2:G$63,'Ergebnis KEP'!$B$2:$B$63,'Importtabelle E001'!$A27,'Ergebnis KEP'!$C$2:$C$63,'Importtabelle E001'!$D27)</f>
        <v>250</v>
      </c>
      <c r="G27" s="6">
        <f>Pmin_E001!C28</f>
        <v>0</v>
      </c>
      <c r="H27" s="6">
        <f>SUMIFS('Ergebnis KEP'!I$2:I$63,'Ergebnis KEP'!$B$2:$B$63,'Importtabelle E001'!$A27,'Ergebnis KEP'!$C$2:$C$63,'Importtabelle E001'!$D27)</f>
        <v>0</v>
      </c>
    </row>
    <row r="28" spans="1:8" x14ac:dyDescent="0.25">
      <c r="A28" s="3" t="s">
        <v>113</v>
      </c>
      <c r="B28" s="2" t="s">
        <v>193</v>
      </c>
      <c r="C28" s="2" t="s">
        <v>193</v>
      </c>
      <c r="D28" s="15" t="s">
        <v>84</v>
      </c>
      <c r="E28" s="7">
        <v>220</v>
      </c>
      <c r="F28" s="6">
        <f>SUMIFS('Ergebnis KEP'!G$2:G$63,'Ergebnis KEP'!$B$2:$B$63,'Importtabelle E001'!$A28,'Ergebnis KEP'!$C$2:$C$63,'Importtabelle E001'!$D28)</f>
        <v>600</v>
      </c>
      <c r="G28" s="6">
        <f>Pmin_E001!C29</f>
        <v>0</v>
      </c>
      <c r="H28" s="6">
        <f>SUMIFS('Ergebnis KEP'!I$2:I$63,'Ergebnis KEP'!$B$2:$B$63,'Importtabelle E001'!$A28,'Ergebnis KEP'!$C$2:$C$63,'Importtabelle E001'!$D28)</f>
        <v>0</v>
      </c>
    </row>
    <row r="29" spans="1:8" x14ac:dyDescent="0.25">
      <c r="A29" s="3" t="s">
        <v>114</v>
      </c>
      <c r="B29" s="2" t="s">
        <v>193</v>
      </c>
      <c r="C29" s="2" t="s">
        <v>193</v>
      </c>
      <c r="D29" s="15" t="s">
        <v>84</v>
      </c>
      <c r="E29" s="7">
        <v>380</v>
      </c>
      <c r="F29" s="6">
        <f>SUMIFS('Ergebnis KEP'!G$2:G$63,'Ergebnis KEP'!$B$2:$B$63,'Importtabelle E001'!$A29,'Ergebnis KEP'!$C$2:$C$63,'Importtabelle E001'!$D29)</f>
        <v>363</v>
      </c>
      <c r="G29" s="6">
        <f>Pmin_E001!C30</f>
        <v>0</v>
      </c>
      <c r="H29" s="6">
        <f>SUMIFS('Ergebnis KEP'!I$2:I$63,'Ergebnis KEP'!$B$2:$B$63,'Importtabelle E001'!$A29,'Ergebnis KEP'!$C$2:$C$63,'Importtabelle E001'!$D29)</f>
        <v>0</v>
      </c>
    </row>
    <row r="30" spans="1:8" x14ac:dyDescent="0.25">
      <c r="A30" s="3" t="s">
        <v>115</v>
      </c>
      <c r="B30" s="2" t="s">
        <v>193</v>
      </c>
      <c r="C30" s="2" t="s">
        <v>193</v>
      </c>
      <c r="D30" s="15" t="s">
        <v>84</v>
      </c>
      <c r="E30" s="7">
        <v>220</v>
      </c>
      <c r="F30" s="6">
        <f>SUMIFS('Ergebnis KEP'!G$2:G$63,'Ergebnis KEP'!$B$2:$B$63,'Importtabelle E001'!$A30,'Ergebnis KEP'!$C$2:$C$63,'Importtabelle E001'!$D30)</f>
        <v>1264</v>
      </c>
      <c r="G30" s="6">
        <f>Pmin_E001!C31</f>
        <v>884.8</v>
      </c>
      <c r="H30" s="6">
        <f>SUMIFS('Ergebnis KEP'!I$2:I$63,'Ergebnis KEP'!$B$2:$B$63,'Importtabelle E001'!$A30,'Ergebnis KEP'!$C$2:$C$63,'Importtabelle E001'!$D30)</f>
        <v>0</v>
      </c>
    </row>
    <row r="31" spans="1:8" x14ac:dyDescent="0.25">
      <c r="A31" s="3" t="s">
        <v>116</v>
      </c>
      <c r="B31" s="2" t="s">
        <v>193</v>
      </c>
      <c r="C31" s="2" t="s">
        <v>193</v>
      </c>
      <c r="D31" s="15" t="s">
        <v>84</v>
      </c>
      <c r="E31" s="7">
        <v>380</v>
      </c>
      <c r="F31" s="6">
        <f>SUMIFS('Ergebnis KEP'!G$2:G$63,'Ergebnis KEP'!$B$2:$B$63,'Importtabelle E001'!$A31,'Ergebnis KEP'!$C$2:$C$63,'Importtabelle E001'!$D31)</f>
        <v>1600</v>
      </c>
      <c r="G31" s="6">
        <f>Pmin_E001!C32</f>
        <v>0</v>
      </c>
      <c r="H31" s="6">
        <f>SUMIFS('Ergebnis KEP'!I$2:I$63,'Ergebnis KEP'!$B$2:$B$63,'Importtabelle E001'!$A31,'Ergebnis KEP'!$C$2:$C$63,'Importtabelle E001'!$D31)</f>
        <v>0</v>
      </c>
    </row>
    <row r="32" spans="1:8" x14ac:dyDescent="0.25">
      <c r="A32" s="3" t="s">
        <v>117</v>
      </c>
      <c r="B32" s="2" t="s">
        <v>193</v>
      </c>
      <c r="C32" s="2" t="s">
        <v>193</v>
      </c>
      <c r="D32" s="15" t="s">
        <v>84</v>
      </c>
      <c r="E32" s="7">
        <v>220</v>
      </c>
      <c r="F32" s="6">
        <f>SUMIFS('Ergebnis KEP'!G$2:G$63,'Ergebnis KEP'!$B$2:$B$63,'Importtabelle E001'!$A32,'Ergebnis KEP'!$C$2:$C$63,'Importtabelle E001'!$D32)</f>
        <v>275</v>
      </c>
      <c r="G32" s="6">
        <f>Pmin_E001!C33</f>
        <v>192.5</v>
      </c>
      <c r="H32" s="6">
        <f>SUMIFS('Ergebnis KEP'!I$2:I$63,'Ergebnis KEP'!$B$2:$B$63,'Importtabelle E001'!$A32,'Ergebnis KEP'!$C$2:$C$63,'Importtabelle E001'!$D32)</f>
        <v>0</v>
      </c>
    </row>
    <row r="33" spans="1:8" x14ac:dyDescent="0.25">
      <c r="A33" s="3" t="s">
        <v>118</v>
      </c>
      <c r="B33" s="2" t="s">
        <v>193</v>
      </c>
      <c r="C33" s="2" t="s">
        <v>193</v>
      </c>
      <c r="D33" s="15" t="s">
        <v>84</v>
      </c>
      <c r="E33" s="7">
        <v>380</v>
      </c>
      <c r="F33" s="6">
        <f>SUMIFS('Ergebnis KEP'!G$2:G$63,'Ergebnis KEP'!$B$2:$B$63,'Importtabelle E001'!$A33,'Ergebnis KEP'!$C$2:$C$63,'Importtabelle E001'!$D33)</f>
        <v>4440</v>
      </c>
      <c r="G33" s="6">
        <f>Pmin_E001!C34</f>
        <v>3108</v>
      </c>
      <c r="H33" s="6">
        <f>SUMIFS('Ergebnis KEP'!I$2:I$63,'Ergebnis KEP'!$B$2:$B$63,'Importtabelle E001'!$A33,'Ergebnis KEP'!$C$2:$C$63,'Importtabelle E001'!$D33)</f>
        <v>0</v>
      </c>
    </row>
    <row r="34" spans="1:8" x14ac:dyDescent="0.25">
      <c r="A34" s="3" t="s">
        <v>119</v>
      </c>
      <c r="B34" s="2" t="s">
        <v>193</v>
      </c>
      <c r="C34" s="2" t="s">
        <v>193</v>
      </c>
      <c r="D34" s="15" t="s">
        <v>84</v>
      </c>
      <c r="E34" s="7">
        <v>380</v>
      </c>
      <c r="F34" s="6">
        <f>SUMIFS('Ergebnis KEP'!G$2:G$63,'Ergebnis KEP'!$B$2:$B$63,'Importtabelle E001'!$A34,'Ergebnis KEP'!$C$2:$C$63,'Importtabelle E001'!$D34)</f>
        <v>198.6</v>
      </c>
      <c r="G34" s="6">
        <f>Pmin_E001!C35</f>
        <v>0</v>
      </c>
      <c r="H34" s="6">
        <f>SUMIFS('Ergebnis KEP'!I$2:I$63,'Ergebnis KEP'!$B$2:$B$63,'Importtabelle E001'!$A34,'Ergebnis KEP'!$C$2:$C$63,'Importtabelle E001'!$D34)</f>
        <v>0</v>
      </c>
    </row>
    <row r="35" spans="1:8" x14ac:dyDescent="0.25">
      <c r="A35" s="3" t="s">
        <v>120</v>
      </c>
      <c r="B35" s="2" t="s">
        <v>193</v>
      </c>
      <c r="C35" s="2" t="s">
        <v>193</v>
      </c>
      <c r="D35" s="15" t="s">
        <v>84</v>
      </c>
      <c r="E35" s="7">
        <v>380</v>
      </c>
      <c r="F35" s="6">
        <f>SUMIFS('Ergebnis KEP'!G$2:G$63,'Ergebnis KEP'!$B$2:$B$63,'Importtabelle E001'!$A35,'Ergebnis KEP'!$C$2:$C$63,'Importtabelle E001'!$D35)</f>
        <v>101</v>
      </c>
      <c r="G35" s="6">
        <f>Pmin_E001!C36</f>
        <v>20.2</v>
      </c>
      <c r="H35" s="6">
        <f>SUMIFS('Ergebnis KEP'!I$2:I$63,'Ergebnis KEP'!$B$2:$B$63,'Importtabelle E001'!$A35,'Ergebnis KEP'!$C$2:$C$63,'Importtabelle E001'!$D35)</f>
        <v>0</v>
      </c>
    </row>
    <row r="36" spans="1:8" x14ac:dyDescent="0.25">
      <c r="A36" s="3" t="s">
        <v>121</v>
      </c>
      <c r="B36" s="2" t="s">
        <v>193</v>
      </c>
      <c r="C36" s="2" t="s">
        <v>193</v>
      </c>
      <c r="D36" s="15" t="s">
        <v>84</v>
      </c>
      <c r="E36" s="7">
        <v>220</v>
      </c>
      <c r="F36" s="6">
        <f>SUMIFS('Ergebnis KEP'!G$2:G$63,'Ergebnis KEP'!$B$2:$B$63,'Importtabelle E001'!$A36,'Ergebnis KEP'!$C$2:$C$63,'Importtabelle E001'!$D36)</f>
        <v>676</v>
      </c>
      <c r="G36" s="6">
        <f>Pmin_E001!C37</f>
        <v>0</v>
      </c>
      <c r="H36" s="6">
        <f>SUMIFS('Ergebnis KEP'!I$2:I$63,'Ergebnis KEP'!$B$2:$B$63,'Importtabelle E001'!$A36,'Ergebnis KEP'!$C$2:$C$63,'Importtabelle E001'!$D36)</f>
        <v>0</v>
      </c>
    </row>
    <row r="37" spans="1:8" x14ac:dyDescent="0.25">
      <c r="A37" s="3" t="s">
        <v>122</v>
      </c>
      <c r="B37" s="2" t="s">
        <v>193</v>
      </c>
      <c r="C37" s="2" t="s">
        <v>193</v>
      </c>
      <c r="D37" s="15" t="s">
        <v>84</v>
      </c>
      <c r="E37" s="7">
        <v>220</v>
      </c>
      <c r="F37" s="6">
        <f>SUMIFS('Ergebnis KEP'!G$2:G$63,'Ergebnis KEP'!$B$2:$B$63,'Importtabelle E001'!$A37,'Ergebnis KEP'!$C$2:$C$63,'Importtabelle E001'!$D37)</f>
        <v>490</v>
      </c>
      <c r="G37" s="6">
        <f>Pmin_E001!C38</f>
        <v>0</v>
      </c>
      <c r="H37" s="6">
        <f>SUMIFS('Ergebnis KEP'!I$2:I$63,'Ergebnis KEP'!$B$2:$B$63,'Importtabelle E001'!$A37,'Ergebnis KEP'!$C$2:$C$63,'Importtabelle E001'!$D37)</f>
        <v>0</v>
      </c>
    </row>
    <row r="38" spans="1:8" x14ac:dyDescent="0.25">
      <c r="A38" s="3" t="s">
        <v>123</v>
      </c>
      <c r="B38" s="2" t="s">
        <v>193</v>
      </c>
      <c r="C38" s="2" t="s">
        <v>193</v>
      </c>
      <c r="D38" s="15" t="s">
        <v>84</v>
      </c>
      <c r="E38" s="7">
        <v>220</v>
      </c>
      <c r="F38" s="6">
        <f>SUMIFS('Ergebnis KEP'!G$2:G$63,'Ergebnis KEP'!$B$2:$B$63,'Importtabelle E001'!$A38,'Ergebnis KEP'!$C$2:$C$63,'Importtabelle E001'!$D38)</f>
        <v>366</v>
      </c>
      <c r="G38" s="6">
        <f>Pmin_E001!C39</f>
        <v>0</v>
      </c>
      <c r="H38" s="6">
        <f>SUMIFS('Ergebnis KEP'!I$2:I$63,'Ergebnis KEP'!$B$2:$B$63,'Importtabelle E001'!$A38,'Ergebnis KEP'!$C$2:$C$63,'Importtabelle E001'!$D38)</f>
        <v>0</v>
      </c>
    </row>
    <row r="39" spans="1:8" x14ac:dyDescent="0.25">
      <c r="A39" s="3" t="s">
        <v>124</v>
      </c>
      <c r="B39" s="2" t="s">
        <v>193</v>
      </c>
      <c r="C39" s="2" t="s">
        <v>193</v>
      </c>
      <c r="D39" s="15" t="s">
        <v>84</v>
      </c>
      <c r="E39" s="7">
        <v>380</v>
      </c>
      <c r="F39" s="6">
        <f>SUMIFS('Ergebnis KEP'!G$2:G$63,'Ergebnis KEP'!$B$2:$B$63,'Importtabelle E001'!$A39,'Ergebnis KEP'!$C$2:$C$63,'Importtabelle E001'!$D39)</f>
        <v>59.73</v>
      </c>
      <c r="G39" s="6">
        <f>Pmin_E001!C40</f>
        <v>0</v>
      </c>
      <c r="H39" s="6">
        <f>SUMIFS('Ergebnis KEP'!I$2:I$63,'Ergebnis KEP'!$B$2:$B$63,'Importtabelle E001'!$A39,'Ergebnis KEP'!$C$2:$C$63,'Importtabelle E001'!$D39)</f>
        <v>0</v>
      </c>
    </row>
    <row r="40" spans="1:8" x14ac:dyDescent="0.25">
      <c r="A40" s="3" t="s">
        <v>125</v>
      </c>
      <c r="B40" s="2" t="s">
        <v>193</v>
      </c>
      <c r="C40" s="2" t="s">
        <v>193</v>
      </c>
      <c r="D40" s="15" t="s">
        <v>84</v>
      </c>
      <c r="E40" s="7">
        <v>380</v>
      </c>
      <c r="F40" s="6">
        <f>SUMIFS('Ergebnis KEP'!G$2:G$63,'Ergebnis KEP'!$B$2:$B$63,'Importtabelle E001'!$A40,'Ergebnis KEP'!$C$2:$C$63,'Importtabelle E001'!$D40)</f>
        <v>1750</v>
      </c>
      <c r="G40" s="6">
        <f>Pmin_E001!C41</f>
        <v>0</v>
      </c>
      <c r="H40" s="6">
        <f>SUMIFS('Ergebnis KEP'!I$2:I$63,'Ergebnis KEP'!$B$2:$B$63,'Importtabelle E001'!$A40,'Ergebnis KEP'!$C$2:$C$63,'Importtabelle E001'!$D40)</f>
        <v>0</v>
      </c>
    </row>
    <row r="41" spans="1:8" x14ac:dyDescent="0.25">
      <c r="A41" s="3" t="s">
        <v>127</v>
      </c>
      <c r="B41" s="2" t="s">
        <v>193</v>
      </c>
      <c r="C41" s="2" t="s">
        <v>193</v>
      </c>
      <c r="D41" s="15" t="s">
        <v>84</v>
      </c>
      <c r="E41" s="7">
        <v>220</v>
      </c>
      <c r="F41" s="6">
        <f>SUMIFS('Ergebnis KEP'!G$2:G$63,'Ergebnis KEP'!$B$2:$B$63,'Importtabelle E001'!$A41,'Ergebnis KEP'!$C$2:$C$63,'Importtabelle E001'!$D41)</f>
        <v>502.85</v>
      </c>
      <c r="G41" s="6">
        <f>Pmin_E001!C42</f>
        <v>351.995</v>
      </c>
      <c r="H41" s="6">
        <f>SUMIFS('Ergebnis KEP'!I$2:I$63,'Ergebnis KEP'!$B$2:$B$63,'Importtabelle E001'!$A41,'Ergebnis KEP'!$C$2:$C$63,'Importtabelle E001'!$D41)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U42"/>
  <sheetViews>
    <sheetView workbookViewId="0">
      <selection activeCell="C42" sqref="C42"/>
    </sheetView>
  </sheetViews>
  <sheetFormatPr baseColWidth="10" defaultRowHeight="15" x14ac:dyDescent="0.25"/>
  <cols>
    <col min="2" max="2" width="19.28515625" bestFit="1" customWidth="1"/>
  </cols>
  <sheetData>
    <row r="1" spans="2:47" x14ac:dyDescent="0.25">
      <c r="C1" s="20" t="s">
        <v>11</v>
      </c>
      <c r="D1" s="3" t="s">
        <v>32</v>
      </c>
      <c r="E1" s="3" t="s">
        <v>33</v>
      </c>
      <c r="F1" s="3" t="s">
        <v>34</v>
      </c>
      <c r="G1" s="3" t="s">
        <v>38</v>
      </c>
      <c r="H1" s="3" t="s">
        <v>39</v>
      </c>
      <c r="I1" s="3" t="s">
        <v>42</v>
      </c>
      <c r="J1" s="3" t="s">
        <v>43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51</v>
      </c>
      <c r="P1" s="3" t="s">
        <v>52</v>
      </c>
      <c r="Q1" s="3" t="s">
        <v>53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62</v>
      </c>
      <c r="X1" s="3" t="s">
        <v>63</v>
      </c>
      <c r="Y1" s="3" t="s">
        <v>64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  <c r="AO1" s="3" t="s">
        <v>82</v>
      </c>
      <c r="AP1" s="3" t="s">
        <v>130</v>
      </c>
      <c r="AQ1" s="3" t="s">
        <v>131</v>
      </c>
      <c r="AR1" s="3" t="s">
        <v>132</v>
      </c>
      <c r="AS1" s="3" t="s">
        <v>133</v>
      </c>
      <c r="AT1" s="3" t="s">
        <v>136</v>
      </c>
      <c r="AU1" s="3" t="s">
        <v>138</v>
      </c>
    </row>
    <row r="2" spans="2:47" x14ac:dyDescent="0.25">
      <c r="C2" s="8" t="s">
        <v>6</v>
      </c>
      <c r="D2" s="3" t="s">
        <v>83</v>
      </c>
      <c r="E2" s="3" t="s">
        <v>85</v>
      </c>
      <c r="F2" s="3" t="s">
        <v>86</v>
      </c>
      <c r="G2" s="3" t="s">
        <v>88</v>
      </c>
      <c r="H2" s="3" t="s">
        <v>89</v>
      </c>
      <c r="I2" s="3" t="s">
        <v>91</v>
      </c>
      <c r="J2" s="3" t="s">
        <v>92</v>
      </c>
      <c r="K2" s="3" t="s">
        <v>94</v>
      </c>
      <c r="L2" s="3" t="s">
        <v>94</v>
      </c>
      <c r="M2" s="3" t="s">
        <v>95</v>
      </c>
      <c r="N2" s="3" t="s">
        <v>96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102</v>
      </c>
      <c r="U2" s="3" t="s">
        <v>103</v>
      </c>
      <c r="V2" s="3" t="s">
        <v>104</v>
      </c>
      <c r="W2" s="3" t="s">
        <v>106</v>
      </c>
      <c r="X2" s="3" t="s">
        <v>106</v>
      </c>
      <c r="Y2" s="3" t="s">
        <v>107</v>
      </c>
      <c r="Z2" s="3" t="s">
        <v>108</v>
      </c>
      <c r="AA2" s="3" t="s">
        <v>109</v>
      </c>
      <c r="AB2" s="3" t="s">
        <v>110</v>
      </c>
      <c r="AC2" s="3" t="s">
        <v>111</v>
      </c>
      <c r="AD2" s="3" t="s">
        <v>112</v>
      </c>
      <c r="AE2" s="3" t="s">
        <v>113</v>
      </c>
      <c r="AF2" s="3" t="s">
        <v>114</v>
      </c>
      <c r="AG2" s="3" t="s">
        <v>115</v>
      </c>
      <c r="AH2" s="3" t="s">
        <v>116</v>
      </c>
      <c r="AI2" s="3" t="s">
        <v>117</v>
      </c>
      <c r="AJ2" s="3" t="s">
        <v>118</v>
      </c>
      <c r="AK2" s="3" t="s">
        <v>119</v>
      </c>
      <c r="AL2" s="3" t="s">
        <v>119</v>
      </c>
      <c r="AM2" s="3" t="s">
        <v>120</v>
      </c>
      <c r="AN2" s="3" t="s">
        <v>121</v>
      </c>
      <c r="AO2" s="3" t="s">
        <v>122</v>
      </c>
      <c r="AP2" s="3" t="s">
        <v>123</v>
      </c>
      <c r="AQ2" s="3" t="s">
        <v>123</v>
      </c>
      <c r="AR2" s="3" t="s">
        <v>124</v>
      </c>
      <c r="AS2" s="3" t="s">
        <v>124</v>
      </c>
      <c r="AT2" s="3" t="s">
        <v>125</v>
      </c>
      <c r="AU2" s="3" t="s">
        <v>127</v>
      </c>
    </row>
    <row r="3" spans="2:47" x14ac:dyDescent="0.25">
      <c r="C3" s="20" t="s">
        <v>195</v>
      </c>
      <c r="D3" s="3">
        <v>420</v>
      </c>
      <c r="E3" s="3">
        <v>0</v>
      </c>
      <c r="F3" s="3">
        <v>0</v>
      </c>
      <c r="G3" s="3">
        <v>0</v>
      </c>
      <c r="H3" s="3">
        <v>158.9</v>
      </c>
      <c r="I3" s="3">
        <v>0</v>
      </c>
      <c r="J3" s="3">
        <v>288</v>
      </c>
      <c r="K3" s="3">
        <v>225.75</v>
      </c>
      <c r="L3" s="3">
        <v>231.7</v>
      </c>
      <c r="M3" s="3">
        <v>11</v>
      </c>
      <c r="N3" s="3">
        <v>0</v>
      </c>
      <c r="O3" s="3">
        <v>0</v>
      </c>
      <c r="P3" s="3">
        <v>0</v>
      </c>
      <c r="Q3" s="3">
        <v>0</v>
      </c>
      <c r="R3" s="3">
        <v>341.6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39.6</v>
      </c>
      <c r="Z3" s="3">
        <v>47</v>
      </c>
      <c r="AA3" s="3">
        <v>0</v>
      </c>
      <c r="AB3" s="3">
        <v>1400</v>
      </c>
      <c r="AC3" s="3">
        <v>0</v>
      </c>
      <c r="AD3" s="3">
        <v>0</v>
      </c>
      <c r="AE3" s="3">
        <v>0</v>
      </c>
      <c r="AF3" s="3">
        <v>0</v>
      </c>
      <c r="AG3" s="3">
        <v>884.8</v>
      </c>
      <c r="AH3" s="3">
        <v>0</v>
      </c>
      <c r="AI3" s="3">
        <v>192.5</v>
      </c>
      <c r="AJ3" s="3">
        <v>3108</v>
      </c>
      <c r="AK3" s="3">
        <v>0</v>
      </c>
      <c r="AL3" s="3">
        <v>0</v>
      </c>
      <c r="AM3" s="3">
        <v>20.2</v>
      </c>
      <c r="AN3" s="3">
        <v>0</v>
      </c>
      <c r="AO3" s="3">
        <v>0</v>
      </c>
      <c r="AP3" s="3">
        <v>0</v>
      </c>
      <c r="AQ3" s="3">
        <v>23.2</v>
      </c>
      <c r="AR3" s="3">
        <v>0</v>
      </c>
      <c r="AS3" s="3">
        <v>0.746</v>
      </c>
      <c r="AT3" s="3">
        <v>0</v>
      </c>
      <c r="AU3" s="3">
        <v>351.995</v>
      </c>
    </row>
    <row r="4" spans="2:47" x14ac:dyDescent="0.25">
      <c r="B4" s="8" t="s">
        <v>6</v>
      </c>
      <c r="C4" s="21"/>
    </row>
    <row r="5" spans="2:47" x14ac:dyDescent="0.25">
      <c r="B5" s="3" t="s">
        <v>83</v>
      </c>
      <c r="C5">
        <f>MIN(D5:AU5)</f>
        <v>420</v>
      </c>
      <c r="D5">
        <f>IF($B5=D$2,D$3,"")</f>
        <v>420</v>
      </c>
      <c r="E5" t="str">
        <f t="shared" ref="E5:AU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</row>
    <row r="6" spans="2:47" x14ac:dyDescent="0.25">
      <c r="B6" s="3" t="s">
        <v>85</v>
      </c>
      <c r="C6">
        <f t="shared" ref="C6:C42" si="1">MIN(D6:AU6)</f>
        <v>0</v>
      </c>
      <c r="D6" t="str">
        <f t="shared" ref="D6:S25" si="2">IF($B6=D$2,D$3,"")</f>
        <v/>
      </c>
      <c r="E6">
        <f t="shared" si="0"/>
        <v>0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</row>
    <row r="7" spans="2:47" x14ac:dyDescent="0.25">
      <c r="B7" s="3" t="s">
        <v>86</v>
      </c>
      <c r="C7">
        <f t="shared" si="1"/>
        <v>0</v>
      </c>
      <c r="D7" t="str">
        <f t="shared" si="2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</row>
    <row r="8" spans="2:47" x14ac:dyDescent="0.25">
      <c r="B8" s="3" t="s">
        <v>88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</row>
    <row r="9" spans="2:47" x14ac:dyDescent="0.25">
      <c r="B9" s="3" t="s">
        <v>89</v>
      </c>
      <c r="C9">
        <f t="shared" si="1"/>
        <v>158.9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158.9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ref="AS9:AU9" si="3">IF($B9=AS$2,AS$3,"")</f>
        <v/>
      </c>
      <c r="AT9" t="str">
        <f t="shared" si="3"/>
        <v/>
      </c>
      <c r="AU9" t="str">
        <f t="shared" si="3"/>
        <v/>
      </c>
    </row>
    <row r="10" spans="2:47" x14ac:dyDescent="0.25">
      <c r="B10" s="3" t="s">
        <v>91</v>
      </c>
      <c r="C10">
        <f t="shared" si="1"/>
        <v>0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>
        <f t="shared" si="2"/>
        <v>0</v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7" si="4">IF($B10=T$2,T$3,"")</f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U26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</row>
    <row r="11" spans="2:47" x14ac:dyDescent="0.25">
      <c r="B11" s="3" t="s">
        <v>92</v>
      </c>
      <c r="C11">
        <f t="shared" si="1"/>
        <v>288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>
        <f t="shared" si="2"/>
        <v>288</v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</row>
    <row r="12" spans="2:47" x14ac:dyDescent="0.25">
      <c r="B12" s="3" t="s">
        <v>94</v>
      </c>
      <c r="C12">
        <f t="shared" si="1"/>
        <v>225.75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>
        <f t="shared" si="2"/>
        <v>225.75</v>
      </c>
      <c r="L12">
        <f t="shared" si="2"/>
        <v>231.7</v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</row>
    <row r="13" spans="2:47" x14ac:dyDescent="0.25">
      <c r="B13" s="3" t="s">
        <v>95</v>
      </c>
      <c r="C13">
        <f t="shared" si="1"/>
        <v>11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>
        <f t="shared" si="2"/>
        <v>11</v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</row>
    <row r="14" spans="2:47" x14ac:dyDescent="0.25">
      <c r="B14" s="3" t="s">
        <v>96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>
        <f t="shared" si="2"/>
        <v>0</v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</row>
    <row r="15" spans="2:47" x14ac:dyDescent="0.25">
      <c r="B15" s="3" t="s">
        <v>98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>
        <f t="shared" si="2"/>
        <v>0</v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5"/>
        <v/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</row>
    <row r="16" spans="2:47" x14ac:dyDescent="0.25">
      <c r="B16" s="3" t="s">
        <v>99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>
        <f t="shared" si="2"/>
        <v>0</v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 t="str">
        <f t="shared" si="5"/>
        <v/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</row>
    <row r="17" spans="2:47" x14ac:dyDescent="0.25">
      <c r="B17" s="3" t="s">
        <v>100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>
        <f t="shared" si="2"/>
        <v>0</v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 t="str">
        <f t="shared" si="5"/>
        <v/>
      </c>
      <c r="AM17" t="str">
        <f t="shared" si="5"/>
        <v/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</row>
    <row r="18" spans="2:47" x14ac:dyDescent="0.25">
      <c r="B18" s="3" t="s">
        <v>101</v>
      </c>
      <c r="C18">
        <f t="shared" si="1"/>
        <v>341.6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>
        <f t="shared" si="2"/>
        <v>341.6</v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</row>
    <row r="19" spans="2:47" x14ac:dyDescent="0.25">
      <c r="B19" s="3" t="s">
        <v>102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>
        <f t="shared" si="2"/>
        <v>0</v>
      </c>
      <c r="T19">
        <f t="shared" si="4"/>
        <v>0</v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 t="str">
        <f t="shared" si="5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</row>
    <row r="20" spans="2:47" x14ac:dyDescent="0.25">
      <c r="B20" s="3" t="s">
        <v>103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>
        <f t="shared" si="4"/>
        <v>0</v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</row>
    <row r="21" spans="2:47" x14ac:dyDescent="0.25">
      <c r="B21" s="3" t="s">
        <v>104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>
        <f t="shared" si="4"/>
        <v>0</v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</row>
    <row r="22" spans="2:47" x14ac:dyDescent="0.25">
      <c r="B22" s="3" t="s">
        <v>106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>
        <f t="shared" si="4"/>
        <v>0</v>
      </c>
      <c r="X22">
        <f t="shared" si="4"/>
        <v>0</v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</row>
    <row r="23" spans="2:47" x14ac:dyDescent="0.25">
      <c r="B23" s="3" t="s">
        <v>107</v>
      </c>
      <c r="C23">
        <f t="shared" si="1"/>
        <v>39.6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>
        <f t="shared" si="4"/>
        <v>39.6</v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</row>
    <row r="24" spans="2:47" x14ac:dyDescent="0.25">
      <c r="B24" s="3" t="s">
        <v>108</v>
      </c>
      <c r="C24">
        <f t="shared" si="1"/>
        <v>47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>
        <f t="shared" si="4"/>
        <v>47</v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</row>
    <row r="25" spans="2:47" x14ac:dyDescent="0.25">
      <c r="B25" s="3" t="s">
        <v>109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ref="N25:AC40" si="6">IF($B25=N$2,N$3,"")</f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>
        <f t="shared" si="6"/>
        <v>0</v>
      </c>
      <c r="AB25" t="str">
        <f t="shared" si="6"/>
        <v/>
      </c>
      <c r="AC25" t="str">
        <f t="shared" si="6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5"/>
        <v/>
      </c>
      <c r="AK25" t="str">
        <f t="shared" si="5"/>
        <v/>
      </c>
      <c r="AL25" t="str">
        <f t="shared" si="5"/>
        <v/>
      </c>
      <c r="AM25" t="str">
        <f t="shared" si="5"/>
        <v/>
      </c>
      <c r="AN25" t="str">
        <f t="shared" si="5"/>
        <v/>
      </c>
      <c r="AO25" t="str">
        <f t="shared" si="5"/>
        <v/>
      </c>
      <c r="AP25" t="str">
        <f t="shared" si="5"/>
        <v/>
      </c>
      <c r="AQ25" t="str">
        <f t="shared" si="5"/>
        <v/>
      </c>
      <c r="AR25" t="str">
        <f t="shared" si="5"/>
        <v/>
      </c>
      <c r="AS25" t="str">
        <f t="shared" si="5"/>
        <v/>
      </c>
      <c r="AT25" t="str">
        <f t="shared" si="5"/>
        <v/>
      </c>
      <c r="AU25" t="str">
        <f t="shared" si="5"/>
        <v/>
      </c>
    </row>
    <row r="26" spans="2:47" x14ac:dyDescent="0.25">
      <c r="B26" s="3" t="s">
        <v>110</v>
      </c>
      <c r="C26">
        <f t="shared" si="1"/>
        <v>1400</v>
      </c>
      <c r="D26" t="str">
        <f t="shared" ref="D26:S33" si="7">IF($B26=D$2,D$3,"")</f>
        <v/>
      </c>
      <c r="E26" t="str">
        <f t="shared" si="7"/>
        <v/>
      </c>
      <c r="F26" t="str">
        <f t="shared" si="7"/>
        <v/>
      </c>
      <c r="G26" t="str">
        <f t="shared" si="7"/>
        <v/>
      </c>
      <c r="H26" t="str">
        <f t="shared" si="7"/>
        <v/>
      </c>
      <c r="I26" t="str">
        <f t="shared" si="7"/>
        <v/>
      </c>
      <c r="J26" t="str">
        <f t="shared" si="7"/>
        <v/>
      </c>
      <c r="K26" t="str">
        <f t="shared" si="7"/>
        <v/>
      </c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6"/>
        <v/>
      </c>
      <c r="U26" t="str">
        <f t="shared" si="6"/>
        <v/>
      </c>
      <c r="V26" t="str">
        <f t="shared" si="6"/>
        <v/>
      </c>
      <c r="W26" t="str">
        <f t="shared" si="6"/>
        <v/>
      </c>
      <c r="X26" t="str">
        <f t="shared" si="6"/>
        <v/>
      </c>
      <c r="Y26" t="str">
        <f t="shared" si="6"/>
        <v/>
      </c>
      <c r="Z26" t="str">
        <f t="shared" si="6"/>
        <v/>
      </c>
      <c r="AA26" t="str">
        <f t="shared" si="6"/>
        <v/>
      </c>
      <c r="AB26">
        <f t="shared" si="6"/>
        <v>1400</v>
      </c>
      <c r="AC26" t="str">
        <f t="shared" si="6"/>
        <v/>
      </c>
      <c r="AD26" t="str">
        <f t="shared" si="4"/>
        <v/>
      </c>
      <c r="AE26" t="str">
        <f t="shared" si="4"/>
        <v/>
      </c>
      <c r="AF26" t="str">
        <f t="shared" si="4"/>
        <v/>
      </c>
      <c r="AG26" t="str">
        <f t="shared" si="4"/>
        <v/>
      </c>
      <c r="AH26" t="str">
        <f t="shared" si="4"/>
        <v/>
      </c>
      <c r="AI26" t="str">
        <f t="shared" si="4"/>
        <v/>
      </c>
      <c r="AJ26" t="str">
        <f t="shared" si="5"/>
        <v/>
      </c>
      <c r="AK26" t="str">
        <f t="shared" si="5"/>
        <v/>
      </c>
      <c r="AL26" t="str">
        <f t="shared" si="5"/>
        <v/>
      </c>
      <c r="AM26" t="str">
        <f t="shared" si="5"/>
        <v/>
      </c>
      <c r="AN26" t="str">
        <f t="shared" si="5"/>
        <v/>
      </c>
      <c r="AO26" t="str">
        <f t="shared" si="5"/>
        <v/>
      </c>
      <c r="AP26" t="str">
        <f t="shared" si="5"/>
        <v/>
      </c>
      <c r="AQ26" t="str">
        <f t="shared" si="5"/>
        <v/>
      </c>
      <c r="AR26" t="str">
        <f t="shared" si="5"/>
        <v/>
      </c>
      <c r="AS26" t="str">
        <f t="shared" si="5"/>
        <v/>
      </c>
      <c r="AT26" t="str">
        <f t="shared" si="5"/>
        <v/>
      </c>
      <c r="AU26" t="str">
        <f t="shared" si="5"/>
        <v/>
      </c>
    </row>
    <row r="27" spans="2:47" x14ac:dyDescent="0.25">
      <c r="B27" s="3" t="s">
        <v>111</v>
      </c>
      <c r="C27">
        <f t="shared" si="1"/>
        <v>0</v>
      </c>
      <c r="D27" t="str">
        <f t="shared" si="7"/>
        <v/>
      </c>
      <c r="E27" t="str">
        <f t="shared" si="7"/>
        <v/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M27" t="str">
        <f t="shared" si="7"/>
        <v/>
      </c>
      <c r="N27" t="str">
        <f t="shared" si="7"/>
        <v/>
      </c>
      <c r="O27" t="str">
        <f t="shared" si="7"/>
        <v/>
      </c>
      <c r="P27" t="str">
        <f t="shared" si="7"/>
        <v/>
      </c>
      <c r="Q27" t="str">
        <f t="shared" si="7"/>
        <v/>
      </c>
      <c r="R27" t="str">
        <f t="shared" si="7"/>
        <v/>
      </c>
      <c r="S27" t="str">
        <f t="shared" si="7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>
        <f t="shared" si="6"/>
        <v>0</v>
      </c>
      <c r="AD27" t="str">
        <f t="shared" si="4"/>
        <v/>
      </c>
      <c r="AE27" t="str">
        <f t="shared" si="4"/>
        <v/>
      </c>
      <c r="AF27" t="str">
        <f t="shared" si="4"/>
        <v/>
      </c>
      <c r="AG27" t="str">
        <f t="shared" ref="AG27:AU27" si="8">IF($B27=AG$2,AG$3,"")</f>
        <v/>
      </c>
      <c r="AH27" t="str">
        <f t="shared" si="8"/>
        <v/>
      </c>
      <c r="AI27" t="str">
        <f t="shared" si="8"/>
        <v/>
      </c>
      <c r="AJ27" t="str">
        <f t="shared" si="8"/>
        <v/>
      </c>
      <c r="AK27" t="str">
        <f t="shared" si="8"/>
        <v/>
      </c>
      <c r="AL27" t="str">
        <f t="shared" si="8"/>
        <v/>
      </c>
      <c r="AM27" t="str">
        <f t="shared" si="8"/>
        <v/>
      </c>
      <c r="AN27" t="str">
        <f t="shared" si="8"/>
        <v/>
      </c>
      <c r="AO27" t="str">
        <f t="shared" si="8"/>
        <v/>
      </c>
      <c r="AP27" t="str">
        <f t="shared" si="8"/>
        <v/>
      </c>
      <c r="AQ27" t="str">
        <f t="shared" si="8"/>
        <v/>
      </c>
      <c r="AR27" t="str">
        <f t="shared" si="8"/>
        <v/>
      </c>
      <c r="AS27" t="str">
        <f t="shared" si="8"/>
        <v/>
      </c>
      <c r="AT27" t="str">
        <f t="shared" si="8"/>
        <v/>
      </c>
      <c r="AU27" t="str">
        <f t="shared" si="8"/>
        <v/>
      </c>
    </row>
    <row r="28" spans="2:47" x14ac:dyDescent="0.25">
      <c r="B28" s="3" t="s">
        <v>112</v>
      </c>
      <c r="C28">
        <f t="shared" si="1"/>
        <v>0</v>
      </c>
      <c r="D28" t="str">
        <f>IF($B28=D$2,D$3,"")</f>
        <v/>
      </c>
      <c r="E28" t="str">
        <f t="shared" si="7"/>
        <v/>
      </c>
      <c r="F28" t="str">
        <f t="shared" si="7"/>
        <v/>
      </c>
      <c r="G28" t="str">
        <f t="shared" si="7"/>
        <v/>
      </c>
      <c r="H28" t="str">
        <f t="shared" si="7"/>
        <v/>
      </c>
      <c r="I28" t="str">
        <f t="shared" si="7"/>
        <v/>
      </c>
      <c r="J28" t="str">
        <f t="shared" si="7"/>
        <v/>
      </c>
      <c r="K28" t="str">
        <f t="shared" si="7"/>
        <v/>
      </c>
      <c r="L28" t="str">
        <f t="shared" si="7"/>
        <v/>
      </c>
      <c r="M28" t="str">
        <f t="shared" si="7"/>
        <v/>
      </c>
      <c r="N28" t="str">
        <f t="shared" si="7"/>
        <v/>
      </c>
      <c r="O28" t="str">
        <f t="shared" si="7"/>
        <v/>
      </c>
      <c r="P28" t="str">
        <f t="shared" si="7"/>
        <v/>
      </c>
      <c r="Q28" t="str">
        <f t="shared" si="7"/>
        <v/>
      </c>
      <c r="R28" t="str">
        <f t="shared" si="7"/>
        <v/>
      </c>
      <c r="S28" t="str">
        <f t="shared" si="7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 t="str">
        <f t="shared" si="6"/>
        <v/>
      </c>
      <c r="X28" t="str">
        <f t="shared" si="6"/>
        <v/>
      </c>
      <c r="Y28" t="str">
        <f t="shared" si="6"/>
        <v/>
      </c>
      <c r="Z28" t="str">
        <f t="shared" si="6"/>
        <v/>
      </c>
      <c r="AA28" t="str">
        <f t="shared" si="6"/>
        <v/>
      </c>
      <c r="AB28" t="str">
        <f t="shared" si="6"/>
        <v/>
      </c>
      <c r="AC28" t="str">
        <f t="shared" si="6"/>
        <v/>
      </c>
      <c r="AD28">
        <f t="shared" ref="AD28:AU40" si="9">IF($B28=AD$2,AD$3,"")</f>
        <v>0</v>
      </c>
      <c r="AE28" t="str">
        <f t="shared" si="9"/>
        <v/>
      </c>
      <c r="AF28" t="str">
        <f t="shared" si="9"/>
        <v/>
      </c>
      <c r="AG28" t="str">
        <f t="shared" si="9"/>
        <v/>
      </c>
      <c r="AH28" t="str">
        <f t="shared" si="9"/>
        <v/>
      </c>
      <c r="AI28" t="str">
        <f t="shared" si="9"/>
        <v/>
      </c>
      <c r="AJ28" t="str">
        <f t="shared" si="9"/>
        <v/>
      </c>
      <c r="AK28" t="str">
        <f t="shared" si="9"/>
        <v/>
      </c>
      <c r="AL28" t="str">
        <f t="shared" si="9"/>
        <v/>
      </c>
      <c r="AM28" t="str">
        <f t="shared" si="9"/>
        <v/>
      </c>
      <c r="AN28" t="str">
        <f t="shared" si="9"/>
        <v/>
      </c>
      <c r="AO28" t="str">
        <f t="shared" si="9"/>
        <v/>
      </c>
      <c r="AP28" t="str">
        <f t="shared" si="9"/>
        <v/>
      </c>
      <c r="AQ28" t="str">
        <f t="shared" si="9"/>
        <v/>
      </c>
      <c r="AR28" t="str">
        <f t="shared" si="9"/>
        <v/>
      </c>
      <c r="AS28" t="str">
        <f t="shared" si="9"/>
        <v/>
      </c>
      <c r="AT28" t="str">
        <f t="shared" si="9"/>
        <v/>
      </c>
      <c r="AU28" t="str">
        <f t="shared" si="9"/>
        <v/>
      </c>
    </row>
    <row r="29" spans="2:47" x14ac:dyDescent="0.25">
      <c r="B29" s="3" t="s">
        <v>113</v>
      </c>
      <c r="C29">
        <f t="shared" si="1"/>
        <v>0</v>
      </c>
      <c r="D29" t="str">
        <f t="shared" ref="D29:S42" si="10">IF($B29=D$2,D$3,"")</f>
        <v/>
      </c>
      <c r="E29" t="str">
        <f t="shared" si="7"/>
        <v/>
      </c>
      <c r="F29" t="str">
        <f t="shared" si="7"/>
        <v/>
      </c>
      <c r="G29" t="str">
        <f t="shared" si="7"/>
        <v/>
      </c>
      <c r="H29" t="str">
        <f t="shared" si="7"/>
        <v/>
      </c>
      <c r="I29" t="str">
        <f t="shared" si="7"/>
        <v/>
      </c>
      <c r="J29" t="str">
        <f t="shared" si="7"/>
        <v/>
      </c>
      <c r="K29" t="str">
        <f t="shared" si="7"/>
        <v/>
      </c>
      <c r="L29" t="str">
        <f t="shared" si="7"/>
        <v/>
      </c>
      <c r="M29" t="str">
        <f t="shared" si="7"/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6"/>
        <v/>
      </c>
      <c r="U29" t="str">
        <f t="shared" si="6"/>
        <v/>
      </c>
      <c r="V29" t="str">
        <f t="shared" si="6"/>
        <v/>
      </c>
      <c r="W29" t="str">
        <f t="shared" si="6"/>
        <v/>
      </c>
      <c r="X29" t="str">
        <f t="shared" si="6"/>
        <v/>
      </c>
      <c r="Y29" t="str">
        <f t="shared" si="6"/>
        <v/>
      </c>
      <c r="Z29" t="str">
        <f t="shared" si="6"/>
        <v/>
      </c>
      <c r="AA29" t="str">
        <f t="shared" si="6"/>
        <v/>
      </c>
      <c r="AB29" t="str">
        <f t="shared" si="6"/>
        <v/>
      </c>
      <c r="AC29" t="str">
        <f t="shared" si="6"/>
        <v/>
      </c>
      <c r="AD29" t="str">
        <f t="shared" si="9"/>
        <v/>
      </c>
      <c r="AE29">
        <f t="shared" si="9"/>
        <v>0</v>
      </c>
      <c r="AF29" t="str">
        <f t="shared" si="9"/>
        <v/>
      </c>
      <c r="AG29" t="str">
        <f t="shared" si="9"/>
        <v/>
      </c>
      <c r="AH29" t="str">
        <f t="shared" si="9"/>
        <v/>
      </c>
      <c r="AI29" t="str">
        <f t="shared" si="9"/>
        <v/>
      </c>
      <c r="AJ29" t="str">
        <f t="shared" si="9"/>
        <v/>
      </c>
      <c r="AK29" t="str">
        <f t="shared" si="9"/>
        <v/>
      </c>
      <c r="AL29" t="str">
        <f t="shared" si="9"/>
        <v/>
      </c>
      <c r="AM29" t="str">
        <f t="shared" si="9"/>
        <v/>
      </c>
      <c r="AN29" t="str">
        <f t="shared" si="9"/>
        <v/>
      </c>
      <c r="AO29" t="str">
        <f t="shared" si="9"/>
        <v/>
      </c>
      <c r="AP29" t="str">
        <f t="shared" si="9"/>
        <v/>
      </c>
      <c r="AQ29" t="str">
        <f t="shared" si="9"/>
        <v/>
      </c>
      <c r="AR29" t="str">
        <f t="shared" si="9"/>
        <v/>
      </c>
      <c r="AS29" t="str">
        <f t="shared" si="9"/>
        <v/>
      </c>
      <c r="AT29" t="str">
        <f t="shared" si="9"/>
        <v/>
      </c>
      <c r="AU29" t="str">
        <f t="shared" si="9"/>
        <v/>
      </c>
    </row>
    <row r="30" spans="2:47" x14ac:dyDescent="0.25">
      <c r="B30" s="3" t="s">
        <v>114</v>
      </c>
      <c r="C30">
        <f t="shared" si="1"/>
        <v>0</v>
      </c>
      <c r="D30" t="str">
        <f t="shared" si="10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9"/>
        <v/>
      </c>
      <c r="AE30" t="str">
        <f t="shared" si="9"/>
        <v/>
      </c>
      <c r="AF30">
        <f t="shared" si="9"/>
        <v>0</v>
      </c>
      <c r="AG30" t="str">
        <f t="shared" si="9"/>
        <v/>
      </c>
      <c r="AH30" t="str">
        <f t="shared" si="9"/>
        <v/>
      </c>
      <c r="AI30" t="str">
        <f t="shared" si="9"/>
        <v/>
      </c>
      <c r="AJ30" t="str">
        <f t="shared" si="9"/>
        <v/>
      </c>
      <c r="AK30" t="str">
        <f t="shared" si="9"/>
        <v/>
      </c>
      <c r="AL30" t="str">
        <f t="shared" si="9"/>
        <v/>
      </c>
      <c r="AM30" t="str">
        <f t="shared" si="9"/>
        <v/>
      </c>
      <c r="AN30" t="str">
        <f t="shared" si="9"/>
        <v/>
      </c>
      <c r="AO30" t="str">
        <f t="shared" si="9"/>
        <v/>
      </c>
      <c r="AP30" t="str">
        <f t="shared" si="9"/>
        <v/>
      </c>
      <c r="AQ30" t="str">
        <f t="shared" si="9"/>
        <v/>
      </c>
      <c r="AR30" t="str">
        <f t="shared" si="9"/>
        <v/>
      </c>
      <c r="AS30" t="str">
        <f t="shared" si="9"/>
        <v/>
      </c>
      <c r="AT30" t="str">
        <f t="shared" si="9"/>
        <v/>
      </c>
      <c r="AU30" t="str">
        <f t="shared" si="9"/>
        <v/>
      </c>
    </row>
    <row r="31" spans="2:47" x14ac:dyDescent="0.25">
      <c r="B31" s="3" t="s">
        <v>115</v>
      </c>
      <c r="C31">
        <f t="shared" si="1"/>
        <v>884.8</v>
      </c>
      <c r="D31" t="str">
        <f t="shared" si="10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6"/>
        <v/>
      </c>
      <c r="U31" t="str">
        <f t="shared" si="6"/>
        <v/>
      </c>
      <c r="V31" t="str">
        <f t="shared" si="6"/>
        <v/>
      </c>
      <c r="W31" t="str">
        <f t="shared" si="6"/>
        <v/>
      </c>
      <c r="X31" t="str">
        <f t="shared" si="6"/>
        <v/>
      </c>
      <c r="Y31" t="str">
        <f t="shared" si="6"/>
        <v/>
      </c>
      <c r="Z31" t="str">
        <f t="shared" si="6"/>
        <v/>
      </c>
      <c r="AA31" t="str">
        <f t="shared" si="6"/>
        <v/>
      </c>
      <c r="AB31" t="str">
        <f t="shared" si="6"/>
        <v/>
      </c>
      <c r="AC31" t="str">
        <f t="shared" si="6"/>
        <v/>
      </c>
      <c r="AD31" t="str">
        <f t="shared" si="9"/>
        <v/>
      </c>
      <c r="AE31" t="str">
        <f t="shared" si="9"/>
        <v/>
      </c>
      <c r="AF31" t="str">
        <f t="shared" si="9"/>
        <v/>
      </c>
      <c r="AG31">
        <f t="shared" si="9"/>
        <v>884.8</v>
      </c>
      <c r="AH31" t="str">
        <f t="shared" si="9"/>
        <v/>
      </c>
      <c r="AI31" t="str">
        <f t="shared" si="9"/>
        <v/>
      </c>
      <c r="AJ31" t="str">
        <f t="shared" si="9"/>
        <v/>
      </c>
      <c r="AK31" t="str">
        <f t="shared" si="9"/>
        <v/>
      </c>
      <c r="AL31" t="str">
        <f t="shared" si="9"/>
        <v/>
      </c>
      <c r="AM31" t="str">
        <f t="shared" si="9"/>
        <v/>
      </c>
      <c r="AN31" t="str">
        <f t="shared" si="9"/>
        <v/>
      </c>
      <c r="AO31" t="str">
        <f t="shared" si="9"/>
        <v/>
      </c>
      <c r="AP31" t="str">
        <f t="shared" si="9"/>
        <v/>
      </c>
      <c r="AQ31" t="str">
        <f t="shared" si="9"/>
        <v/>
      </c>
      <c r="AR31" t="str">
        <f t="shared" si="9"/>
        <v/>
      </c>
      <c r="AS31" t="str">
        <f t="shared" si="9"/>
        <v/>
      </c>
      <c r="AT31" t="str">
        <f t="shared" si="9"/>
        <v/>
      </c>
      <c r="AU31" t="str">
        <f t="shared" si="9"/>
        <v/>
      </c>
    </row>
    <row r="32" spans="2:47" x14ac:dyDescent="0.25">
      <c r="B32" s="3" t="s">
        <v>116</v>
      </c>
      <c r="C32">
        <f t="shared" si="1"/>
        <v>0</v>
      </c>
      <c r="D32" t="str">
        <f t="shared" si="10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6"/>
        <v/>
      </c>
      <c r="U32" t="str">
        <f t="shared" si="6"/>
        <v/>
      </c>
      <c r="V32" t="str">
        <f t="shared" si="6"/>
        <v/>
      </c>
      <c r="W32" t="str">
        <f t="shared" si="6"/>
        <v/>
      </c>
      <c r="X32" t="str">
        <f t="shared" si="6"/>
        <v/>
      </c>
      <c r="Y32" t="str">
        <f t="shared" si="6"/>
        <v/>
      </c>
      <c r="Z32" t="str">
        <f t="shared" si="6"/>
        <v/>
      </c>
      <c r="AA32" t="str">
        <f t="shared" si="6"/>
        <v/>
      </c>
      <c r="AB32" t="str">
        <f t="shared" si="6"/>
        <v/>
      </c>
      <c r="AC32" t="str">
        <f t="shared" si="6"/>
        <v/>
      </c>
      <c r="AD32" t="str">
        <f t="shared" si="9"/>
        <v/>
      </c>
      <c r="AE32" t="str">
        <f t="shared" si="9"/>
        <v/>
      </c>
      <c r="AF32" t="str">
        <f t="shared" si="9"/>
        <v/>
      </c>
      <c r="AG32" t="str">
        <f t="shared" si="9"/>
        <v/>
      </c>
      <c r="AH32">
        <f t="shared" si="9"/>
        <v>0</v>
      </c>
      <c r="AI32" t="str">
        <f t="shared" si="9"/>
        <v/>
      </c>
      <c r="AJ32" t="str">
        <f t="shared" si="9"/>
        <v/>
      </c>
      <c r="AK32" t="str">
        <f t="shared" si="9"/>
        <v/>
      </c>
      <c r="AL32" t="str">
        <f t="shared" si="9"/>
        <v/>
      </c>
      <c r="AM32" t="str">
        <f t="shared" si="9"/>
        <v/>
      </c>
      <c r="AN32" t="str">
        <f t="shared" si="9"/>
        <v/>
      </c>
      <c r="AO32" t="str">
        <f t="shared" si="9"/>
        <v/>
      </c>
      <c r="AP32" t="str">
        <f t="shared" si="9"/>
        <v/>
      </c>
      <c r="AQ32" t="str">
        <f t="shared" si="9"/>
        <v/>
      </c>
      <c r="AR32" t="str">
        <f t="shared" si="9"/>
        <v/>
      </c>
      <c r="AS32" t="str">
        <f t="shared" si="9"/>
        <v/>
      </c>
      <c r="AT32" t="str">
        <f t="shared" si="9"/>
        <v/>
      </c>
      <c r="AU32" t="str">
        <f t="shared" si="9"/>
        <v/>
      </c>
    </row>
    <row r="33" spans="2:47" x14ac:dyDescent="0.25">
      <c r="B33" s="3" t="s">
        <v>117</v>
      </c>
      <c r="C33">
        <f t="shared" si="1"/>
        <v>192.5</v>
      </c>
      <c r="D33" t="str">
        <f t="shared" si="10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 t="str">
        <f t="shared" si="6"/>
        <v/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6"/>
        <v/>
      </c>
      <c r="AC33" t="str">
        <f t="shared" si="6"/>
        <v/>
      </c>
      <c r="AD33" t="str">
        <f t="shared" si="9"/>
        <v/>
      </c>
      <c r="AE33" t="str">
        <f t="shared" si="9"/>
        <v/>
      </c>
      <c r="AF33" t="str">
        <f t="shared" si="9"/>
        <v/>
      </c>
      <c r="AG33" t="str">
        <f t="shared" si="9"/>
        <v/>
      </c>
      <c r="AH33" t="str">
        <f t="shared" si="9"/>
        <v/>
      </c>
      <c r="AI33">
        <f t="shared" si="9"/>
        <v>192.5</v>
      </c>
      <c r="AJ33" t="str">
        <f t="shared" si="9"/>
        <v/>
      </c>
      <c r="AK33" t="str">
        <f t="shared" si="9"/>
        <v/>
      </c>
      <c r="AL33" t="str">
        <f t="shared" si="9"/>
        <v/>
      </c>
      <c r="AM33" t="str">
        <f t="shared" si="9"/>
        <v/>
      </c>
      <c r="AN33" t="str">
        <f t="shared" si="9"/>
        <v/>
      </c>
      <c r="AO33" t="str">
        <f t="shared" si="9"/>
        <v/>
      </c>
      <c r="AP33" t="str">
        <f t="shared" si="9"/>
        <v/>
      </c>
      <c r="AQ33" t="str">
        <f t="shared" si="9"/>
        <v/>
      </c>
      <c r="AR33" t="str">
        <f t="shared" si="9"/>
        <v/>
      </c>
      <c r="AS33" t="str">
        <f t="shared" si="9"/>
        <v/>
      </c>
      <c r="AT33" t="str">
        <f t="shared" si="9"/>
        <v/>
      </c>
      <c r="AU33" t="str">
        <f t="shared" si="9"/>
        <v/>
      </c>
    </row>
    <row r="34" spans="2:47" x14ac:dyDescent="0.25">
      <c r="B34" s="3" t="s">
        <v>118</v>
      </c>
      <c r="C34">
        <f t="shared" si="1"/>
        <v>3108</v>
      </c>
      <c r="D34" t="str">
        <f t="shared" si="10"/>
        <v/>
      </c>
      <c r="E34" t="str">
        <f t="shared" si="10"/>
        <v/>
      </c>
      <c r="F34" t="str">
        <f t="shared" si="10"/>
        <v/>
      </c>
      <c r="G34" t="str">
        <f t="shared" si="10"/>
        <v/>
      </c>
      <c r="H34" t="str">
        <f t="shared" si="10"/>
        <v/>
      </c>
      <c r="I34" t="str">
        <f t="shared" si="10"/>
        <v/>
      </c>
      <c r="J34" t="str">
        <f t="shared" si="10"/>
        <v/>
      </c>
      <c r="K34" t="str">
        <f t="shared" si="10"/>
        <v/>
      </c>
      <c r="L34" t="str">
        <f t="shared" si="10"/>
        <v/>
      </c>
      <c r="M34" t="str">
        <f t="shared" si="10"/>
        <v/>
      </c>
      <c r="N34" t="str">
        <f t="shared" si="10"/>
        <v/>
      </c>
      <c r="O34" t="str">
        <f t="shared" si="10"/>
        <v/>
      </c>
      <c r="P34" t="str">
        <f t="shared" si="10"/>
        <v/>
      </c>
      <c r="Q34" t="str">
        <f t="shared" si="10"/>
        <v/>
      </c>
      <c r="R34" t="str">
        <f t="shared" si="10"/>
        <v/>
      </c>
      <c r="S34" t="str">
        <f t="shared" si="10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6"/>
        <v/>
      </c>
      <c r="AC34" t="str">
        <f t="shared" si="6"/>
        <v/>
      </c>
      <c r="AD34" t="str">
        <f t="shared" si="9"/>
        <v/>
      </c>
      <c r="AE34" t="str">
        <f t="shared" si="9"/>
        <v/>
      </c>
      <c r="AF34" t="str">
        <f t="shared" si="9"/>
        <v/>
      </c>
      <c r="AG34" t="str">
        <f t="shared" si="9"/>
        <v/>
      </c>
      <c r="AH34" t="str">
        <f t="shared" si="9"/>
        <v/>
      </c>
      <c r="AI34" t="str">
        <f t="shared" si="9"/>
        <v/>
      </c>
      <c r="AJ34">
        <f t="shared" si="9"/>
        <v>3108</v>
      </c>
      <c r="AK34" t="str">
        <f t="shared" si="9"/>
        <v/>
      </c>
      <c r="AL34" t="str">
        <f t="shared" si="9"/>
        <v/>
      </c>
      <c r="AM34" t="str">
        <f t="shared" si="9"/>
        <v/>
      </c>
      <c r="AN34" t="str">
        <f t="shared" si="9"/>
        <v/>
      </c>
      <c r="AO34" t="str">
        <f t="shared" si="9"/>
        <v/>
      </c>
      <c r="AP34" t="str">
        <f t="shared" si="9"/>
        <v/>
      </c>
      <c r="AQ34" t="str">
        <f t="shared" si="9"/>
        <v/>
      </c>
      <c r="AR34" t="str">
        <f t="shared" si="9"/>
        <v/>
      </c>
      <c r="AS34" t="str">
        <f t="shared" si="9"/>
        <v/>
      </c>
      <c r="AT34" t="str">
        <f t="shared" si="9"/>
        <v/>
      </c>
      <c r="AU34" t="str">
        <f t="shared" si="9"/>
        <v/>
      </c>
    </row>
    <row r="35" spans="2:47" x14ac:dyDescent="0.25">
      <c r="B35" s="3" t="s">
        <v>119</v>
      </c>
      <c r="C35">
        <f t="shared" si="1"/>
        <v>0</v>
      </c>
      <c r="D35" t="str">
        <f t="shared" si="10"/>
        <v/>
      </c>
      <c r="E35" t="str">
        <f t="shared" si="10"/>
        <v/>
      </c>
      <c r="F35" t="str">
        <f t="shared" si="10"/>
        <v/>
      </c>
      <c r="G35" t="str">
        <f t="shared" si="10"/>
        <v/>
      </c>
      <c r="H35" t="str">
        <f t="shared" si="10"/>
        <v/>
      </c>
      <c r="I35" t="str">
        <f t="shared" si="10"/>
        <v/>
      </c>
      <c r="J35" t="str">
        <f t="shared" si="10"/>
        <v/>
      </c>
      <c r="K35" t="str">
        <f t="shared" si="10"/>
        <v/>
      </c>
      <c r="L35" t="str">
        <f t="shared" si="10"/>
        <v/>
      </c>
      <c r="M35" t="str">
        <f t="shared" si="10"/>
        <v/>
      </c>
      <c r="N35" t="str">
        <f t="shared" si="10"/>
        <v/>
      </c>
      <c r="O35" t="str">
        <f t="shared" si="10"/>
        <v/>
      </c>
      <c r="P35" t="str">
        <f t="shared" si="10"/>
        <v/>
      </c>
      <c r="Q35" t="str">
        <f t="shared" si="10"/>
        <v/>
      </c>
      <c r="R35" t="str">
        <f t="shared" si="10"/>
        <v/>
      </c>
      <c r="S35" t="str">
        <f t="shared" si="10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6"/>
        <v/>
      </c>
      <c r="AC35" t="str">
        <f t="shared" si="6"/>
        <v/>
      </c>
      <c r="AD35" t="str">
        <f t="shared" si="9"/>
        <v/>
      </c>
      <c r="AE35" t="str">
        <f t="shared" si="9"/>
        <v/>
      </c>
      <c r="AF35" t="str">
        <f t="shared" si="9"/>
        <v/>
      </c>
      <c r="AG35" t="str">
        <f t="shared" si="9"/>
        <v/>
      </c>
      <c r="AH35" t="str">
        <f t="shared" si="9"/>
        <v/>
      </c>
      <c r="AI35" t="str">
        <f t="shared" si="9"/>
        <v/>
      </c>
      <c r="AJ35" t="str">
        <f t="shared" si="9"/>
        <v/>
      </c>
      <c r="AK35">
        <f t="shared" si="9"/>
        <v>0</v>
      </c>
      <c r="AL35">
        <f t="shared" si="9"/>
        <v>0</v>
      </c>
      <c r="AM35" t="str">
        <f t="shared" si="9"/>
        <v/>
      </c>
      <c r="AN35" t="str">
        <f t="shared" si="9"/>
        <v/>
      </c>
      <c r="AO35" t="str">
        <f t="shared" si="9"/>
        <v/>
      </c>
      <c r="AP35" t="str">
        <f t="shared" si="9"/>
        <v/>
      </c>
      <c r="AQ35" t="str">
        <f t="shared" si="9"/>
        <v/>
      </c>
      <c r="AR35" t="str">
        <f t="shared" si="9"/>
        <v/>
      </c>
      <c r="AS35" t="str">
        <f t="shared" si="9"/>
        <v/>
      </c>
      <c r="AT35" t="str">
        <f t="shared" si="9"/>
        <v/>
      </c>
      <c r="AU35" t="str">
        <f t="shared" si="9"/>
        <v/>
      </c>
    </row>
    <row r="36" spans="2:47" x14ac:dyDescent="0.25">
      <c r="B36" s="3" t="s">
        <v>120</v>
      </c>
      <c r="C36">
        <f t="shared" si="1"/>
        <v>20.2</v>
      </c>
      <c r="D36" t="str">
        <f t="shared" si="10"/>
        <v/>
      </c>
      <c r="E36" t="str">
        <f t="shared" si="10"/>
        <v/>
      </c>
      <c r="F36" t="str">
        <f t="shared" si="10"/>
        <v/>
      </c>
      <c r="G36" t="str">
        <f t="shared" si="10"/>
        <v/>
      </c>
      <c r="H36" t="str">
        <f t="shared" si="10"/>
        <v/>
      </c>
      <c r="I36" t="str">
        <f t="shared" si="10"/>
        <v/>
      </c>
      <c r="J36" t="str">
        <f t="shared" si="10"/>
        <v/>
      </c>
      <c r="K36" t="str">
        <f t="shared" si="10"/>
        <v/>
      </c>
      <c r="L36" t="str">
        <f t="shared" si="10"/>
        <v/>
      </c>
      <c r="M36" t="str">
        <f t="shared" si="10"/>
        <v/>
      </c>
      <c r="N36" t="str">
        <f t="shared" si="10"/>
        <v/>
      </c>
      <c r="O36" t="str">
        <f t="shared" si="10"/>
        <v/>
      </c>
      <c r="P36" t="str">
        <f t="shared" si="10"/>
        <v/>
      </c>
      <c r="Q36" t="str">
        <f t="shared" si="10"/>
        <v/>
      </c>
      <c r="R36" t="str">
        <f t="shared" si="10"/>
        <v/>
      </c>
      <c r="S36" t="str">
        <f t="shared" si="10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6"/>
        <v/>
      </c>
      <c r="AC36" t="str">
        <f t="shared" si="6"/>
        <v/>
      </c>
      <c r="AD36" t="str">
        <f t="shared" si="9"/>
        <v/>
      </c>
      <c r="AE36" t="str">
        <f t="shared" si="9"/>
        <v/>
      </c>
      <c r="AF36" t="str">
        <f t="shared" si="9"/>
        <v/>
      </c>
      <c r="AG36" t="str">
        <f t="shared" si="9"/>
        <v/>
      </c>
      <c r="AH36" t="str">
        <f t="shared" si="9"/>
        <v/>
      </c>
      <c r="AI36" t="str">
        <f t="shared" si="9"/>
        <v/>
      </c>
      <c r="AJ36" t="str">
        <f t="shared" si="9"/>
        <v/>
      </c>
      <c r="AK36" t="str">
        <f t="shared" si="9"/>
        <v/>
      </c>
      <c r="AL36" t="str">
        <f t="shared" si="9"/>
        <v/>
      </c>
      <c r="AM36">
        <f t="shared" si="9"/>
        <v>20.2</v>
      </c>
      <c r="AN36" t="str">
        <f t="shared" si="9"/>
        <v/>
      </c>
      <c r="AO36" t="str">
        <f t="shared" si="9"/>
        <v/>
      </c>
      <c r="AP36" t="str">
        <f t="shared" si="9"/>
        <v/>
      </c>
      <c r="AQ36" t="str">
        <f t="shared" si="9"/>
        <v/>
      </c>
      <c r="AR36" t="str">
        <f t="shared" si="9"/>
        <v/>
      </c>
      <c r="AS36" t="str">
        <f t="shared" si="9"/>
        <v/>
      </c>
      <c r="AT36" t="str">
        <f t="shared" si="9"/>
        <v/>
      </c>
      <c r="AU36" t="str">
        <f t="shared" si="9"/>
        <v/>
      </c>
    </row>
    <row r="37" spans="2:47" x14ac:dyDescent="0.25">
      <c r="B37" s="3" t="s">
        <v>121</v>
      </c>
      <c r="C37">
        <f t="shared" si="1"/>
        <v>0</v>
      </c>
      <c r="D37" t="str">
        <f>IF($B37=D$2,D$3,"")</f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 t="str">
        <f t="shared" si="10"/>
        <v/>
      </c>
      <c r="I37" t="str">
        <f t="shared" si="10"/>
        <v/>
      </c>
      <c r="J37" t="str">
        <f t="shared" si="10"/>
        <v/>
      </c>
      <c r="K37" t="str">
        <f t="shared" si="10"/>
        <v/>
      </c>
      <c r="L37" t="str">
        <f t="shared" si="10"/>
        <v/>
      </c>
      <c r="M37" t="str">
        <f t="shared" si="10"/>
        <v/>
      </c>
      <c r="N37" t="str">
        <f t="shared" si="10"/>
        <v/>
      </c>
      <c r="O37" t="str">
        <f t="shared" si="10"/>
        <v/>
      </c>
      <c r="P37" t="str">
        <f t="shared" si="10"/>
        <v/>
      </c>
      <c r="Q37" t="str">
        <f t="shared" si="10"/>
        <v/>
      </c>
      <c r="R37" t="str">
        <f t="shared" si="10"/>
        <v/>
      </c>
      <c r="S37" t="str">
        <f t="shared" si="10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 t="str">
        <f t="shared" si="6"/>
        <v/>
      </c>
      <c r="AB37" t="str">
        <f t="shared" si="6"/>
        <v/>
      </c>
      <c r="AC37" t="str">
        <f t="shared" si="6"/>
        <v/>
      </c>
      <c r="AD37" t="str">
        <f t="shared" si="9"/>
        <v/>
      </c>
      <c r="AE37" t="str">
        <f t="shared" si="9"/>
        <v/>
      </c>
      <c r="AF37" t="str">
        <f t="shared" si="9"/>
        <v/>
      </c>
      <c r="AG37" t="str">
        <f t="shared" si="9"/>
        <v/>
      </c>
      <c r="AH37" t="str">
        <f t="shared" si="9"/>
        <v/>
      </c>
      <c r="AI37" t="str">
        <f t="shared" si="9"/>
        <v/>
      </c>
      <c r="AJ37" t="str">
        <f t="shared" si="9"/>
        <v/>
      </c>
      <c r="AK37" t="str">
        <f t="shared" si="9"/>
        <v/>
      </c>
      <c r="AL37" t="str">
        <f t="shared" si="9"/>
        <v/>
      </c>
      <c r="AM37" t="str">
        <f t="shared" si="9"/>
        <v/>
      </c>
      <c r="AN37">
        <f t="shared" si="9"/>
        <v>0</v>
      </c>
      <c r="AO37" t="str">
        <f t="shared" si="9"/>
        <v/>
      </c>
      <c r="AP37" t="str">
        <f t="shared" si="9"/>
        <v/>
      </c>
      <c r="AQ37" t="str">
        <f t="shared" si="9"/>
        <v/>
      </c>
      <c r="AR37" t="str">
        <f t="shared" si="9"/>
        <v/>
      </c>
      <c r="AS37" t="str">
        <f t="shared" si="9"/>
        <v/>
      </c>
      <c r="AT37" t="str">
        <f t="shared" si="9"/>
        <v/>
      </c>
      <c r="AU37" t="str">
        <f t="shared" si="9"/>
        <v/>
      </c>
    </row>
    <row r="38" spans="2:47" x14ac:dyDescent="0.25">
      <c r="B38" s="3" t="s">
        <v>122</v>
      </c>
      <c r="C38">
        <f t="shared" si="1"/>
        <v>0</v>
      </c>
      <c r="D38" t="str">
        <f t="shared" ref="D38:D42" si="11">IF($B38=D$2,D$3,"")</f>
        <v/>
      </c>
      <c r="E38" t="str">
        <f t="shared" si="10"/>
        <v/>
      </c>
      <c r="F38" t="str">
        <f t="shared" si="10"/>
        <v/>
      </c>
      <c r="G38" t="str">
        <f t="shared" si="10"/>
        <v/>
      </c>
      <c r="H38" t="str">
        <f t="shared" si="10"/>
        <v/>
      </c>
      <c r="I38" t="str">
        <f t="shared" si="10"/>
        <v/>
      </c>
      <c r="J38" t="str">
        <f t="shared" si="10"/>
        <v/>
      </c>
      <c r="K38" t="str">
        <f t="shared" si="10"/>
        <v/>
      </c>
      <c r="L38" t="str">
        <f t="shared" si="10"/>
        <v/>
      </c>
      <c r="M38" t="str">
        <f t="shared" si="10"/>
        <v/>
      </c>
      <c r="N38" t="str">
        <f t="shared" si="10"/>
        <v/>
      </c>
      <c r="O38" t="str">
        <f t="shared" si="10"/>
        <v/>
      </c>
      <c r="P38" t="str">
        <f t="shared" si="10"/>
        <v/>
      </c>
      <c r="Q38" t="str">
        <f t="shared" si="10"/>
        <v/>
      </c>
      <c r="R38" t="str">
        <f t="shared" si="10"/>
        <v/>
      </c>
      <c r="S38" t="str">
        <f t="shared" si="10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6"/>
        <v/>
      </c>
      <c r="AC38" t="str">
        <f t="shared" si="6"/>
        <v/>
      </c>
      <c r="AD38" t="str">
        <f t="shared" si="9"/>
        <v/>
      </c>
      <c r="AE38" t="str">
        <f t="shared" si="9"/>
        <v/>
      </c>
      <c r="AF38" t="str">
        <f t="shared" si="9"/>
        <v/>
      </c>
      <c r="AG38" t="str">
        <f t="shared" si="9"/>
        <v/>
      </c>
      <c r="AH38" t="str">
        <f t="shared" si="9"/>
        <v/>
      </c>
      <c r="AI38" t="str">
        <f t="shared" si="9"/>
        <v/>
      </c>
      <c r="AJ38" t="str">
        <f t="shared" si="9"/>
        <v/>
      </c>
      <c r="AK38" t="str">
        <f t="shared" si="9"/>
        <v/>
      </c>
      <c r="AL38" t="str">
        <f t="shared" si="9"/>
        <v/>
      </c>
      <c r="AM38" t="str">
        <f t="shared" si="9"/>
        <v/>
      </c>
      <c r="AN38" t="str">
        <f t="shared" si="9"/>
        <v/>
      </c>
      <c r="AO38">
        <f t="shared" si="9"/>
        <v>0</v>
      </c>
      <c r="AP38" t="str">
        <f t="shared" si="9"/>
        <v/>
      </c>
      <c r="AQ38" t="str">
        <f t="shared" si="9"/>
        <v/>
      </c>
      <c r="AR38" t="str">
        <f t="shared" si="9"/>
        <v/>
      </c>
      <c r="AS38" t="str">
        <f t="shared" si="9"/>
        <v/>
      </c>
      <c r="AT38" t="str">
        <f t="shared" si="9"/>
        <v/>
      </c>
      <c r="AU38" t="str">
        <f t="shared" si="9"/>
        <v/>
      </c>
    </row>
    <row r="39" spans="2:47" x14ac:dyDescent="0.25">
      <c r="B39" s="3" t="s">
        <v>123</v>
      </c>
      <c r="C39">
        <f t="shared" si="1"/>
        <v>0</v>
      </c>
      <c r="D39" t="str">
        <f t="shared" si="11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t="str">
        <f t="shared" si="6"/>
        <v/>
      </c>
      <c r="X39" t="str">
        <f t="shared" si="6"/>
        <v/>
      </c>
      <c r="Y39" t="str">
        <f t="shared" si="6"/>
        <v/>
      </c>
      <c r="Z39" t="str">
        <f t="shared" si="6"/>
        <v/>
      </c>
      <c r="AA39" t="str">
        <f t="shared" si="6"/>
        <v/>
      </c>
      <c r="AB39" t="str">
        <f t="shared" si="6"/>
        <v/>
      </c>
      <c r="AC39" t="str">
        <f t="shared" si="6"/>
        <v/>
      </c>
      <c r="AD39" t="str">
        <f t="shared" si="9"/>
        <v/>
      </c>
      <c r="AE39" t="str">
        <f t="shared" si="9"/>
        <v/>
      </c>
      <c r="AF39" t="str">
        <f t="shared" si="9"/>
        <v/>
      </c>
      <c r="AG39" t="str">
        <f t="shared" si="9"/>
        <v/>
      </c>
      <c r="AH39" t="str">
        <f t="shared" si="9"/>
        <v/>
      </c>
      <c r="AI39" t="str">
        <f t="shared" si="9"/>
        <v/>
      </c>
      <c r="AJ39" t="str">
        <f t="shared" si="9"/>
        <v/>
      </c>
      <c r="AK39" t="str">
        <f t="shared" si="9"/>
        <v/>
      </c>
      <c r="AL39" t="str">
        <f t="shared" si="9"/>
        <v/>
      </c>
      <c r="AM39" t="str">
        <f t="shared" si="9"/>
        <v/>
      </c>
      <c r="AN39" t="str">
        <f t="shared" si="9"/>
        <v/>
      </c>
      <c r="AO39" t="str">
        <f t="shared" si="9"/>
        <v/>
      </c>
      <c r="AP39">
        <f t="shared" si="9"/>
        <v>0</v>
      </c>
      <c r="AQ39">
        <f t="shared" si="9"/>
        <v>23.2</v>
      </c>
      <c r="AR39" t="str">
        <f t="shared" si="9"/>
        <v/>
      </c>
      <c r="AS39" t="str">
        <f t="shared" si="9"/>
        <v/>
      </c>
      <c r="AT39" t="str">
        <f t="shared" si="9"/>
        <v/>
      </c>
      <c r="AU39" t="str">
        <f t="shared" si="9"/>
        <v/>
      </c>
    </row>
    <row r="40" spans="2:47" x14ac:dyDescent="0.25">
      <c r="B40" s="3" t="s">
        <v>124</v>
      </c>
      <c r="C40">
        <f t="shared" si="1"/>
        <v>0</v>
      </c>
      <c r="D40" t="str">
        <f t="shared" si="11"/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  <c r="Y40" t="str">
        <f t="shared" si="6"/>
        <v/>
      </c>
      <c r="Z40" t="str">
        <f t="shared" si="6"/>
        <v/>
      </c>
      <c r="AA40" t="str">
        <f t="shared" si="6"/>
        <v/>
      </c>
      <c r="AB40" t="str">
        <f t="shared" si="6"/>
        <v/>
      </c>
      <c r="AC40" t="str">
        <f t="shared" si="6"/>
        <v/>
      </c>
      <c r="AD40" t="str">
        <f t="shared" si="9"/>
        <v/>
      </c>
      <c r="AE40" t="str">
        <f t="shared" si="9"/>
        <v/>
      </c>
      <c r="AF40" t="str">
        <f t="shared" si="9"/>
        <v/>
      </c>
      <c r="AG40" t="str">
        <f t="shared" si="9"/>
        <v/>
      </c>
      <c r="AH40" t="str">
        <f t="shared" si="9"/>
        <v/>
      </c>
      <c r="AI40" t="str">
        <f t="shared" si="9"/>
        <v/>
      </c>
      <c r="AJ40" t="str">
        <f t="shared" si="9"/>
        <v/>
      </c>
      <c r="AK40" t="str">
        <f t="shared" si="9"/>
        <v/>
      </c>
      <c r="AL40" t="str">
        <f t="shared" si="9"/>
        <v/>
      </c>
      <c r="AM40" t="str">
        <f t="shared" si="9"/>
        <v/>
      </c>
      <c r="AN40" t="str">
        <f t="shared" si="9"/>
        <v/>
      </c>
      <c r="AO40" t="str">
        <f t="shared" si="9"/>
        <v/>
      </c>
      <c r="AP40" t="str">
        <f t="shared" si="9"/>
        <v/>
      </c>
      <c r="AQ40" t="str">
        <f t="shared" si="9"/>
        <v/>
      </c>
      <c r="AR40">
        <f t="shared" si="9"/>
        <v>0</v>
      </c>
      <c r="AS40">
        <f t="shared" si="9"/>
        <v>0.746</v>
      </c>
      <c r="AT40" t="str">
        <f t="shared" si="9"/>
        <v/>
      </c>
      <c r="AU40" t="str">
        <f t="shared" si="9"/>
        <v/>
      </c>
    </row>
    <row r="41" spans="2:47" x14ac:dyDescent="0.25">
      <c r="B41" s="3" t="s">
        <v>125</v>
      </c>
      <c r="C41">
        <f t="shared" si="1"/>
        <v>0</v>
      </c>
      <c r="D41" t="str">
        <f t="shared" si="11"/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ref="T41:AU42" si="12">IF($B41=T$2,T$3,"")</f>
        <v/>
      </c>
      <c r="U41" t="str">
        <f t="shared" si="12"/>
        <v/>
      </c>
      <c r="V41" t="str">
        <f t="shared" si="12"/>
        <v/>
      </c>
      <c r="W41" t="str">
        <f t="shared" si="12"/>
        <v/>
      </c>
      <c r="X41" t="str">
        <f t="shared" si="12"/>
        <v/>
      </c>
      <c r="Y41" t="str">
        <f t="shared" si="12"/>
        <v/>
      </c>
      <c r="Z41" t="str">
        <f t="shared" si="12"/>
        <v/>
      </c>
      <c r="AA41" t="str">
        <f t="shared" si="12"/>
        <v/>
      </c>
      <c r="AB41" t="str">
        <f t="shared" si="12"/>
        <v/>
      </c>
      <c r="AC41" t="str">
        <f t="shared" si="12"/>
        <v/>
      </c>
      <c r="AD41" t="str">
        <f t="shared" si="12"/>
        <v/>
      </c>
      <c r="AE41" t="str">
        <f t="shared" si="12"/>
        <v/>
      </c>
      <c r="AF41" t="str">
        <f t="shared" si="12"/>
        <v/>
      </c>
      <c r="AG41" t="str">
        <f t="shared" si="12"/>
        <v/>
      </c>
      <c r="AH41" t="str">
        <f t="shared" si="12"/>
        <v/>
      </c>
      <c r="AI41" t="str">
        <f t="shared" si="12"/>
        <v/>
      </c>
      <c r="AJ41" t="str">
        <f t="shared" si="12"/>
        <v/>
      </c>
      <c r="AK41" t="str">
        <f t="shared" si="12"/>
        <v/>
      </c>
      <c r="AL41" t="str">
        <f t="shared" si="12"/>
        <v/>
      </c>
      <c r="AM41" t="str">
        <f t="shared" si="12"/>
        <v/>
      </c>
      <c r="AN41" t="str">
        <f t="shared" si="12"/>
        <v/>
      </c>
      <c r="AO41" t="str">
        <f t="shared" si="12"/>
        <v/>
      </c>
      <c r="AP41" t="str">
        <f t="shared" si="12"/>
        <v/>
      </c>
      <c r="AQ41" t="str">
        <f t="shared" si="12"/>
        <v/>
      </c>
      <c r="AR41" t="str">
        <f t="shared" si="12"/>
        <v/>
      </c>
      <c r="AS41" t="str">
        <f t="shared" si="12"/>
        <v/>
      </c>
      <c r="AT41">
        <f t="shared" si="12"/>
        <v>0</v>
      </c>
      <c r="AU41" t="str">
        <f t="shared" si="12"/>
        <v/>
      </c>
    </row>
    <row r="42" spans="2:47" x14ac:dyDescent="0.25">
      <c r="B42" s="3" t="s">
        <v>127</v>
      </c>
      <c r="C42">
        <f t="shared" si="1"/>
        <v>351.995</v>
      </c>
      <c r="D42" t="str">
        <f t="shared" si="11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si="12"/>
        <v/>
      </c>
      <c r="U42" t="str">
        <f t="shared" si="12"/>
        <v/>
      </c>
      <c r="V42" t="str">
        <f t="shared" si="12"/>
        <v/>
      </c>
      <c r="W42" t="str">
        <f t="shared" si="12"/>
        <v/>
      </c>
      <c r="X42" t="str">
        <f t="shared" si="12"/>
        <v/>
      </c>
      <c r="Y42" t="str">
        <f t="shared" si="12"/>
        <v/>
      </c>
      <c r="Z42" t="str">
        <f t="shared" si="12"/>
        <v/>
      </c>
      <c r="AA42" t="str">
        <f t="shared" si="12"/>
        <v/>
      </c>
      <c r="AB42" t="str">
        <f t="shared" si="12"/>
        <v/>
      </c>
      <c r="AC42" t="str">
        <f t="shared" si="12"/>
        <v/>
      </c>
      <c r="AD42" t="str">
        <f t="shared" si="12"/>
        <v/>
      </c>
      <c r="AE42" t="str">
        <f t="shared" si="12"/>
        <v/>
      </c>
      <c r="AF42" t="str">
        <f t="shared" si="12"/>
        <v/>
      </c>
      <c r="AG42" t="str">
        <f t="shared" si="12"/>
        <v/>
      </c>
      <c r="AH42" t="str">
        <f t="shared" si="12"/>
        <v/>
      </c>
      <c r="AI42" t="str">
        <f t="shared" si="12"/>
        <v/>
      </c>
      <c r="AJ42" t="str">
        <f t="shared" si="12"/>
        <v/>
      </c>
      <c r="AK42" t="str">
        <f t="shared" si="12"/>
        <v/>
      </c>
      <c r="AL42" t="str">
        <f t="shared" si="12"/>
        <v/>
      </c>
      <c r="AM42" t="str">
        <f t="shared" si="12"/>
        <v/>
      </c>
      <c r="AN42" t="str">
        <f t="shared" si="12"/>
        <v/>
      </c>
      <c r="AO42" t="str">
        <f t="shared" si="12"/>
        <v/>
      </c>
      <c r="AP42" t="str">
        <f t="shared" si="12"/>
        <v/>
      </c>
      <c r="AQ42" t="str">
        <f t="shared" si="12"/>
        <v/>
      </c>
      <c r="AR42" t="str">
        <f t="shared" si="12"/>
        <v/>
      </c>
      <c r="AS42" t="str">
        <f t="shared" si="12"/>
        <v/>
      </c>
      <c r="AT42" t="str">
        <f t="shared" si="12"/>
        <v/>
      </c>
      <c r="AU42">
        <f t="shared" si="12"/>
        <v>351.995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15"/>
  <sheetViews>
    <sheetView zoomScaleNormal="100" workbookViewId="0">
      <pane ySplit="3" topLeftCell="A4" activePane="bottomLeft" state="frozen"/>
      <selection pane="bottomLeft" activeCell="E8" sqref="E8"/>
    </sheetView>
  </sheetViews>
  <sheetFormatPr baseColWidth="10" defaultRowHeight="15" x14ac:dyDescent="0.25"/>
  <cols>
    <col min="1" max="1" width="19.28515625" bestFit="1" customWidth="1"/>
    <col min="2" max="3" width="19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8" t="s">
        <v>26</v>
      </c>
      <c r="B2" s="8" t="s">
        <v>191</v>
      </c>
      <c r="C2" s="8" t="s">
        <v>192</v>
      </c>
      <c r="D2" s="8" t="s">
        <v>27</v>
      </c>
      <c r="E2" s="8" t="s">
        <v>28</v>
      </c>
      <c r="F2" s="9" t="s">
        <v>23</v>
      </c>
      <c r="G2" s="9" t="s">
        <v>24</v>
      </c>
      <c r="H2" s="9" t="s">
        <v>25</v>
      </c>
    </row>
    <row r="3" spans="1:8" x14ac:dyDescent="0.25">
      <c r="A3" s="8"/>
      <c r="B3" s="8"/>
      <c r="C3" s="8"/>
      <c r="D3" s="8"/>
      <c r="E3" s="8" t="s">
        <v>30</v>
      </c>
      <c r="F3" s="9" t="s">
        <v>31</v>
      </c>
      <c r="G3" s="9" t="s">
        <v>31</v>
      </c>
      <c r="H3" s="9" t="s">
        <v>31</v>
      </c>
    </row>
    <row r="4" spans="1:8" x14ac:dyDescent="0.25">
      <c r="A4" s="3" t="s">
        <v>86</v>
      </c>
      <c r="B4" s="19" t="s">
        <v>194</v>
      </c>
      <c r="C4" s="19" t="s">
        <v>194</v>
      </c>
      <c r="D4" s="15" t="s">
        <v>87</v>
      </c>
      <c r="E4" s="7">
        <v>220</v>
      </c>
      <c r="F4" s="6">
        <f>SUMIFS('Ergebnis KEP'!G$2:G$63,'Ergebnis KEP'!$B$2:$B$63,'Importtabelle E003'!$A4,'Ergebnis KEP'!$C$2:$C$63,'Importtabelle E003'!$D4)</f>
        <v>570.38</v>
      </c>
      <c r="G4" s="6">
        <f>SUMIFS('Ergebnis KEP'!H$2:H$63,'Ergebnis KEP'!$B$2:$B$63,'Importtabelle E003'!$A4,'Ergebnis KEP'!$C$2:$C$63,'Importtabelle E003'!$D4)</f>
        <v>0</v>
      </c>
      <c r="H4" s="6">
        <f>SUMIFS('Ergebnis KEP'!I$2:I$63,'Ergebnis KEP'!$B$2:$B$63,'Importtabelle E003'!$A4,'Ergebnis KEP'!$C$2:$C$63,'Importtabelle E003'!$D4)</f>
        <v>0</v>
      </c>
    </row>
    <row r="5" spans="1:8" x14ac:dyDescent="0.25">
      <c r="A5" s="3" t="s">
        <v>90</v>
      </c>
      <c r="B5" s="19" t="s">
        <v>194</v>
      </c>
      <c r="C5" s="19" t="s">
        <v>194</v>
      </c>
      <c r="D5" s="15" t="s">
        <v>87</v>
      </c>
      <c r="E5" s="7">
        <v>220</v>
      </c>
      <c r="F5" s="6">
        <f>SUMIFS('Ergebnis KEP'!G$2:G$63,'Ergebnis KEP'!$B$2:$B$63,'Importtabelle E003'!$A5,'Ergebnis KEP'!$C$2:$C$63,'Importtabelle E003'!$D5)</f>
        <v>33.379999999999995</v>
      </c>
      <c r="G5" s="6">
        <f>SUMIFS('Ergebnis KEP'!H$2:H$63,'Ergebnis KEP'!$B$2:$B$63,'Importtabelle E003'!$A5,'Ergebnis KEP'!$C$2:$C$63,'Importtabelle E003'!$D5)</f>
        <v>0</v>
      </c>
      <c r="H5" s="6">
        <f>SUMIFS('Ergebnis KEP'!I$2:I$63,'Ergebnis KEP'!$B$2:$B$63,'Importtabelle E003'!$A5,'Ergebnis KEP'!$C$2:$C$63,'Importtabelle E003'!$D5)</f>
        <v>0</v>
      </c>
    </row>
    <row r="6" spans="1:8" x14ac:dyDescent="0.25">
      <c r="A6" s="3" t="s">
        <v>93</v>
      </c>
      <c r="B6" s="19" t="s">
        <v>194</v>
      </c>
      <c r="C6" s="19" t="s">
        <v>194</v>
      </c>
      <c r="D6" s="15" t="s">
        <v>87</v>
      </c>
      <c r="E6" s="7">
        <v>380</v>
      </c>
      <c r="F6" s="6">
        <f>SUMIFS('Ergebnis KEP'!G$2:G$63,'Ergebnis KEP'!$B$2:$B$63,'Importtabelle E003'!$A6,'Ergebnis KEP'!$C$2:$C$63,'Importtabelle E003'!$D6)</f>
        <v>19.46</v>
      </c>
      <c r="G6" s="6">
        <f>SUMIFS('Ergebnis KEP'!H$2:H$63,'Ergebnis KEP'!$B$2:$B$63,'Importtabelle E003'!$A6,'Ergebnis KEP'!$C$2:$C$63,'Importtabelle E003'!$D6)</f>
        <v>0</v>
      </c>
      <c r="H6" s="6">
        <f>SUMIFS('Ergebnis KEP'!I$2:I$63,'Ergebnis KEP'!$B$2:$B$63,'Importtabelle E003'!$A6,'Ergebnis KEP'!$C$2:$C$63,'Importtabelle E003'!$D6)</f>
        <v>0</v>
      </c>
    </row>
    <row r="7" spans="1:8" x14ac:dyDescent="0.25">
      <c r="A7" s="3" t="s">
        <v>97</v>
      </c>
      <c r="B7" s="19" t="s">
        <v>194</v>
      </c>
      <c r="C7" s="19" t="s">
        <v>194</v>
      </c>
      <c r="D7" s="15" t="s">
        <v>87</v>
      </c>
      <c r="E7" s="7">
        <v>220</v>
      </c>
      <c r="F7" s="6">
        <f>SUMIFS('Ergebnis KEP'!G$2:G$63,'Ergebnis KEP'!$B$2:$B$63,'Importtabelle E003'!$A7,'Ergebnis KEP'!$C$2:$C$63,'Importtabelle E003'!$D7)</f>
        <v>58.519999999999996</v>
      </c>
      <c r="G7" s="6">
        <f>SUMIFS('Ergebnis KEP'!H$2:H$63,'Ergebnis KEP'!$B$2:$B$63,'Importtabelle E003'!$A7,'Ergebnis KEP'!$C$2:$C$63,'Importtabelle E003'!$D7)</f>
        <v>0</v>
      </c>
      <c r="H7" s="6">
        <f>SUMIFS('Ergebnis KEP'!I$2:I$63,'Ergebnis KEP'!$B$2:$B$63,'Importtabelle E003'!$A7,'Ergebnis KEP'!$C$2:$C$63,'Importtabelle E003'!$D7)</f>
        <v>0</v>
      </c>
    </row>
    <row r="8" spans="1:8" x14ac:dyDescent="0.25">
      <c r="A8" s="3" t="s">
        <v>100</v>
      </c>
      <c r="B8" s="19" t="s">
        <v>194</v>
      </c>
      <c r="C8" s="19" t="s">
        <v>194</v>
      </c>
      <c r="D8" s="15" t="s">
        <v>87</v>
      </c>
      <c r="E8" s="7">
        <v>220</v>
      </c>
      <c r="F8" s="6">
        <f>SUMIFS('Ergebnis KEP'!G$2:G$63,'Ergebnis KEP'!$B$2:$B$63,'Importtabelle E003'!$A8,'Ergebnis KEP'!$C$2:$C$63,'Importtabelle E003'!$D8)</f>
        <v>15.76</v>
      </c>
      <c r="G8" s="6">
        <f>SUMIFS('Ergebnis KEP'!H$2:H$63,'Ergebnis KEP'!$B$2:$B$63,'Importtabelle E003'!$A8,'Ergebnis KEP'!$C$2:$C$63,'Importtabelle E003'!$D8)</f>
        <v>0</v>
      </c>
      <c r="H8" s="6">
        <f>SUMIFS('Ergebnis KEP'!I$2:I$63,'Ergebnis KEP'!$B$2:$B$63,'Importtabelle E003'!$A8,'Ergebnis KEP'!$C$2:$C$63,'Importtabelle E003'!$D8)</f>
        <v>0</v>
      </c>
    </row>
    <row r="9" spans="1:8" x14ac:dyDescent="0.25">
      <c r="A9" s="3" t="s">
        <v>105</v>
      </c>
      <c r="B9" s="19" t="s">
        <v>194</v>
      </c>
      <c r="C9" s="19" t="s">
        <v>194</v>
      </c>
      <c r="D9" s="15" t="s">
        <v>87</v>
      </c>
      <c r="E9" s="7">
        <v>380</v>
      </c>
      <c r="F9" s="6">
        <f>SUMIFS('Ergebnis KEP'!G$2:G$63,'Ergebnis KEP'!$B$2:$B$63,'Importtabelle E003'!$A9,'Ergebnis KEP'!$C$2:$C$63,'Importtabelle E003'!$D9)</f>
        <v>232.82</v>
      </c>
      <c r="G9" s="6">
        <f>SUMIFS('Ergebnis KEP'!H$2:H$63,'Ergebnis KEP'!$B$2:$B$63,'Importtabelle E003'!$A9,'Ergebnis KEP'!$C$2:$C$63,'Importtabelle E003'!$D9)</f>
        <v>0</v>
      </c>
      <c r="H9" s="6">
        <f>SUMIFS('Ergebnis KEP'!I$2:I$63,'Ergebnis KEP'!$B$2:$B$63,'Importtabelle E003'!$A9,'Ergebnis KEP'!$C$2:$C$63,'Importtabelle E003'!$D9)</f>
        <v>0</v>
      </c>
    </row>
    <row r="10" spans="1:8" x14ac:dyDescent="0.25">
      <c r="A10" s="3" t="s">
        <v>107</v>
      </c>
      <c r="B10" s="19" t="s">
        <v>194</v>
      </c>
      <c r="C10" s="19" t="s">
        <v>194</v>
      </c>
      <c r="D10" s="15" t="s">
        <v>87</v>
      </c>
      <c r="E10" s="7">
        <v>220</v>
      </c>
      <c r="F10" s="6">
        <f>SUMIFS('Ergebnis KEP'!G$2:G$63,'Ergebnis KEP'!$B$2:$B$63,'Importtabelle E003'!$A10,'Ergebnis KEP'!$C$2:$C$63,'Importtabelle E003'!$D10)</f>
        <v>102.26</v>
      </c>
      <c r="G10" s="6">
        <f>SUMIFS('Ergebnis KEP'!H$2:H$63,'Ergebnis KEP'!$B$2:$B$63,'Importtabelle E003'!$A10,'Ergebnis KEP'!$C$2:$C$63,'Importtabelle E003'!$D10)</f>
        <v>0</v>
      </c>
      <c r="H10" s="6">
        <f>SUMIFS('Ergebnis KEP'!I$2:I$63,'Ergebnis KEP'!$B$2:$B$63,'Importtabelle E003'!$A10,'Ergebnis KEP'!$C$2:$C$63,'Importtabelle E003'!$D10)</f>
        <v>0</v>
      </c>
    </row>
    <row r="11" spans="1:8" x14ac:dyDescent="0.25">
      <c r="A11" s="3" t="s">
        <v>112</v>
      </c>
      <c r="B11" s="19" t="s">
        <v>194</v>
      </c>
      <c r="C11" s="19" t="s">
        <v>194</v>
      </c>
      <c r="D11" s="15" t="s">
        <v>87</v>
      </c>
      <c r="E11" s="7">
        <v>380</v>
      </c>
      <c r="F11" s="6">
        <f>SUMIFS('Ergebnis KEP'!G$2:G$63,'Ergebnis KEP'!$B$2:$B$63,'Importtabelle E003'!$A11,'Ergebnis KEP'!$C$2:$C$63,'Importtabelle E003'!$D11)</f>
        <v>32.26</v>
      </c>
      <c r="G11" s="6">
        <f>SUMIFS('Ergebnis KEP'!H$2:H$63,'Ergebnis KEP'!$B$2:$B$63,'Importtabelle E003'!$A11,'Ergebnis KEP'!$C$2:$C$63,'Importtabelle E003'!$D11)</f>
        <v>0</v>
      </c>
      <c r="H11" s="6">
        <f>SUMIFS('Ergebnis KEP'!I$2:I$63,'Ergebnis KEP'!$B$2:$B$63,'Importtabelle E003'!$A11,'Ergebnis KEP'!$C$2:$C$63,'Importtabelle E003'!$D11)</f>
        <v>0</v>
      </c>
    </row>
    <row r="12" spans="1:8" x14ac:dyDescent="0.25">
      <c r="A12" s="3" t="s">
        <v>122</v>
      </c>
      <c r="B12" s="19" t="s">
        <v>194</v>
      </c>
      <c r="C12" s="19" t="s">
        <v>194</v>
      </c>
      <c r="D12" s="15" t="s">
        <v>87</v>
      </c>
      <c r="E12" s="7">
        <v>220</v>
      </c>
      <c r="F12" s="6">
        <f>SUMIFS('Ergebnis KEP'!G$2:G$63,'Ergebnis KEP'!$B$2:$B$63,'Importtabelle E003'!$A12,'Ergebnis KEP'!$C$2:$C$63,'Importtabelle E003'!$D12)</f>
        <v>106.86</v>
      </c>
      <c r="G12" s="6">
        <f>SUMIFS('Ergebnis KEP'!H$2:H$63,'Ergebnis KEP'!$B$2:$B$63,'Importtabelle E003'!$A12,'Ergebnis KEP'!$C$2:$C$63,'Importtabelle E003'!$D12)</f>
        <v>0</v>
      </c>
      <c r="H12" s="6">
        <f>SUMIFS('Ergebnis KEP'!I$2:I$63,'Ergebnis KEP'!$B$2:$B$63,'Importtabelle E003'!$A12,'Ergebnis KEP'!$C$2:$C$63,'Importtabelle E003'!$D12)</f>
        <v>0</v>
      </c>
    </row>
    <row r="13" spans="1:8" x14ac:dyDescent="0.25">
      <c r="A13" s="3" t="s">
        <v>124</v>
      </c>
      <c r="B13" s="19" t="s">
        <v>194</v>
      </c>
      <c r="C13" s="19" t="s">
        <v>194</v>
      </c>
      <c r="D13" s="15" t="s">
        <v>87</v>
      </c>
      <c r="E13" s="7">
        <v>380</v>
      </c>
      <c r="F13" s="6">
        <f>SUMIFS('Ergebnis KEP'!G$2:G$63,'Ergebnis KEP'!$B$2:$B$63,'Importtabelle E003'!$A13,'Ergebnis KEP'!$C$2:$C$63,'Importtabelle E003'!$D13)</f>
        <v>82.52</v>
      </c>
      <c r="G13" s="6">
        <f>SUMIFS('Ergebnis KEP'!H$2:H$63,'Ergebnis KEP'!$B$2:$B$63,'Importtabelle E003'!$A13,'Ergebnis KEP'!$C$2:$C$63,'Importtabelle E003'!$D13)</f>
        <v>0</v>
      </c>
      <c r="H13" s="6">
        <f>SUMIFS('Ergebnis KEP'!I$2:I$63,'Ergebnis KEP'!$B$2:$B$63,'Importtabelle E003'!$A13,'Ergebnis KEP'!$C$2:$C$63,'Importtabelle E003'!$D13)</f>
        <v>0</v>
      </c>
    </row>
    <row r="14" spans="1:8" x14ac:dyDescent="0.25">
      <c r="A14" s="3" t="s">
        <v>126</v>
      </c>
      <c r="B14" s="19" t="s">
        <v>194</v>
      </c>
      <c r="C14" s="19" t="s">
        <v>194</v>
      </c>
      <c r="D14" s="15" t="s">
        <v>87</v>
      </c>
      <c r="E14" s="7">
        <v>380</v>
      </c>
      <c r="F14" s="6">
        <f>SUMIFS('Ergebnis KEP'!G$2:G$63,'Ergebnis KEP'!$B$2:$B$63,'Importtabelle E003'!$A14,'Ergebnis KEP'!$C$2:$C$63,'Importtabelle E003'!$D14)</f>
        <v>728.26</v>
      </c>
      <c r="G14" s="6">
        <f>SUMIFS('Ergebnis KEP'!H$2:H$63,'Ergebnis KEP'!$B$2:$B$63,'Importtabelle E003'!$A14,'Ergebnis KEP'!$C$2:$C$63,'Importtabelle E003'!$D14)</f>
        <v>0</v>
      </c>
      <c r="H14" s="6">
        <f>SUMIFS('Ergebnis KEP'!I$2:I$63,'Ergebnis KEP'!$B$2:$B$63,'Importtabelle E003'!$A14,'Ergebnis KEP'!$C$2:$C$63,'Importtabelle E003'!$D14)</f>
        <v>0</v>
      </c>
    </row>
    <row r="15" spans="1:8" x14ac:dyDescent="0.25">
      <c r="A15" s="3" t="s">
        <v>128</v>
      </c>
      <c r="B15" s="2" t="s">
        <v>194</v>
      </c>
      <c r="C15" s="2" t="s">
        <v>194</v>
      </c>
      <c r="D15" s="15" t="s">
        <v>87</v>
      </c>
      <c r="E15" s="7">
        <v>220</v>
      </c>
      <c r="F15" s="6">
        <f>SUMIFS('Ergebnis KEP'!G$2:G$63,'Ergebnis KEP'!$B$2:$B$63,'Importtabelle E003'!$A15,'Ergebnis KEP'!$C$2:$C$63,'Importtabelle E003'!$D15)</f>
        <v>162.26</v>
      </c>
      <c r="G15" s="6">
        <f>SUMIFS('Ergebnis KEP'!H$2:H$63,'Ergebnis KEP'!$B$2:$B$63,'Importtabelle E003'!$A15,'Ergebnis KEP'!$C$2:$C$63,'Importtabelle E003'!$D15)</f>
        <v>0</v>
      </c>
      <c r="H15" s="6">
        <f>SUMIFS('Ergebnis KEP'!I$2:I$63,'Ergebnis KEP'!$B$2:$B$63,'Importtabelle E003'!$A15,'Ergebnis KEP'!$C$2:$C$63,'Importtabelle E003'!$D15)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U16"/>
  <sheetViews>
    <sheetView workbookViewId="0">
      <selection activeCell="B2" sqref="B2"/>
    </sheetView>
  </sheetViews>
  <sheetFormatPr baseColWidth="10" defaultRowHeight="15" x14ac:dyDescent="0.25"/>
  <cols>
    <col min="2" max="2" width="18.5703125" bestFit="1" customWidth="1"/>
  </cols>
  <sheetData>
    <row r="1" spans="2:21" x14ac:dyDescent="0.25">
      <c r="C1" s="20" t="s">
        <v>11</v>
      </c>
      <c r="D1" s="3" t="s">
        <v>35</v>
      </c>
      <c r="E1" s="3" t="s">
        <v>36</v>
      </c>
      <c r="F1" s="3" t="s">
        <v>37</v>
      </c>
      <c r="G1" s="3" t="s">
        <v>40</v>
      </c>
      <c r="H1" s="3" t="s">
        <v>41</v>
      </c>
      <c r="I1" s="3" t="s">
        <v>44</v>
      </c>
      <c r="J1" s="3" t="s">
        <v>49</v>
      </c>
      <c r="K1" s="3" t="s">
        <v>50</v>
      </c>
      <c r="L1" s="3" t="s">
        <v>54</v>
      </c>
      <c r="M1" s="3" t="s">
        <v>60</v>
      </c>
      <c r="N1" s="3" t="s">
        <v>61</v>
      </c>
      <c r="O1" s="3" t="s">
        <v>65</v>
      </c>
      <c r="P1" s="3" t="s">
        <v>71</v>
      </c>
      <c r="Q1" s="3" t="s">
        <v>129</v>
      </c>
      <c r="R1" s="3" t="s">
        <v>134</v>
      </c>
      <c r="S1" s="3" t="s">
        <v>135</v>
      </c>
      <c r="T1" s="3" t="s">
        <v>137</v>
      </c>
      <c r="U1" s="3" t="s">
        <v>139</v>
      </c>
    </row>
    <row r="2" spans="2:21" x14ac:dyDescent="0.25">
      <c r="C2" s="8" t="s">
        <v>6</v>
      </c>
      <c r="D2" s="3" t="s">
        <v>86</v>
      </c>
      <c r="E2" s="3" t="s">
        <v>86</v>
      </c>
      <c r="F2" s="3" t="s">
        <v>86</v>
      </c>
      <c r="G2" s="3" t="s">
        <v>90</v>
      </c>
      <c r="H2" s="3" t="s">
        <v>90</v>
      </c>
      <c r="I2" s="3" t="s">
        <v>93</v>
      </c>
      <c r="J2" s="3" t="s">
        <v>97</v>
      </c>
      <c r="K2" s="3" t="s">
        <v>97</v>
      </c>
      <c r="L2" s="3" t="s">
        <v>100</v>
      </c>
      <c r="M2" s="3" t="s">
        <v>105</v>
      </c>
      <c r="N2" s="3" t="s">
        <v>105</v>
      </c>
      <c r="O2" s="3" t="s">
        <v>107</v>
      </c>
      <c r="P2" s="3" t="s">
        <v>112</v>
      </c>
      <c r="Q2" s="3" t="s">
        <v>122</v>
      </c>
      <c r="R2" s="3" t="s">
        <v>124</v>
      </c>
      <c r="S2" s="3" t="s">
        <v>124</v>
      </c>
      <c r="T2" s="3" t="s">
        <v>126</v>
      </c>
      <c r="U2" s="3" t="s">
        <v>128</v>
      </c>
    </row>
    <row r="3" spans="2:21" x14ac:dyDescent="0.25">
      <c r="C3" s="20" t="s">
        <v>195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  <row r="4" spans="2:21" x14ac:dyDescent="0.25">
      <c r="B4" s="8" t="s">
        <v>6</v>
      </c>
      <c r="C4" s="21"/>
    </row>
    <row r="5" spans="2:21" x14ac:dyDescent="0.25">
      <c r="B5" s="3" t="s">
        <v>86</v>
      </c>
      <c r="C5">
        <f>MIN(D5:U5)</f>
        <v>0</v>
      </c>
      <c r="D5">
        <f>IF($B5=D$2,D$3,"")</f>
        <v>0</v>
      </c>
      <c r="E5">
        <f t="shared" ref="E5:U16" si="0">IF($B5=E$2,E$3,"")</f>
        <v>0</v>
      </c>
      <c r="F5">
        <f t="shared" si="0"/>
        <v>0</v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</row>
    <row r="6" spans="2:21" x14ac:dyDescent="0.25">
      <c r="B6" s="3" t="s">
        <v>90</v>
      </c>
      <c r="C6">
        <f t="shared" ref="C6:C16" si="1">MIN(D6:U6)</f>
        <v>0</v>
      </c>
      <c r="D6" t="str">
        <f t="shared" ref="D6:D16" si="2">IF($B6=D$2,D$3,"")</f>
        <v/>
      </c>
      <c r="E6" t="str">
        <f t="shared" si="0"/>
        <v/>
      </c>
      <c r="F6" t="str">
        <f t="shared" si="0"/>
        <v/>
      </c>
      <c r="G6">
        <f t="shared" si="0"/>
        <v>0</v>
      </c>
      <c r="H6">
        <f t="shared" si="0"/>
        <v>0</v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</row>
    <row r="7" spans="2:21" x14ac:dyDescent="0.25">
      <c r="B7" s="3" t="s">
        <v>93</v>
      </c>
      <c r="C7">
        <f t="shared" si="1"/>
        <v>0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>
        <f t="shared" si="0"/>
        <v>0</v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</row>
    <row r="8" spans="2:21" x14ac:dyDescent="0.25">
      <c r="B8" s="3" t="s">
        <v>97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f t="shared" si="0"/>
        <v>0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</row>
    <row r="9" spans="2:21" x14ac:dyDescent="0.25">
      <c r="B9" s="3" t="s">
        <v>100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</row>
    <row r="10" spans="2:21" x14ac:dyDescent="0.25">
      <c r="B10" s="3" t="s">
        <v>105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0</v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</row>
    <row r="11" spans="2:21" x14ac:dyDescent="0.25">
      <c r="B11" s="3" t="s">
        <v>107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>
        <f t="shared" si="0"/>
        <v>0</v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</row>
    <row r="12" spans="2:21" x14ac:dyDescent="0.25">
      <c r="B12" s="3" t="s">
        <v>112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>
        <f t="shared" si="0"/>
        <v>0</v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</row>
    <row r="13" spans="2:21" x14ac:dyDescent="0.25">
      <c r="B13" s="3" t="s">
        <v>122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>
        <f t="shared" si="0"/>
        <v>0</v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</row>
    <row r="14" spans="2:21" x14ac:dyDescent="0.25">
      <c r="B14" s="3" t="s">
        <v>124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>
        <f t="shared" si="0"/>
        <v>0</v>
      </c>
      <c r="S14">
        <f t="shared" si="0"/>
        <v>0</v>
      </c>
      <c r="T14" t="str">
        <f t="shared" si="0"/>
        <v/>
      </c>
      <c r="U14" t="str">
        <f t="shared" si="0"/>
        <v/>
      </c>
    </row>
    <row r="15" spans="2:21" x14ac:dyDescent="0.25">
      <c r="B15" s="3" t="s">
        <v>126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>
        <f t="shared" si="0"/>
        <v>0</v>
      </c>
      <c r="U15" t="str">
        <f t="shared" si="0"/>
        <v/>
      </c>
    </row>
    <row r="16" spans="2:21" x14ac:dyDescent="0.25">
      <c r="B16" s="3" t="s">
        <v>128</v>
      </c>
      <c r="C16">
        <f t="shared" si="1"/>
        <v>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2014-01-30T13:58:43Z</dcterms:modified>
</cp:coreProperties>
</file>