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2-02\"/>
    </mc:Choice>
  </mc:AlternateContent>
  <bookViews>
    <workbookView xWindow="14400" yWindow="-15" windowWidth="14445" windowHeight="11760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E001'!$A$2:$G$14</definedName>
    <definedName name="_xlnm._FilterDatabase" localSheetId="5" hidden="1">'Importtabelle E003'!$A$2:$G$5</definedName>
    <definedName name="_xlnm._FilterDatabase" localSheetId="0" hidden="1">Kraftwerkszuordnung!$A$1:$K$70</definedName>
  </definedNames>
  <calcPr calcId="152511"/>
</workbook>
</file>

<file path=xl/calcChain.xml><?xml version="1.0" encoding="utf-8"?>
<calcChain xmlns="http://schemas.openxmlformats.org/spreadsheetml/2006/main">
  <c r="D40" i="9" l="1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D5" i="9"/>
  <c r="C6" i="9" l="1"/>
  <c r="G5" i="7" s="1"/>
  <c r="C7" i="9"/>
  <c r="G6" i="7" s="1"/>
  <c r="C8" i="9"/>
  <c r="G7" i="7" s="1"/>
  <c r="C9" i="9"/>
  <c r="G8" i="7" s="1"/>
  <c r="C10" i="9"/>
  <c r="G9" i="7" s="1"/>
  <c r="C11" i="9"/>
  <c r="G10" i="7" s="1"/>
  <c r="C12" i="9"/>
  <c r="G11" i="7" s="1"/>
  <c r="C13" i="9"/>
  <c r="G12" i="7" s="1"/>
  <c r="C14" i="9"/>
  <c r="G13" i="7" s="1"/>
  <c r="C15" i="9"/>
  <c r="G14" i="7" s="1"/>
  <c r="C16" i="9"/>
  <c r="G15" i="7" s="1"/>
  <c r="C17" i="9"/>
  <c r="G16" i="7" s="1"/>
  <c r="C18" i="9"/>
  <c r="G17" i="7" s="1"/>
  <c r="C19" i="9"/>
  <c r="G18" i="7" s="1"/>
  <c r="C20" i="9"/>
  <c r="G19" i="7" s="1"/>
  <c r="C21" i="9"/>
  <c r="G20" i="7" s="1"/>
  <c r="C22" i="9"/>
  <c r="G21" i="7" s="1"/>
  <c r="C23" i="9"/>
  <c r="G22" i="7" s="1"/>
  <c r="C24" i="9"/>
  <c r="G23" i="7" s="1"/>
  <c r="C25" i="9"/>
  <c r="G24" i="7" s="1"/>
  <c r="C26" i="9"/>
  <c r="G25" i="7" s="1"/>
  <c r="C27" i="9"/>
  <c r="G26" i="7" s="1"/>
  <c r="C28" i="9"/>
  <c r="G27" i="7" s="1"/>
  <c r="C29" i="9"/>
  <c r="G28" i="7" s="1"/>
  <c r="C30" i="9"/>
  <c r="G29" i="7" s="1"/>
  <c r="C31" i="9"/>
  <c r="G30" i="7" s="1"/>
  <c r="C32" i="9"/>
  <c r="G31" i="7" s="1"/>
  <c r="C33" i="9"/>
  <c r="G32" i="7" s="1"/>
  <c r="C34" i="9"/>
  <c r="G33" i="7" s="1"/>
  <c r="C35" i="9"/>
  <c r="G34" i="7" s="1"/>
  <c r="C36" i="9"/>
  <c r="G35" i="7" s="1"/>
  <c r="C37" i="9"/>
  <c r="G36" i="7" s="1"/>
  <c r="C38" i="9"/>
  <c r="G37" i="7" s="1"/>
  <c r="C39" i="9"/>
  <c r="G38" i="7" s="1"/>
  <c r="C40" i="9"/>
  <c r="G39" i="7" s="1"/>
  <c r="C41" i="9"/>
  <c r="G40" i="7" s="1"/>
  <c r="C42" i="9"/>
  <c r="G41" i="7" s="1"/>
  <c r="C43" i="9"/>
  <c r="G42" i="7" s="1"/>
  <c r="C5" i="9"/>
  <c r="G4" i="7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D7" i="8"/>
  <c r="C7" i="8" s="1"/>
  <c r="G6" i="6" s="1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D13" i="8"/>
  <c r="C13" i="8" s="1"/>
  <c r="G12" i="6" s="1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D15" i="8"/>
  <c r="E15" i="8"/>
  <c r="C15" i="8" s="1"/>
  <c r="G14" i="6" s="1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D21" i="8"/>
  <c r="C21" i="8" s="1"/>
  <c r="G20" i="6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D5" i="8"/>
  <c r="C5" i="8" s="1"/>
  <c r="G4" i="6" s="1"/>
  <c r="C19" i="8" l="1"/>
  <c r="G18" i="6" s="1"/>
  <c r="C17" i="8"/>
  <c r="G16" i="6" s="1"/>
  <c r="C11" i="8"/>
  <c r="G10" i="6" s="1"/>
  <c r="C9" i="8"/>
  <c r="G8" i="6" s="1"/>
  <c r="C20" i="8"/>
  <c r="G19" i="6" s="1"/>
  <c r="C18" i="8"/>
  <c r="G17" i="6" s="1"/>
  <c r="C16" i="8"/>
  <c r="G15" i="6" s="1"/>
  <c r="C14" i="8"/>
  <c r="G13" i="6" s="1"/>
  <c r="C12" i="8"/>
  <c r="G11" i="6" s="1"/>
  <c r="C10" i="8"/>
  <c r="G9" i="6" s="1"/>
  <c r="C8" i="8"/>
  <c r="G7" i="6" s="1"/>
  <c r="C6" i="8"/>
  <c r="G5" i="6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" i="7"/>
  <c r="H17" i="6" l="1"/>
  <c r="H18" i="6"/>
  <c r="H19" i="6"/>
  <c r="H20" i="6"/>
  <c r="H10" i="6"/>
  <c r="H11" i="6"/>
  <c r="H12" i="6"/>
  <c r="H13" i="6"/>
  <c r="H14" i="6"/>
  <c r="H15" i="6"/>
  <c r="H16" i="6"/>
  <c r="H4" i="6"/>
  <c r="H5" i="6"/>
  <c r="H6" i="6"/>
  <c r="H7" i="6"/>
  <c r="H8" i="6"/>
  <c r="H9" i="6"/>
  <c r="F15" i="6"/>
  <c r="F16" i="6"/>
  <c r="F17" i="6"/>
  <c r="F18" i="6"/>
  <c r="F19" i="6"/>
  <c r="F20" i="6"/>
  <c r="F8" i="6"/>
  <c r="F9" i="6"/>
  <c r="F10" i="6"/>
  <c r="F11" i="6"/>
  <c r="F12" i="6"/>
  <c r="F13" i="6"/>
  <c r="F14" i="6"/>
  <c r="F4" i="6"/>
  <c r="F5" i="6"/>
  <c r="F6" i="6"/>
  <c r="F7" i="6"/>
  <c r="H55" i="5"/>
  <c r="H61" i="5"/>
  <c r="H63" i="5"/>
  <c r="H66" i="5"/>
  <c r="H70" i="5"/>
  <c r="C3" i="4"/>
  <c r="C4" i="4"/>
  <c r="C5" i="4"/>
  <c r="C6" i="4"/>
  <c r="C7" i="4"/>
  <c r="C2" i="4"/>
  <c r="K51" i="3"/>
  <c r="K52" i="3"/>
  <c r="K53" i="3"/>
  <c r="H53" i="5" s="1"/>
  <c r="K54" i="3"/>
  <c r="H54" i="5" s="1"/>
  <c r="K56" i="3"/>
  <c r="H56" i="5" s="1"/>
  <c r="K57" i="3"/>
  <c r="H57" i="5" s="1"/>
  <c r="K58" i="3"/>
  <c r="H58" i="5" s="1"/>
  <c r="K59" i="3"/>
  <c r="H59" i="5" s="1"/>
  <c r="K60" i="3"/>
  <c r="H60" i="5" s="1"/>
  <c r="K62" i="3"/>
  <c r="H62" i="5" s="1"/>
  <c r="K64" i="3"/>
  <c r="H64" i="5" s="1"/>
  <c r="K65" i="3"/>
  <c r="H65" i="5" s="1"/>
  <c r="K67" i="3"/>
  <c r="H67" i="5" s="1"/>
  <c r="K68" i="3"/>
  <c r="H68" i="5" s="1"/>
  <c r="K69" i="3"/>
  <c r="H69" i="5" s="1"/>
  <c r="K32" i="3"/>
  <c r="K33" i="3"/>
  <c r="K34" i="3"/>
  <c r="K35" i="3"/>
  <c r="K36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K20" i="3"/>
  <c r="K21" i="3"/>
  <c r="K22" i="3"/>
  <c r="K23" i="3"/>
  <c r="K24" i="3"/>
  <c r="K25" i="3"/>
  <c r="K26" i="3"/>
  <c r="K28" i="3"/>
  <c r="K29" i="3"/>
  <c r="K30" i="3"/>
  <c r="K31" i="3"/>
  <c r="I53" i="3" l="1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H5" i="5" l="1"/>
  <c r="H39" i="5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K2" i="3"/>
  <c r="H2" i="5" s="1"/>
  <c r="I10" i="3"/>
  <c r="I30" i="3"/>
  <c r="I41" i="3"/>
  <c r="I51" i="3"/>
  <c r="I13" i="3"/>
  <c r="I50" i="3"/>
  <c r="I29" i="3"/>
  <c r="I5" i="3"/>
  <c r="I39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8" i="3"/>
  <c r="H49" i="3"/>
  <c r="H51" i="3"/>
  <c r="H24" i="3"/>
  <c r="H25" i="3"/>
  <c r="H28" i="3"/>
  <c r="H52" i="3"/>
  <c r="H13" i="3"/>
  <c r="H50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8" i="3"/>
  <c r="G49" i="3"/>
  <c r="G51" i="3"/>
  <c r="G24" i="3"/>
  <c r="G25" i="3"/>
  <c r="G28" i="3"/>
  <c r="G52" i="3"/>
  <c r="G13" i="3"/>
  <c r="G50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I19" i="3"/>
  <c r="I52" i="3"/>
  <c r="I8" i="3"/>
  <c r="H29" i="5" l="1"/>
  <c r="H20" i="5"/>
  <c r="H44" i="5"/>
  <c r="H35" i="5"/>
  <c r="H14" i="5"/>
  <c r="I40" i="3"/>
  <c r="I9" i="3"/>
  <c r="H31" i="5"/>
  <c r="H50" i="5"/>
  <c r="H38" i="5"/>
  <c r="I20" i="3"/>
  <c r="I45" i="3"/>
  <c r="I36" i="3"/>
  <c r="I16" i="3"/>
  <c r="I6" i="3"/>
  <c r="H18" i="5"/>
  <c r="H32" i="5"/>
  <c r="H17" i="5"/>
  <c r="H4" i="5"/>
  <c r="H22" i="5"/>
  <c r="I49" i="3"/>
  <c r="I22" i="3"/>
  <c r="I4" i="3"/>
  <c r="I28" i="3"/>
  <c r="I44" i="3"/>
  <c r="I35" i="3"/>
  <c r="I14" i="3"/>
  <c r="I3" i="3"/>
  <c r="H51" i="5"/>
  <c r="H36" i="5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8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<sst xmlns="http://schemas.openxmlformats.org/spreadsheetml/2006/main" count="1180" uniqueCount="256">
  <si>
    <t>Kraftwerk</t>
  </si>
  <si>
    <t>Gas</t>
  </si>
  <si>
    <t>KKW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</si>
  <si>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</si>
  <si>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</si>
  <si>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</si>
  <si>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</si>
  <si>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</si>
  <si>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</si>
  <si>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</si>
  <si>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</si>
  <si>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</si>
  <si>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</si>
  <si>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</si>
  <si>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</si>
  <si>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</si>
  <si>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</si>
  <si>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</si>
  <si>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</si>
  <si>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</si>
  <si>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</si>
  <si>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</si>
  <si>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</si>
  <si>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</si>
  <si>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</si>
  <si>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</si>
  <si>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</si>
  <si>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</si>
  <si>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</si>
  <si>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</si>
  <si>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</si>
  <si>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CH_001</t>
  </si>
  <si>
    <t>CH_002</t>
  </si>
  <si>
    <t>CH_003</t>
  </si>
  <si>
    <t>CH_004</t>
  </si>
  <si>
    <t>CH_005</t>
  </si>
  <si>
    <t>CH_006</t>
  </si>
  <si>
    <t>CH_007</t>
  </si>
  <si>
    <t>CH_008</t>
  </si>
  <si>
    <t>CH_009</t>
  </si>
  <si>
    <t>CH_010</t>
  </si>
  <si>
    <t>CH_011</t>
  </si>
  <si>
    <t>CH_012</t>
  </si>
  <si>
    <t>CH_013</t>
  </si>
  <si>
    <t>CH_014</t>
  </si>
  <si>
    <t>CH_015</t>
  </si>
  <si>
    <t>CH_016</t>
  </si>
  <si>
    <t>CH_017</t>
  </si>
  <si>
    <t>CH_018</t>
  </si>
  <si>
    <t>CH_019</t>
  </si>
  <si>
    <t>CH_020</t>
  </si>
  <si>
    <t>CH_021</t>
  </si>
  <si>
    <t>CH_022</t>
  </si>
  <si>
    <t>CH_023</t>
  </si>
  <si>
    <t>CH_024</t>
  </si>
  <si>
    <t>CH_025</t>
  </si>
  <si>
    <t>CH_026</t>
  </si>
  <si>
    <t>CH_027</t>
  </si>
  <si>
    <t>CH_028</t>
  </si>
  <si>
    <t>CH_029</t>
  </si>
  <si>
    <t>CH_030</t>
  </si>
  <si>
    <t>CH_031</t>
  </si>
  <si>
    <t>CH_032</t>
  </si>
  <si>
    <t>CH_033</t>
  </si>
  <si>
    <t>CH_034</t>
  </si>
  <si>
    <t>CH_035</t>
  </si>
  <si>
    <t>CH_036</t>
  </si>
  <si>
    <t>CH_037</t>
  </si>
  <si>
    <t>CH_038</t>
  </si>
  <si>
    <t>CH_039</t>
  </si>
  <si>
    <t>CH_040</t>
  </si>
  <si>
    <t>CH_041</t>
  </si>
  <si>
    <t>CH_042</t>
  </si>
  <si>
    <t>CH_043</t>
  </si>
  <si>
    <t>CH_044</t>
  </si>
  <si>
    <t>CH_045</t>
  </si>
  <si>
    <t>CH_046</t>
  </si>
  <si>
    <t>CH_047</t>
  </si>
  <si>
    <t>CH_048</t>
  </si>
  <si>
    <t>CH_049</t>
  </si>
  <si>
    <t>CH_050</t>
  </si>
  <si>
    <t>CH_051</t>
  </si>
  <si>
    <t>AVEGNO</t>
  </si>
  <si>
    <t>E003</t>
  </si>
  <si>
    <t>BÄRENBURG</t>
  </si>
  <si>
    <t>BATIAZ</t>
  </si>
  <si>
    <t>BAVONA</t>
  </si>
  <si>
    <t>BENKEN</t>
  </si>
  <si>
    <t>E001</t>
  </si>
  <si>
    <t>BEZNAU</t>
  </si>
  <si>
    <t>BIASCA</t>
  </si>
  <si>
    <t>BIRR</t>
  </si>
  <si>
    <t>BITSCH</t>
  </si>
  <si>
    <t>CASTASEGNA</t>
  </si>
  <si>
    <t>CAVERGNO</t>
  </si>
  <si>
    <t>CHAMOSON</t>
  </si>
  <si>
    <t>CHIPPIS</t>
  </si>
  <si>
    <t>FERRERA</t>
  </si>
  <si>
    <t>FIESCH</t>
  </si>
  <si>
    <t>FILISUR</t>
  </si>
  <si>
    <t>FIONNAY FMM</t>
  </si>
  <si>
    <t>FIONNAY GD</t>
  </si>
  <si>
    <t>GERLAFINGEN</t>
  </si>
  <si>
    <t>GÖSCHENEN</t>
  </si>
  <si>
    <t>GÖSGEN</t>
  </si>
  <si>
    <t>GRIMSEL</t>
  </si>
  <si>
    <t>HANDECK</t>
  </si>
  <si>
    <t>HAUTERIVE</t>
  </si>
  <si>
    <t>INNERTKIRCHEN</t>
  </si>
  <si>
    <t>KERZERS</t>
  </si>
  <si>
    <t>LACHMATT</t>
  </si>
  <si>
    <t>LEIBSTADT</t>
  </si>
  <si>
    <t>LÖBBIA</t>
  </si>
  <si>
    <t>MAGADINO</t>
  </si>
  <si>
    <t>MAPRAGG</t>
  </si>
  <si>
    <t>MÜHLEBERG</t>
  </si>
  <si>
    <t>OLIVONE</t>
  </si>
  <si>
    <t>PRADELLA</t>
  </si>
  <si>
    <t>RIDDES</t>
  </si>
  <si>
    <t>ROBIEI</t>
  </si>
  <si>
    <t>SARELLI</t>
  </si>
  <si>
    <t>SCHIFFENEN</t>
  </si>
  <si>
    <t>SEDRUN</t>
  </si>
  <si>
    <t>SEEBACH</t>
  </si>
  <si>
    <t>SIEBNEN</t>
  </si>
  <si>
    <t>SILS</t>
  </si>
  <si>
    <t>ST. TRIPHON</t>
  </si>
  <si>
    <t>STALDEN</t>
  </si>
  <si>
    <t>TAVANASA</t>
  </si>
  <si>
    <t>TIERFEHD</t>
  </si>
  <si>
    <t>VALLORCINE</t>
  </si>
  <si>
    <t>VERBANO</t>
  </si>
  <si>
    <t>VERBOIS</t>
  </si>
  <si>
    <t>VEYTAUX</t>
  </si>
  <si>
    <t>WIMMIS</t>
  </si>
  <si>
    <t>WINKELN</t>
  </si>
  <si>
    <t>WITTENWIL</t>
  </si>
  <si>
    <t>ZERMEIGGERN</t>
  </si>
  <si>
    <t>MAGGIA</t>
  </si>
  <si>
    <t>Wasserspeicher</t>
  </si>
  <si>
    <t>HINTERRHEIN</t>
  </si>
  <si>
    <t>VERNAYAZ</t>
  </si>
  <si>
    <t>AM LÖNTSCH</t>
  </si>
  <si>
    <t>NIEDERURNEN</t>
  </si>
  <si>
    <t>Müll</t>
  </si>
  <si>
    <t>TURGI</t>
  </si>
  <si>
    <t>CHANDOLINE</t>
  </si>
  <si>
    <t>GOUGRA</t>
  </si>
  <si>
    <t>FERRERA 1</t>
  </si>
  <si>
    <t>CONCHES</t>
  </si>
  <si>
    <t>ENGADIN</t>
  </si>
  <si>
    <t>FIONNAY (MAUVOISIN)</t>
  </si>
  <si>
    <t>FIONNAY (DIXENCE)</t>
  </si>
  <si>
    <t>GRANDE DIXENCE</t>
  </si>
  <si>
    <t>ZUCHWIL</t>
  </si>
  <si>
    <t>GÖSCHENEN 1</t>
  </si>
  <si>
    <t>GRIMSEL 2</t>
  </si>
  <si>
    <t>HANDECK 1/2</t>
  </si>
  <si>
    <t>FRIBOURG</t>
  </si>
  <si>
    <t>HOPFLAUENEN (TRIFT)</t>
  </si>
  <si>
    <t>COLOMBIER</t>
  </si>
  <si>
    <t>BASEL</t>
  </si>
  <si>
    <t>GORDOLA</t>
  </si>
  <si>
    <t>UNTERVAZ</t>
  </si>
  <si>
    <t>BIEL</t>
  </si>
  <si>
    <t>ZERVREILA</t>
  </si>
  <si>
    <t>BLENIO</t>
  </si>
  <si>
    <t>MARTINA</t>
  </si>
  <si>
    <t>CLEUSON-DIXENCE</t>
  </si>
  <si>
    <t>BIEUDRON</t>
  </si>
  <si>
    <t>NENDAZ</t>
  </si>
  <si>
    <t>AUBRUGG</t>
  </si>
  <si>
    <t>Heizkraftwerk</t>
  </si>
  <si>
    <t>ETZELWERK ALTENDORF</t>
  </si>
  <si>
    <t>SILS (KHR)</t>
  </si>
  <si>
    <t>MONTHEL</t>
  </si>
  <si>
    <t>STEG</t>
  </si>
  <si>
    <t>TAVANASA KVR</t>
  </si>
  <si>
    <t>TIERFEHD (LIMMERN)</t>
  </si>
  <si>
    <t>CHATELARD-BARBERINE</t>
  </si>
  <si>
    <t>LES CHENEVIERS</t>
  </si>
  <si>
    <t>THUN</t>
  </si>
  <si>
    <t>ST. GALLEN</t>
  </si>
  <si>
    <t>BAZENHEID</t>
  </si>
  <si>
    <t>CH_052</t>
  </si>
  <si>
    <t>CH_053</t>
  </si>
  <si>
    <t>CH_054</t>
  </si>
  <si>
    <t>CH_055</t>
  </si>
  <si>
    <t>CH_056</t>
  </si>
  <si>
    <t>CH_057</t>
  </si>
  <si>
    <t>CH_058</t>
  </si>
  <si>
    <t>CH_059</t>
  </si>
  <si>
    <t>CH_060</t>
  </si>
  <si>
    <t>CH_061</t>
  </si>
  <si>
    <t>CH_062</t>
  </si>
  <si>
    <t>CH_063</t>
  </si>
  <si>
    <t>CH_064</t>
  </si>
  <si>
    <t>CH_065</t>
  </si>
  <si>
    <t>CH_066</t>
  </si>
  <si>
    <t>CH_067</t>
  </si>
  <si>
    <t>CH_068</t>
  </si>
  <si>
    <t>CH_069</t>
  </si>
  <si>
    <t>Bezeichner</t>
  </si>
  <si>
    <t>Langname</t>
  </si>
  <si>
    <t>Konventionell</t>
  </si>
  <si>
    <t>Speicher</t>
  </si>
  <si>
    <t>Pmin</t>
  </si>
  <si>
    <t>AVEGN</t>
  </si>
  <si>
    <t>BAERE</t>
  </si>
  <si>
    <t>BATIA</t>
  </si>
  <si>
    <t>BAVON</t>
  </si>
  <si>
    <t>BENKE</t>
  </si>
  <si>
    <t>BEZNA</t>
  </si>
  <si>
    <t>BIASC</t>
  </si>
  <si>
    <t>BITSC</t>
  </si>
  <si>
    <t>CASTA</t>
  </si>
  <si>
    <t>CAVER</t>
  </si>
  <si>
    <t>CHAMO</t>
  </si>
  <si>
    <t>CHIPP</t>
  </si>
  <si>
    <t>FERRE</t>
  </si>
  <si>
    <t>FIESC</t>
  </si>
  <si>
    <t>FILIS</t>
  </si>
  <si>
    <t>FIONN</t>
  </si>
  <si>
    <t>FIONG</t>
  </si>
  <si>
    <t>GERLA</t>
  </si>
  <si>
    <t>GOESC</t>
  </si>
  <si>
    <t>GOESG</t>
  </si>
  <si>
    <t>HANDE</t>
  </si>
  <si>
    <t>HAUTE</t>
  </si>
  <si>
    <t>INNER</t>
  </si>
  <si>
    <t>KERZE</t>
  </si>
  <si>
    <t>LACHM</t>
  </si>
  <si>
    <t>LEIBS</t>
  </si>
  <si>
    <t>LOEBB</t>
  </si>
  <si>
    <t>MAGAD</t>
  </si>
  <si>
    <t>MAPRA</t>
  </si>
  <si>
    <t>MUEHL</t>
  </si>
  <si>
    <t>OLIVO</t>
  </si>
  <si>
    <t>PRADE</t>
  </si>
  <si>
    <t>RIDDE</t>
  </si>
  <si>
    <t>ROBIE</t>
  </si>
  <si>
    <t>SAREL</t>
  </si>
  <si>
    <t>SEDRU</t>
  </si>
  <si>
    <t>SEEBA</t>
  </si>
  <si>
    <t>SIEBN</t>
  </si>
  <si>
    <t>S.TRI</t>
  </si>
  <si>
    <t>STALD</t>
  </si>
  <si>
    <t>TAVAN</t>
  </si>
  <si>
    <t>VALLO</t>
  </si>
  <si>
    <t>VERBA</t>
  </si>
  <si>
    <t>VERBO</t>
  </si>
  <si>
    <t>VEYTA</t>
  </si>
  <si>
    <t>WIMMI</t>
  </si>
  <si>
    <t>WINKE</t>
  </si>
  <si>
    <t>WITTE</t>
  </si>
  <si>
    <t>ZERME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</si>
</sst>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quotePrefix="1" applyBorder="1" applyAlignment="1">
      <alignment horizontal="right"/>
    </xf>
    <xf numFmtId="0" fontId="0" fillId="0" borderId="1" xfId="0" applyFill="1" applyBorder="1" applyAlignment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70"/>
  <sheetViews>
    <sheetView tabSelected="1" zoomScaleNormal="100" workbookViewId="0">
      <pane ySplit="1" topLeftCell="A32" activePane="bottomLeft" state="frozen"/>
      <selection pane="bottomLeft" activeCell="J46" sqref="J46"/>
    </sheetView>
  </sheetViews>
  <sheetFormatPr baseColWidth="10" defaultRowHeight="15" x14ac:dyDescent="0.25"/>
  <cols>
    <col min="2" max="2" width="15.85546875" customWidth="1"/>
    <col min="3" max="3" width="12.7109375" bestFit="1" customWidth="1"/>
    <col min="4" max="4" width="9.42578125" customWidth="1"/>
    <col min="5" max="5" width="24.28515625" customWidth="1"/>
    <col min="6" max="6" width="1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4" t="s">
        <v>15</v>
      </c>
      <c r="I1" s="14" t="s">
        <v>16</v>
      </c>
      <c r="J1" s="10" t="s">
        <v>9</v>
      </c>
      <c r="K1" s="10" t="s">
        <v>10</v>
      </c>
      <c r="L1" s="4"/>
    </row>
    <row r="2" spans="1:12" x14ac:dyDescent="0.25">
      <c r="A2" s="3" t="s">
        <v>31</v>
      </c>
      <c r="B2" s="3" t="s">
        <v>207</v>
      </c>
      <c r="C2" s="11" t="s">
        <v>83</v>
      </c>
      <c r="D2" s="8">
        <v>220</v>
      </c>
      <c r="E2" s="3" t="s">
        <v>138</v>
      </c>
      <c r="F2" s="7" t="s">
        <v>139</v>
      </c>
      <c r="G2" s="1">
        <f>VLOOKUP(F:F,Kraftwerkspark!$B$2:$F$7,4,FALSE)</f>
        <v>0.85</v>
      </c>
      <c r="H2" s="1">
        <f>VLOOKUP(F:F,Kraftwerkspark!$B$2:$F$7,3,FALSE)</f>
        <v>0</v>
      </c>
      <c r="I2" s="1">
        <f>VLOOKUP(F:F,Kraftwerkspark!$B$2:$F$7,5,FALSE)</f>
        <v>0</v>
      </c>
      <c r="J2" s="7">
        <v>626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0</v>
      </c>
    </row>
    <row r="3" spans="1:12" x14ac:dyDescent="0.25">
      <c r="A3" s="3" t="s">
        <v>32</v>
      </c>
      <c r="B3" s="3" t="s">
        <v>208</v>
      </c>
      <c r="C3" s="11" t="s">
        <v>83</v>
      </c>
      <c r="D3" s="8">
        <v>220</v>
      </c>
      <c r="E3" s="3" t="s">
        <v>84</v>
      </c>
      <c r="F3" s="7" t="s">
        <v>139</v>
      </c>
      <c r="G3" s="1">
        <f>VLOOKUP(F:F,Kraftwerkspark!$B$2:$F$7,4,FALSE)</f>
        <v>0.85</v>
      </c>
      <c r="H3" s="1">
        <f>VLOOKUP(F:F,Kraftwerkspark!$B$2:$F$7,3,FALSE)</f>
        <v>0</v>
      </c>
      <c r="I3" s="1">
        <f>VLOOKUP(F:F,Kraftwerkspark!$B$2:$F$7,5,FALSE)</f>
        <v>0</v>
      </c>
      <c r="J3" s="7">
        <v>220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0</v>
      </c>
    </row>
    <row r="4" spans="1:12" x14ac:dyDescent="0.25">
      <c r="A4" s="3" t="s">
        <v>33</v>
      </c>
      <c r="B4" s="3" t="s">
        <v>208</v>
      </c>
      <c r="C4" s="11" t="s">
        <v>83</v>
      </c>
      <c r="D4" s="8">
        <v>220</v>
      </c>
      <c r="E4" s="3" t="s">
        <v>140</v>
      </c>
      <c r="F4" s="7" t="s">
        <v>139</v>
      </c>
      <c r="G4" s="1">
        <f>VLOOKUP(F:F,Kraftwerkspark!$B$2:$F$7,4,FALSE)</f>
        <v>0.85</v>
      </c>
      <c r="H4" s="1">
        <f>VLOOKUP(F:F,Kraftwerkspark!$B$2:$F$7,3,FALSE)</f>
        <v>0</v>
      </c>
      <c r="I4" s="1">
        <f>VLOOKUP(F:F,Kraftwerkspark!$B$2:$F$7,5,FALSE)</f>
        <v>0</v>
      </c>
      <c r="J4" s="7">
        <v>651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0</v>
      </c>
    </row>
    <row r="5" spans="1:12" x14ac:dyDescent="0.25">
      <c r="A5" s="3" t="s">
        <v>34</v>
      </c>
      <c r="B5" s="3" t="s">
        <v>209</v>
      </c>
      <c r="C5" s="11" t="s">
        <v>83</v>
      </c>
      <c r="D5" s="8">
        <v>220</v>
      </c>
      <c r="E5" s="3" t="s">
        <v>85</v>
      </c>
      <c r="F5" s="7" t="s">
        <v>139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7">
        <v>160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0</v>
      </c>
    </row>
    <row r="6" spans="1:12" x14ac:dyDescent="0.25">
      <c r="A6" s="3" t="s">
        <v>35</v>
      </c>
      <c r="B6" s="3" t="s">
        <v>209</v>
      </c>
      <c r="C6" s="11" t="s">
        <v>83</v>
      </c>
      <c r="D6" s="8">
        <v>220</v>
      </c>
      <c r="E6" s="3" t="s">
        <v>141</v>
      </c>
      <c r="F6" s="7" t="s">
        <v>139</v>
      </c>
      <c r="G6" s="1">
        <f>VLOOKUP(F:F,Kraftwerkspark!$B$2:$F$7,4,FALSE)</f>
        <v>0.85</v>
      </c>
      <c r="H6" s="1">
        <f>VLOOKUP(F:F,Kraftwerkspark!$B$2:$F$7,3,FALSE)</f>
        <v>0</v>
      </c>
      <c r="I6" s="1">
        <f>VLOOKUP(F:F,Kraftwerkspark!$B$2:$F$7,5,FALSE)</f>
        <v>0</v>
      </c>
      <c r="J6" s="7">
        <v>92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0</v>
      </c>
    </row>
    <row r="7" spans="1:12" x14ac:dyDescent="0.25">
      <c r="A7" s="3" t="s">
        <v>36</v>
      </c>
      <c r="B7" s="3" t="s">
        <v>210</v>
      </c>
      <c r="C7" s="11" t="s">
        <v>83</v>
      </c>
      <c r="D7" s="8">
        <v>220</v>
      </c>
      <c r="E7" s="3" t="s">
        <v>86</v>
      </c>
      <c r="F7" s="7" t="s">
        <v>139</v>
      </c>
      <c r="G7" s="1">
        <f>VLOOKUP(F:F,Kraftwerkspark!$B$2:$F$7,4,FALSE)</f>
        <v>0.85</v>
      </c>
      <c r="H7" s="1">
        <f>VLOOKUP(F:F,Kraftwerkspark!$B$2:$F$7,3,FALSE)</f>
        <v>0</v>
      </c>
      <c r="I7" s="1">
        <f>VLOOKUP(F:F,Kraftwerkspark!$B$2:$F$7,5,FALSE)</f>
        <v>0</v>
      </c>
      <c r="J7" s="7">
        <v>124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0</v>
      </c>
    </row>
    <row r="8" spans="1:12" x14ac:dyDescent="0.25">
      <c r="A8" s="3" t="s">
        <v>37</v>
      </c>
      <c r="B8" s="3" t="s">
        <v>211</v>
      </c>
      <c r="C8" s="11" t="s">
        <v>83</v>
      </c>
      <c r="D8" s="8">
        <v>380</v>
      </c>
      <c r="E8" s="3" t="s">
        <v>142</v>
      </c>
      <c r="F8" s="7" t="s">
        <v>139</v>
      </c>
      <c r="G8" s="1">
        <f>VLOOKUP(F:F,Kraftwerkspark!$B$2:$F$7,4,FALSE)</f>
        <v>0.85</v>
      </c>
      <c r="H8" s="1">
        <f>VLOOKUP(F:F,Kraftwerkspark!$B$2:$F$7,3,FALSE)</f>
        <v>0</v>
      </c>
      <c r="I8" s="1">
        <f>VLOOKUP(F:F,Kraftwerkspark!$B$2:$F$7,5,FALSE)</f>
        <v>0</v>
      </c>
      <c r="J8" s="7">
        <v>89.1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0</v>
      </c>
    </row>
    <row r="9" spans="1:12" x14ac:dyDescent="0.25">
      <c r="A9" s="3" t="s">
        <v>38</v>
      </c>
      <c r="B9" s="3" t="s">
        <v>211</v>
      </c>
      <c r="C9" s="11" t="s">
        <v>88</v>
      </c>
      <c r="D9" s="8">
        <v>380</v>
      </c>
      <c r="E9" s="3" t="s">
        <v>143</v>
      </c>
      <c r="F9" s="7" t="s">
        <v>144</v>
      </c>
      <c r="G9" s="1">
        <f>VLOOKUP(F:F,Kraftwerkspark!$B$2:$F$7,4,FALSE)</f>
        <v>0.14000000000000001</v>
      </c>
      <c r="H9" s="1">
        <f>VLOOKUP(F:F,Kraftwerkspark!$B$2:$F$7,3,FALSE)</f>
        <v>0.12</v>
      </c>
      <c r="I9" s="1">
        <f>VLOOKUP(F:F,Kraftwerkspark!$B$2:$F$7,5,FALSE)</f>
        <v>0</v>
      </c>
      <c r="J9" s="7">
        <v>25.04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0</v>
      </c>
    </row>
    <row r="10" spans="1:12" x14ac:dyDescent="0.25">
      <c r="A10" s="3" t="s">
        <v>39</v>
      </c>
      <c r="B10" s="3" t="s">
        <v>212</v>
      </c>
      <c r="C10" s="11" t="s">
        <v>88</v>
      </c>
      <c r="D10" s="8">
        <v>380</v>
      </c>
      <c r="E10" s="3" t="s">
        <v>89</v>
      </c>
      <c r="F10" s="7" t="s">
        <v>2</v>
      </c>
      <c r="G10" s="1">
        <f>VLOOKUP(F:F,Kraftwerkspark!$B$2:$F$7,4,FALSE)</f>
        <v>0.36</v>
      </c>
      <c r="H10" s="1">
        <f>VLOOKUP(F:F,Kraftwerkspark!$B$2:$F$7,3,FALSE)</f>
        <v>0</v>
      </c>
      <c r="I10" s="1">
        <f>VLOOKUP(F:F,Kraftwerkspark!$B$2:$F$7,5,FALSE)</f>
        <v>0.36</v>
      </c>
      <c r="J10" s="7">
        <v>730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511</v>
      </c>
    </row>
    <row r="11" spans="1:12" x14ac:dyDescent="0.25">
      <c r="A11" s="3" t="s">
        <v>40</v>
      </c>
      <c r="B11" s="3" t="s">
        <v>213</v>
      </c>
      <c r="C11" s="6" t="s">
        <v>83</v>
      </c>
      <c r="D11" s="8">
        <v>220</v>
      </c>
      <c r="E11" s="3" t="s">
        <v>90</v>
      </c>
      <c r="F11" s="7" t="s">
        <v>139</v>
      </c>
      <c r="G11" s="1">
        <f>VLOOKUP(F:F,Kraftwerkspark!$B$2:$F$7,4,FALSE)</f>
        <v>0.85</v>
      </c>
      <c r="H11" s="1">
        <f>VLOOKUP(F:F,Kraftwerkspark!$B$2:$F$7,3,FALSE)</f>
        <v>0</v>
      </c>
      <c r="I11" s="1">
        <f>VLOOKUP(F:F,Kraftwerkspark!$B$2:$F$7,5,FALSE)</f>
        <v>0</v>
      </c>
      <c r="J11" s="7">
        <v>324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0</v>
      </c>
    </row>
    <row r="12" spans="1:12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1">
        <f>VLOOKUP(F:F,Kraftwerkspark!$B$2:$F$7,4,FALSE)</f>
        <v>0.14000000000000001</v>
      </c>
      <c r="H12" s="1">
        <f>VLOOKUP(F:F,Kraftwerkspark!$B$2:$F$7,3,FALSE)</f>
        <v>0.12</v>
      </c>
      <c r="I12" s="1">
        <f>VLOOKUP(F:F,Kraftwerkspark!$B$2:$F$7,5,FALSE)</f>
        <v>0</v>
      </c>
      <c r="J12" s="7">
        <v>25.54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0</v>
      </c>
    </row>
    <row r="13" spans="1:12" x14ac:dyDescent="0.25">
      <c r="A13" s="3" t="s">
        <v>42</v>
      </c>
      <c r="B13" s="3" t="s">
        <v>214</v>
      </c>
      <c r="C13" s="11" t="s">
        <v>83</v>
      </c>
      <c r="D13" s="8">
        <v>220</v>
      </c>
      <c r="E13" s="3" t="s">
        <v>92</v>
      </c>
      <c r="F13" s="7" t="s">
        <v>139</v>
      </c>
      <c r="G13" s="1">
        <f>VLOOKUP(F:F,Kraftwerkspark!$B$2:$F$7,4,FALSE)</f>
        <v>0.85</v>
      </c>
      <c r="H13" s="1">
        <f>VLOOKUP(F:F,Kraftwerkspark!$B$2:$F$7,3,FALSE)</f>
        <v>0</v>
      </c>
      <c r="I13" s="1">
        <f>VLOOKUP(F:F,Kraftwerkspark!$B$2:$F$7,5,FALSE)</f>
        <v>0</v>
      </c>
      <c r="J13" s="7">
        <v>331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0</v>
      </c>
    </row>
    <row r="14" spans="1:12" x14ac:dyDescent="0.25">
      <c r="A14" s="3" t="s">
        <v>43</v>
      </c>
      <c r="B14" s="3" t="s">
        <v>215</v>
      </c>
      <c r="C14" s="11" t="s">
        <v>83</v>
      </c>
      <c r="D14" s="8">
        <v>220</v>
      </c>
      <c r="E14" s="3" t="s">
        <v>93</v>
      </c>
      <c r="F14" s="7" t="s">
        <v>139</v>
      </c>
      <c r="G14" s="1">
        <f>VLOOKUP(F:F,Kraftwerkspark!$B$2:$F$7,4,FALSE)</f>
        <v>0.85</v>
      </c>
      <c r="H14" s="1">
        <f>VLOOKUP(F:F,Kraftwerkspark!$B$2:$F$7,3,FALSE)</f>
        <v>0</v>
      </c>
      <c r="I14" s="1">
        <f>VLOOKUP(F:F,Kraftwerkspark!$B$2:$F$7,5,FALSE)</f>
        <v>0</v>
      </c>
      <c r="J14" s="7">
        <v>100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0</v>
      </c>
    </row>
    <row r="15" spans="1:12" x14ac:dyDescent="0.25">
      <c r="A15" s="3" t="s">
        <v>44</v>
      </c>
      <c r="B15" s="3" t="s">
        <v>216</v>
      </c>
      <c r="C15" s="11" t="s">
        <v>83</v>
      </c>
      <c r="D15" s="8">
        <v>220</v>
      </c>
      <c r="E15" s="3" t="s">
        <v>94</v>
      </c>
      <c r="F15" s="7" t="s">
        <v>139</v>
      </c>
      <c r="G15" s="1">
        <f>VLOOKUP(F:F,Kraftwerkspark!$B$2:$F$7,4,FALSE)</f>
        <v>0.85</v>
      </c>
      <c r="H15" s="1">
        <f>VLOOKUP(F:F,Kraftwerkspark!$B$2:$F$7,3,FALSE)</f>
        <v>0</v>
      </c>
      <c r="I15" s="1">
        <f>VLOOKUP(F:F,Kraftwerkspark!$B$2:$F$7,5,FALSE)</f>
        <v>0</v>
      </c>
      <c r="J15" s="7">
        <v>104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0</v>
      </c>
    </row>
    <row r="16" spans="1:12" x14ac:dyDescent="0.25">
      <c r="A16" s="3" t="s">
        <v>45</v>
      </c>
      <c r="B16" s="3" t="s">
        <v>217</v>
      </c>
      <c r="C16" s="11" t="s">
        <v>83</v>
      </c>
      <c r="D16" s="8">
        <v>220</v>
      </c>
      <c r="E16" s="3" t="s">
        <v>146</v>
      </c>
      <c r="F16" s="7" t="s">
        <v>139</v>
      </c>
      <c r="G16" s="1">
        <f>VLOOKUP(F:F,Kraftwerkspark!$B$2:$F$7,4,FALSE)</f>
        <v>0.85</v>
      </c>
      <c r="H16" s="1">
        <f>VLOOKUP(F:F,Kraftwerkspark!$B$2:$F$7,3,FALSE)</f>
        <v>0</v>
      </c>
      <c r="I16" s="1">
        <f>VLOOKUP(F:F,Kraftwerkspark!$B$2:$F$7,5,FALSE)</f>
        <v>0</v>
      </c>
      <c r="J16" s="7">
        <v>120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0</v>
      </c>
    </row>
    <row r="17" spans="1:11" x14ac:dyDescent="0.25">
      <c r="A17" s="3" t="s">
        <v>46</v>
      </c>
      <c r="B17" s="3" t="s">
        <v>218</v>
      </c>
      <c r="C17" s="11" t="s">
        <v>83</v>
      </c>
      <c r="D17" s="8">
        <v>220</v>
      </c>
      <c r="E17" s="3" t="s">
        <v>147</v>
      </c>
      <c r="F17" s="7" t="s">
        <v>139</v>
      </c>
      <c r="G17" s="1">
        <f>VLOOKUP(F:F,Kraftwerkspark!$B$2:$F$7,4,FALSE)</f>
        <v>0.85</v>
      </c>
      <c r="H17" s="1">
        <f>VLOOKUP(F:F,Kraftwerkspark!$B$2:$F$7,3,FALSE)</f>
        <v>0</v>
      </c>
      <c r="I17" s="1">
        <f>VLOOKUP(F:F,Kraftwerkspark!$B$2:$F$7,5,FALSE)</f>
        <v>0</v>
      </c>
      <c r="J17" s="7">
        <v>159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0</v>
      </c>
    </row>
    <row r="18" spans="1:11" x14ac:dyDescent="0.25">
      <c r="A18" s="3" t="s">
        <v>47</v>
      </c>
      <c r="B18" s="3" t="s">
        <v>219</v>
      </c>
      <c r="C18" s="11" t="s">
        <v>83</v>
      </c>
      <c r="D18" s="8">
        <v>220</v>
      </c>
      <c r="E18" s="3" t="s">
        <v>148</v>
      </c>
      <c r="F18" s="7" t="s">
        <v>3</v>
      </c>
      <c r="G18" s="1">
        <f>VLOOKUP(F:F,Kraftwerkspark!$B$2:$F$7,4,FALSE)</f>
        <v>0.85</v>
      </c>
      <c r="H18" s="1">
        <f>VLOOKUP(F:F,Kraftwerkspark!$B$2:$F$7,3,FALSE)</f>
        <v>0</v>
      </c>
      <c r="I18" s="1">
        <f>VLOOKUP(F:F,Kraftwerkspark!$B$2:$F$7,5,FALSE)</f>
        <v>0</v>
      </c>
      <c r="J18" s="7">
        <v>126</v>
      </c>
      <c r="K18" s="1">
        <v>-63</v>
      </c>
    </row>
    <row r="19" spans="1:11" x14ac:dyDescent="0.25">
      <c r="A19" s="3" t="s">
        <v>48</v>
      </c>
      <c r="B19" s="3" t="s">
        <v>220</v>
      </c>
      <c r="C19" s="6" t="s">
        <v>83</v>
      </c>
      <c r="D19" s="8">
        <v>220</v>
      </c>
      <c r="E19" s="3" t="s">
        <v>149</v>
      </c>
      <c r="F19" s="7" t="s">
        <v>139</v>
      </c>
      <c r="G19" s="1">
        <f>VLOOKUP(F:F,Kraftwerkspark!$B$2:$F$7,4,FALSE)</f>
        <v>0.85</v>
      </c>
      <c r="H19" s="1">
        <f>VLOOKUP(F:F,Kraftwerkspark!$B$2:$F$7,3,FALSE)</f>
        <v>0</v>
      </c>
      <c r="I19" s="1">
        <f>VLOOKUP(F:F,Kraftwerkspark!$B$2:$F$7,5,FALSE)</f>
        <v>0</v>
      </c>
      <c r="J19" s="7">
        <v>117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0</v>
      </c>
    </row>
    <row r="20" spans="1:11" x14ac:dyDescent="0.25">
      <c r="A20" s="3" t="s">
        <v>49</v>
      </c>
      <c r="B20" s="3" t="s">
        <v>221</v>
      </c>
      <c r="C20" s="11" t="s">
        <v>83</v>
      </c>
      <c r="D20" s="8">
        <v>380</v>
      </c>
      <c r="E20" s="3" t="s">
        <v>150</v>
      </c>
      <c r="F20" s="7" t="s">
        <v>139</v>
      </c>
      <c r="G20" s="1">
        <f>VLOOKUP(F:F,Kraftwerkspark!$B$2:$F$7,4,FALSE)</f>
        <v>0.85</v>
      </c>
      <c r="H20" s="1">
        <f>VLOOKUP(F:F,Kraftwerkspark!$B$2:$F$7,3,FALSE)</f>
        <v>0</v>
      </c>
      <c r="I20" s="1">
        <f>VLOOKUP(F:F,Kraftwerkspark!$B$2:$F$7,5,FALSE)</f>
        <v>0</v>
      </c>
      <c r="J20" s="7">
        <v>410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0</v>
      </c>
    </row>
    <row r="21" spans="1:11" x14ac:dyDescent="0.25">
      <c r="A21" s="3" t="s">
        <v>50</v>
      </c>
      <c r="B21" s="3" t="s">
        <v>222</v>
      </c>
      <c r="C21" s="11" t="s">
        <v>83</v>
      </c>
      <c r="D21" s="8">
        <v>220</v>
      </c>
      <c r="E21" s="3" t="s">
        <v>151</v>
      </c>
      <c r="F21" s="7" t="s">
        <v>139</v>
      </c>
      <c r="G21" s="1">
        <f>VLOOKUP(F:F,Kraftwerkspark!$B$2:$F$7,4,FALSE)</f>
        <v>0.85</v>
      </c>
      <c r="H21" s="1">
        <f>VLOOKUP(F:F,Kraftwerkspark!$B$2:$F$7,3,FALSE)</f>
        <v>0</v>
      </c>
      <c r="I21" s="1">
        <f>VLOOKUP(F:F,Kraftwerkspark!$B$2:$F$7,5,FALSE)</f>
        <v>0</v>
      </c>
      <c r="J21" s="7">
        <v>128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0</v>
      </c>
    </row>
    <row r="22" spans="1:11" x14ac:dyDescent="0.25">
      <c r="A22" s="3" t="s">
        <v>51</v>
      </c>
      <c r="B22" s="3" t="s">
        <v>223</v>
      </c>
      <c r="C22" s="11" t="s">
        <v>83</v>
      </c>
      <c r="D22" s="8">
        <v>220</v>
      </c>
      <c r="E22" s="3" t="s">
        <v>152</v>
      </c>
      <c r="F22" s="7" t="s">
        <v>139</v>
      </c>
      <c r="G22" s="1">
        <f>VLOOKUP(F:F,Kraftwerkspark!$B$2:$F$7,4,FALSE)</f>
        <v>0.85</v>
      </c>
      <c r="H22" s="1">
        <f>VLOOKUP(F:F,Kraftwerkspark!$B$2:$F$7,3,FALSE)</f>
        <v>0</v>
      </c>
      <c r="I22" s="1">
        <f>VLOOKUP(F:F,Kraftwerkspark!$B$2:$F$7,5,FALSE)</f>
        <v>0</v>
      </c>
      <c r="J22" s="7">
        <v>312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0</v>
      </c>
    </row>
    <row r="23" spans="1:11" x14ac:dyDescent="0.25">
      <c r="A23" s="3" t="s">
        <v>52</v>
      </c>
      <c r="B23" s="3" t="s">
        <v>223</v>
      </c>
      <c r="C23" s="11" t="s">
        <v>83</v>
      </c>
      <c r="D23" s="8">
        <v>220</v>
      </c>
      <c r="E23" s="3" t="s">
        <v>153</v>
      </c>
      <c r="F23" s="7" t="s">
        <v>139</v>
      </c>
      <c r="G23" s="1">
        <f>VLOOKUP(F:F,Kraftwerkspark!$B$2:$F$7,4,FALSE)</f>
        <v>0.85</v>
      </c>
      <c r="H23" s="1">
        <f>VLOOKUP(F:F,Kraftwerkspark!$B$2:$F$7,3,FALSE)</f>
        <v>0</v>
      </c>
      <c r="I23" s="1">
        <f>VLOOKUP(F:F,Kraftwerkspark!$B$2:$F$7,5,FALSE)</f>
        <v>0</v>
      </c>
      <c r="J23" s="7">
        <v>680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0</v>
      </c>
    </row>
    <row r="24" spans="1:11" x14ac:dyDescent="0.25">
      <c r="A24" s="3" t="s">
        <v>53</v>
      </c>
      <c r="B24" s="3" t="s">
        <v>224</v>
      </c>
      <c r="C24" s="11" t="s">
        <v>88</v>
      </c>
      <c r="D24" s="8">
        <v>220</v>
      </c>
      <c r="E24" s="3" t="s">
        <v>154</v>
      </c>
      <c r="F24" s="7" t="s">
        <v>144</v>
      </c>
      <c r="G24" s="1">
        <f>VLOOKUP(F:F,Kraftwerkspark!$B$2:$F$7,4,FALSE)</f>
        <v>0.14000000000000001</v>
      </c>
      <c r="H24" s="1">
        <f>VLOOKUP(F:F,Kraftwerkspark!$B$2:$F$7,3,FALSE)</f>
        <v>0.12</v>
      </c>
      <c r="I24" s="1">
        <f>VLOOKUP(F:F,Kraftwerkspark!$B$2:$F$7,5,FALSE)</f>
        <v>0</v>
      </c>
      <c r="J24" s="7">
        <v>24.44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0</v>
      </c>
    </row>
    <row r="25" spans="1:11" x14ac:dyDescent="0.25">
      <c r="A25" s="3" t="s">
        <v>54</v>
      </c>
      <c r="B25" s="3" t="s">
        <v>225</v>
      </c>
      <c r="C25" s="11" t="s">
        <v>83</v>
      </c>
      <c r="D25" s="8">
        <v>220</v>
      </c>
      <c r="E25" s="3" t="s">
        <v>155</v>
      </c>
      <c r="F25" s="7" t="s">
        <v>139</v>
      </c>
      <c r="G25" s="1">
        <f>VLOOKUP(F:F,Kraftwerkspark!$B$2:$F$7,4,FALSE)</f>
        <v>0.85</v>
      </c>
      <c r="H25" s="1">
        <f>VLOOKUP(F:F,Kraftwerkspark!$B$2:$F$7,3,FALSE)</f>
        <v>0</v>
      </c>
      <c r="I25" s="1">
        <f>VLOOKUP(F:F,Kraftwerkspark!$B$2:$F$7,5,FALSE)</f>
        <v>0</v>
      </c>
      <c r="J25" s="7">
        <v>164.8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0</v>
      </c>
    </row>
    <row r="26" spans="1:11" x14ac:dyDescent="0.25">
      <c r="A26" s="3" t="s">
        <v>55</v>
      </c>
      <c r="B26" s="3" t="s">
        <v>226</v>
      </c>
      <c r="C26" s="11" t="s">
        <v>88</v>
      </c>
      <c r="D26" s="8">
        <v>380</v>
      </c>
      <c r="E26" s="3" t="s">
        <v>104</v>
      </c>
      <c r="F26" s="7" t="s">
        <v>2</v>
      </c>
      <c r="G26" s="1">
        <f>VLOOKUP(F:F,Kraftwerkspark!$B$2:$F$7,4,FALSE)</f>
        <v>0.36</v>
      </c>
      <c r="H26" s="1">
        <f>VLOOKUP(F:F,Kraftwerkspark!$B$2:$F$7,3,FALSE)</f>
        <v>0</v>
      </c>
      <c r="I26" s="1">
        <f>VLOOKUP(F:F,Kraftwerkspark!$B$2:$F$7,5,FALSE)</f>
        <v>0.36</v>
      </c>
      <c r="J26" s="7">
        <v>985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689.5</v>
      </c>
    </row>
    <row r="27" spans="1:11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1">
        <f>VLOOKUP(F:F,Kraftwerkspark!$B$2:$F$7,4,FALSE)</f>
        <v>0.85</v>
      </c>
      <c r="H27" s="1">
        <f>VLOOKUP(F:F,Kraftwerkspark!$B$2:$F$7,3,FALSE)</f>
        <v>0</v>
      </c>
      <c r="I27" s="1">
        <f>VLOOKUP(F:F,Kraftwerkspark!$B$2:$F$7,5,FALSE)</f>
        <v>0</v>
      </c>
      <c r="J27" s="7">
        <v>348</v>
      </c>
      <c r="K27" s="1">
        <v>-352</v>
      </c>
    </row>
    <row r="28" spans="1:11" x14ac:dyDescent="0.25">
      <c r="A28" s="3" t="s">
        <v>57</v>
      </c>
      <c r="B28" s="3" t="s">
        <v>227</v>
      </c>
      <c r="C28" s="11" t="s">
        <v>83</v>
      </c>
      <c r="D28" s="8">
        <v>220</v>
      </c>
      <c r="E28" s="3" t="s">
        <v>157</v>
      </c>
      <c r="F28" s="7" t="s">
        <v>139</v>
      </c>
      <c r="G28" s="1">
        <f>VLOOKUP(F:F,Kraftwerkspark!$B$2:$F$7,4,FALSE)</f>
        <v>0.85</v>
      </c>
      <c r="H28" s="1">
        <f>VLOOKUP(F:F,Kraftwerkspark!$B$2:$F$7,3,FALSE)</f>
        <v>0</v>
      </c>
      <c r="I28" s="1">
        <f>VLOOKUP(F:F,Kraftwerkspark!$B$2:$F$7,5,FALSE)</f>
        <v>0</v>
      </c>
      <c r="J28" s="7">
        <v>236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0</v>
      </c>
    </row>
    <row r="29" spans="1:11" x14ac:dyDescent="0.25">
      <c r="A29" s="3" t="s">
        <v>58</v>
      </c>
      <c r="B29" s="3" t="s">
        <v>228</v>
      </c>
      <c r="C29" s="11" t="s">
        <v>88</v>
      </c>
      <c r="D29" s="8">
        <v>220</v>
      </c>
      <c r="E29" s="3" t="s">
        <v>158</v>
      </c>
      <c r="F29" s="7" t="s">
        <v>144</v>
      </c>
      <c r="G29" s="1">
        <f>VLOOKUP(F:F,Kraftwerkspark!$B$2:$F$7,4,FALSE)</f>
        <v>0.14000000000000001</v>
      </c>
      <c r="H29" s="1">
        <f>VLOOKUP(F:F,Kraftwerkspark!$B$2:$F$7,3,FALSE)</f>
        <v>0.12</v>
      </c>
      <c r="I29" s="1">
        <f>VLOOKUP(F:F,Kraftwerkspark!$B$2:$F$7,5,FALSE)</f>
        <v>0</v>
      </c>
      <c r="J29" s="7">
        <v>22.64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0</v>
      </c>
    </row>
    <row r="30" spans="1:11" x14ac:dyDescent="0.25">
      <c r="A30" s="3" t="s">
        <v>59</v>
      </c>
      <c r="B30" s="3" t="s">
        <v>229</v>
      </c>
      <c r="C30" s="11" t="s">
        <v>83</v>
      </c>
      <c r="D30" s="8">
        <v>220</v>
      </c>
      <c r="E30" s="3" t="s">
        <v>108</v>
      </c>
      <c r="F30" s="7" t="s">
        <v>139</v>
      </c>
      <c r="G30" s="1">
        <f>VLOOKUP(F:F,Kraftwerkspark!$B$2:$F$7,4,FALSE)</f>
        <v>0.85</v>
      </c>
      <c r="H30" s="1">
        <f>VLOOKUP(F:F,Kraftwerkspark!$B$2:$F$7,3,FALSE)</f>
        <v>0</v>
      </c>
      <c r="I30" s="1">
        <f>VLOOKUP(F:F,Kraftwerkspark!$B$2:$F$7,5,FALSE)</f>
        <v>0</v>
      </c>
      <c r="J30" s="7">
        <v>301.5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0</v>
      </c>
    </row>
    <row r="31" spans="1:11" x14ac:dyDescent="0.25">
      <c r="A31" s="3" t="s">
        <v>60</v>
      </c>
      <c r="B31" s="3" t="s">
        <v>229</v>
      </c>
      <c r="C31" s="11" t="s">
        <v>83</v>
      </c>
      <c r="D31" s="8">
        <v>220</v>
      </c>
      <c r="E31" s="3" t="s">
        <v>159</v>
      </c>
      <c r="F31" s="7" t="s">
        <v>139</v>
      </c>
      <c r="G31" s="1">
        <f>VLOOKUP(F:F,Kraftwerkspark!$B$2:$F$7,4,FALSE)</f>
        <v>0.85</v>
      </c>
      <c r="H31" s="1">
        <f>VLOOKUP(F:F,Kraftwerkspark!$B$2:$F$7,3,FALSE)</f>
        <v>0</v>
      </c>
      <c r="I31" s="1">
        <f>VLOOKUP(F:F,Kraftwerkspark!$B$2:$F$7,5,FALSE)</f>
        <v>0</v>
      </c>
      <c r="J31" s="7">
        <v>85.4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0</v>
      </c>
    </row>
    <row r="32" spans="1:11" x14ac:dyDescent="0.25">
      <c r="A32" s="3" t="s">
        <v>61</v>
      </c>
      <c r="B32" s="3" t="s">
        <v>230</v>
      </c>
      <c r="C32" s="11" t="s">
        <v>88</v>
      </c>
      <c r="D32" s="8">
        <v>220</v>
      </c>
      <c r="E32" s="3" t="s">
        <v>160</v>
      </c>
      <c r="F32" s="7" t="s">
        <v>144</v>
      </c>
      <c r="G32" s="1">
        <f>VLOOKUP(F:F,Kraftwerkspark!$B$2:$F$7,4,FALSE)</f>
        <v>0.14000000000000001</v>
      </c>
      <c r="H32" s="1">
        <f>VLOOKUP(F:F,Kraftwerkspark!$B$2:$F$7,3,FALSE)</f>
        <v>0.12</v>
      </c>
      <c r="I32" s="1">
        <f>VLOOKUP(F:F,Kraftwerkspark!$B$2:$F$7,5,FALSE)</f>
        <v>0</v>
      </c>
      <c r="J32" s="7">
        <v>18.64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0</v>
      </c>
    </row>
    <row r="33" spans="1:11" x14ac:dyDescent="0.25">
      <c r="A33" s="3" t="s">
        <v>62</v>
      </c>
      <c r="B33" s="3" t="s">
        <v>231</v>
      </c>
      <c r="C33" s="11" t="s">
        <v>88</v>
      </c>
      <c r="D33" s="8">
        <v>220</v>
      </c>
      <c r="E33" s="3" t="s">
        <v>161</v>
      </c>
      <c r="F33" s="7" t="s">
        <v>144</v>
      </c>
      <c r="G33" s="1">
        <f>VLOOKUP(F:F,Kraftwerkspark!$B$2:$F$7,4,FALSE)</f>
        <v>0.14000000000000001</v>
      </c>
      <c r="H33" s="1">
        <f>VLOOKUP(F:F,Kraftwerkspark!$B$2:$F$7,3,FALSE)</f>
        <v>0.12</v>
      </c>
      <c r="I33" s="1">
        <f>VLOOKUP(F:F,Kraftwerkspark!$B$2:$F$7,5,FALSE)</f>
        <v>0</v>
      </c>
      <c r="J33" s="7">
        <v>29.84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0</v>
      </c>
    </row>
    <row r="34" spans="1:11" x14ac:dyDescent="0.25">
      <c r="A34" s="3" t="s">
        <v>63</v>
      </c>
      <c r="B34" s="3" t="s">
        <v>232</v>
      </c>
      <c r="C34" s="11" t="s">
        <v>88</v>
      </c>
      <c r="D34" s="8">
        <v>380</v>
      </c>
      <c r="E34" s="3" t="s">
        <v>111</v>
      </c>
      <c r="F34" s="7" t="s">
        <v>2</v>
      </c>
      <c r="G34" s="1">
        <f>VLOOKUP(F:F,Kraftwerkspark!$B$2:$F$7,4,FALSE)</f>
        <v>0.36</v>
      </c>
      <c r="H34" s="1">
        <f>VLOOKUP(F:F,Kraftwerkspark!$B$2:$F$7,3,FALSE)</f>
        <v>0</v>
      </c>
      <c r="I34" s="1">
        <f>VLOOKUP(F:F,Kraftwerkspark!$B$2:$F$7,5,FALSE)</f>
        <v>0.36</v>
      </c>
      <c r="J34" s="7">
        <v>1190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833</v>
      </c>
    </row>
    <row r="35" spans="1:11" x14ac:dyDescent="0.25">
      <c r="A35" s="3" t="s">
        <v>64</v>
      </c>
      <c r="B35" s="3" t="s">
        <v>233</v>
      </c>
      <c r="C35" s="11" t="s">
        <v>83</v>
      </c>
      <c r="D35" s="8">
        <v>220</v>
      </c>
      <c r="E35" s="3" t="s">
        <v>112</v>
      </c>
      <c r="F35" s="7" t="s">
        <v>139</v>
      </c>
      <c r="G35" s="1">
        <f>VLOOKUP(F:F,Kraftwerkspark!$B$2:$F$7,4,FALSE)</f>
        <v>0.85</v>
      </c>
      <c r="H35" s="1">
        <f>VLOOKUP(F:F,Kraftwerkspark!$B$2:$F$7,3,FALSE)</f>
        <v>0</v>
      </c>
      <c r="I35" s="1">
        <f>VLOOKUP(F:F,Kraftwerkspark!$B$2:$F$7,5,FALSE)</f>
        <v>0</v>
      </c>
      <c r="J35" s="7">
        <v>95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0</v>
      </c>
    </row>
    <row r="36" spans="1:11" x14ac:dyDescent="0.25">
      <c r="A36" s="3" t="s">
        <v>65</v>
      </c>
      <c r="B36" s="3" t="s">
        <v>234</v>
      </c>
      <c r="C36" s="11" t="s">
        <v>83</v>
      </c>
      <c r="D36" s="8">
        <v>220</v>
      </c>
      <c r="E36" s="3" t="s">
        <v>162</v>
      </c>
      <c r="F36" s="7" t="s">
        <v>139</v>
      </c>
      <c r="G36" s="1">
        <f>VLOOKUP(F:F,Kraftwerkspark!$B$2:$F$7,4,FALSE)</f>
        <v>0.85</v>
      </c>
      <c r="H36" s="1">
        <f>VLOOKUP(F:F,Kraftwerkspark!$B$2:$F$7,3,FALSE)</f>
        <v>0</v>
      </c>
      <c r="I36" s="1">
        <f>VLOOKUP(F:F,Kraftwerkspark!$B$2:$F$7,5,FALSE)</f>
        <v>0</v>
      </c>
      <c r="J36" s="7">
        <v>132.5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0</v>
      </c>
    </row>
    <row r="37" spans="1:11" x14ac:dyDescent="0.25">
      <c r="A37" s="3" t="s">
        <v>66</v>
      </c>
      <c r="B37" s="3" t="s">
        <v>235</v>
      </c>
      <c r="C37" s="11" t="s">
        <v>83</v>
      </c>
      <c r="D37" s="8">
        <v>380</v>
      </c>
      <c r="E37" s="3" t="s">
        <v>114</v>
      </c>
      <c r="F37" s="7" t="s">
        <v>3</v>
      </c>
      <c r="G37" s="1">
        <f>VLOOKUP(F:F,Kraftwerkspark!$B$2:$F$7,4,FALSE)</f>
        <v>0.85</v>
      </c>
      <c r="H37" s="1">
        <f>VLOOKUP(F:F,Kraftwerkspark!$B$2:$F$7,3,FALSE)</f>
        <v>0</v>
      </c>
      <c r="I37" s="1">
        <f>VLOOKUP(F:F,Kraftwerkspark!$B$2:$F$7,5,FALSE)</f>
        <v>0</v>
      </c>
      <c r="J37" s="7">
        <v>279.89999999999998</v>
      </c>
      <c r="K37" s="1">
        <v>-159</v>
      </c>
    </row>
    <row r="38" spans="1:11" x14ac:dyDescent="0.25">
      <c r="A38" s="3" t="s">
        <v>67</v>
      </c>
      <c r="B38" s="3" t="s">
        <v>235</v>
      </c>
      <c r="C38" s="11" t="s">
        <v>88</v>
      </c>
      <c r="D38" s="8">
        <v>380</v>
      </c>
      <c r="E38" s="3" t="s">
        <v>163</v>
      </c>
      <c r="F38" s="7" t="s">
        <v>144</v>
      </c>
      <c r="G38" s="1">
        <f>VLOOKUP(F:F,Kraftwerkspark!$B$2:$F$7,4,FALSE)</f>
        <v>0.14000000000000001</v>
      </c>
      <c r="H38" s="1">
        <f>VLOOKUP(F:F,Kraftwerkspark!$B$2:$F$7,3,FALSE)</f>
        <v>0.12</v>
      </c>
      <c r="I38" s="1">
        <f>VLOOKUP(F:F,Kraftwerkspark!$B$2:$F$7,5,FALSE)</f>
        <v>0</v>
      </c>
      <c r="J38" s="7">
        <v>24.64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0</v>
      </c>
    </row>
    <row r="39" spans="1:11" x14ac:dyDescent="0.25">
      <c r="A39" s="3" t="s">
        <v>68</v>
      </c>
      <c r="B39" s="3" t="s">
        <v>236</v>
      </c>
      <c r="C39" s="11" t="s">
        <v>88</v>
      </c>
      <c r="D39" s="8">
        <v>220</v>
      </c>
      <c r="E39" s="3" t="s">
        <v>115</v>
      </c>
      <c r="F39" s="7" t="s">
        <v>2</v>
      </c>
      <c r="G39" s="1">
        <f>VLOOKUP(F:F,Kraftwerkspark!$B$2:$F$7,4,FALSE)</f>
        <v>0.36</v>
      </c>
      <c r="H39" s="1">
        <f>VLOOKUP(F:F,Kraftwerkspark!$B$2:$F$7,3,FALSE)</f>
        <v>0</v>
      </c>
      <c r="I39" s="1">
        <f>VLOOKUP(F:F,Kraftwerkspark!$B$2:$F$7,5,FALSE)</f>
        <v>0.36</v>
      </c>
      <c r="J39" s="7">
        <v>373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IF(F39=Kraftwerkspark!$B$6,J39*Kraftwerkspark!$H$6/100,0)))))</f>
        <v>261.10000000000002</v>
      </c>
    </row>
    <row r="40" spans="1:11" x14ac:dyDescent="0.25">
      <c r="A40" s="3" t="s">
        <v>69</v>
      </c>
      <c r="B40" s="3" t="s">
        <v>236</v>
      </c>
      <c r="C40" s="11" t="s">
        <v>88</v>
      </c>
      <c r="D40" s="8">
        <v>220</v>
      </c>
      <c r="E40" s="3" t="s">
        <v>164</v>
      </c>
      <c r="F40" s="7" t="s">
        <v>144</v>
      </c>
      <c r="G40" s="1">
        <f>VLOOKUP(F:F,Kraftwerkspark!$B$2:$F$7,4,FALSE)</f>
        <v>0.14000000000000001</v>
      </c>
      <c r="H40" s="1">
        <f>VLOOKUP(F:F,Kraftwerkspark!$B$2:$F$7,3,FALSE)</f>
        <v>0.12</v>
      </c>
      <c r="I40" s="1">
        <f>VLOOKUP(F:F,Kraftwerkspark!$B$2:$F$7,5,FALSE)</f>
        <v>0</v>
      </c>
      <c r="J40" s="7">
        <v>24.44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0</v>
      </c>
    </row>
    <row r="41" spans="1:11" x14ac:dyDescent="0.25">
      <c r="A41" s="3" t="s">
        <v>70</v>
      </c>
      <c r="B41" s="3" t="s">
        <v>237</v>
      </c>
      <c r="C41" s="11" t="s">
        <v>83</v>
      </c>
      <c r="D41" s="8">
        <v>220</v>
      </c>
      <c r="E41" s="3" t="s">
        <v>116</v>
      </c>
      <c r="F41" s="7" t="s">
        <v>139</v>
      </c>
      <c r="G41" s="1">
        <f>VLOOKUP(F:F,Kraftwerkspark!$B$2:$F$7,4,FALSE)</f>
        <v>0.85</v>
      </c>
      <c r="H41" s="1">
        <f>VLOOKUP(F:F,Kraftwerkspark!$B$2:$F$7,3,FALSE)</f>
        <v>0</v>
      </c>
      <c r="I41" s="1">
        <f>VLOOKUP(F:F,Kraftwerkspark!$B$2:$F$7,5,FALSE)</f>
        <v>0</v>
      </c>
      <c r="J41" s="7">
        <v>102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0</v>
      </c>
    </row>
    <row r="42" spans="1:11" x14ac:dyDescent="0.25">
      <c r="A42" s="3" t="s">
        <v>71</v>
      </c>
      <c r="B42" s="3" t="s">
        <v>237</v>
      </c>
      <c r="C42" s="11" t="s">
        <v>83</v>
      </c>
      <c r="D42" s="8">
        <v>220</v>
      </c>
      <c r="E42" s="3" t="s">
        <v>165</v>
      </c>
      <c r="F42" s="7" t="s">
        <v>139</v>
      </c>
      <c r="G42" s="1">
        <f>VLOOKUP(F:F,Kraftwerkspark!$B$2:$F$7,4,FALSE)</f>
        <v>0.85</v>
      </c>
      <c r="H42" s="1">
        <f>VLOOKUP(F:F,Kraftwerkspark!$B$2:$F$7,3,FALSE)</f>
        <v>0</v>
      </c>
      <c r="I42" s="1">
        <f>VLOOKUP(F:F,Kraftwerkspark!$B$2:$F$7,5,FALSE)</f>
        <v>0</v>
      </c>
      <c r="J42" s="7">
        <v>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0</v>
      </c>
    </row>
    <row r="43" spans="1:11" x14ac:dyDescent="0.25">
      <c r="A43" s="3" t="s">
        <v>72</v>
      </c>
      <c r="B43" s="3" t="s">
        <v>237</v>
      </c>
      <c r="C43" s="11" t="s">
        <v>83</v>
      </c>
      <c r="D43" s="8">
        <v>220</v>
      </c>
      <c r="E43" s="3" t="s">
        <v>166</v>
      </c>
      <c r="F43" s="7" t="s">
        <v>139</v>
      </c>
      <c r="G43" s="1">
        <f>VLOOKUP(F:F,Kraftwerkspark!$B$2:$F$7,4,FALSE)</f>
        <v>0.85</v>
      </c>
      <c r="H43" s="1">
        <f>VLOOKUP(F:F,Kraftwerkspark!$B$2:$F$7,3,FALSE)</f>
        <v>0</v>
      </c>
      <c r="I43" s="1">
        <f>VLOOKUP(F:F,Kraftwerkspark!$B$2:$F$7,5,FALSE)</f>
        <v>0</v>
      </c>
      <c r="J43" s="7">
        <v>0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0</v>
      </c>
    </row>
    <row r="44" spans="1:11" x14ac:dyDescent="0.25">
      <c r="A44" s="3" t="s">
        <v>73</v>
      </c>
      <c r="B44" s="3" t="s">
        <v>238</v>
      </c>
      <c r="C44" s="11" t="s">
        <v>83</v>
      </c>
      <c r="D44" s="8">
        <v>380</v>
      </c>
      <c r="E44" s="3" t="s">
        <v>117</v>
      </c>
      <c r="F44" s="7" t="s">
        <v>139</v>
      </c>
      <c r="G44" s="1">
        <f>VLOOKUP(F:F,Kraftwerkspark!$B$2:$F$7,4,FALSE)</f>
        <v>0.85</v>
      </c>
      <c r="H44" s="1">
        <f>VLOOKUP(F:F,Kraftwerkspark!$B$2:$F$7,3,FALSE)</f>
        <v>0</v>
      </c>
      <c r="I44" s="1">
        <f>VLOOKUP(F:F,Kraftwerkspark!$B$2:$F$7,5,FALSE)</f>
        <v>0</v>
      </c>
      <c r="J44" s="7">
        <v>300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0</v>
      </c>
    </row>
    <row r="45" spans="1:11" x14ac:dyDescent="0.25">
      <c r="A45" s="3" t="s">
        <v>74</v>
      </c>
      <c r="B45" s="3" t="s">
        <v>238</v>
      </c>
      <c r="C45" s="11" t="s">
        <v>83</v>
      </c>
      <c r="D45" s="8">
        <v>380</v>
      </c>
      <c r="E45" s="3" t="s">
        <v>167</v>
      </c>
      <c r="F45" s="7" t="s">
        <v>139</v>
      </c>
      <c r="G45" s="1">
        <f>VLOOKUP(F:F,Kraftwerkspark!$B$2:$F$7,4,FALSE)</f>
        <v>0.85</v>
      </c>
      <c r="H45" s="1">
        <f>VLOOKUP(F:F,Kraftwerkspark!$B$2:$F$7,3,FALSE)</f>
        <v>0</v>
      </c>
      <c r="I45" s="1">
        <f>VLOOKUP(F:F,Kraftwerkspark!$B$2:$F$7,5,FALSE)</f>
        <v>0</v>
      </c>
      <c r="J45" s="7">
        <v>84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0</v>
      </c>
    </row>
    <row r="46" spans="1:11" x14ac:dyDescent="0.25">
      <c r="A46" s="3" t="s">
        <v>75</v>
      </c>
      <c r="B46" s="3" t="s">
        <v>239</v>
      </c>
      <c r="C46" s="6" t="s">
        <v>83</v>
      </c>
      <c r="D46" s="8">
        <v>220</v>
      </c>
      <c r="E46" s="3" t="s">
        <v>168</v>
      </c>
      <c r="F46" s="7" t="s">
        <v>139</v>
      </c>
      <c r="G46" s="1">
        <f>VLOOKUP(F:F,Kraftwerkspark!$B$2:$F$7,4,FALSE)</f>
        <v>0.85</v>
      </c>
      <c r="H46" s="1">
        <f>VLOOKUP(F:F,Kraftwerkspark!$B$2:$F$7,3,FALSE)</f>
        <v>0</v>
      </c>
      <c r="I46" s="1">
        <f>VLOOKUP(F:F,Kraftwerkspark!$B$2:$F$7,5,FALSE)</f>
        <v>0</v>
      </c>
      <c r="J46" s="7">
        <v>0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0</v>
      </c>
    </row>
    <row r="47" spans="1:11" x14ac:dyDescent="0.25">
      <c r="A47" s="3" t="s">
        <v>76</v>
      </c>
      <c r="B47" s="3" t="s">
        <v>239</v>
      </c>
      <c r="C47" s="6" t="s">
        <v>83</v>
      </c>
      <c r="D47" s="8">
        <v>220</v>
      </c>
      <c r="E47" s="3" t="s">
        <v>118</v>
      </c>
      <c r="F47" s="7" t="s">
        <v>139</v>
      </c>
      <c r="G47" s="1">
        <f>VLOOKUP(F:F,Kraftwerkspark!$B$2:$F$7,4,FALSE)</f>
        <v>0.85</v>
      </c>
      <c r="H47" s="1">
        <f>VLOOKUP(F:F,Kraftwerkspark!$B$2:$F$7,3,FALSE)</f>
        <v>0</v>
      </c>
      <c r="I47" s="1">
        <f>VLOOKUP(F:F,Kraftwerkspark!$B$2:$F$7,5,FALSE)</f>
        <v>0</v>
      </c>
      <c r="J47" s="7">
        <v>225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0</v>
      </c>
    </row>
    <row r="48" spans="1:11" x14ac:dyDescent="0.25">
      <c r="A48" s="3" t="s">
        <v>77</v>
      </c>
      <c r="B48" s="3" t="s">
        <v>239</v>
      </c>
      <c r="C48" s="6" t="s">
        <v>83</v>
      </c>
      <c r="D48" s="8">
        <v>220</v>
      </c>
      <c r="E48" s="3" t="s">
        <v>169</v>
      </c>
      <c r="F48" s="7" t="s">
        <v>139</v>
      </c>
      <c r="G48" s="1">
        <f>VLOOKUP(F:F,Kraftwerkspark!$B$2:$F$7,4,FALSE)</f>
        <v>0.85</v>
      </c>
      <c r="H48" s="1">
        <f>VLOOKUP(F:F,Kraftwerkspark!$B$2:$F$7,3,FALSE)</f>
        <v>0</v>
      </c>
      <c r="I48" s="1">
        <f>VLOOKUP(F:F,Kraftwerkspark!$B$2:$F$7,5,FALSE)</f>
        <v>0</v>
      </c>
      <c r="J48" s="7">
        <v>0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0</v>
      </c>
    </row>
    <row r="49" spans="1:11" x14ac:dyDescent="0.25">
      <c r="A49" s="3" t="s">
        <v>78</v>
      </c>
      <c r="B49" s="3" t="s">
        <v>239</v>
      </c>
      <c r="C49" s="6" t="s">
        <v>83</v>
      </c>
      <c r="D49" s="8">
        <v>220</v>
      </c>
      <c r="E49" s="3" t="s">
        <v>170</v>
      </c>
      <c r="F49" s="7" t="s">
        <v>139</v>
      </c>
      <c r="G49" s="1">
        <f>VLOOKUP(F:F,Kraftwerkspark!$B$2:$F$7,4,FALSE)</f>
        <v>0.85</v>
      </c>
      <c r="H49" s="1">
        <f>VLOOKUP(F:F,Kraftwerkspark!$B$2:$F$7,3,FALSE)</f>
        <v>0</v>
      </c>
      <c r="I49" s="1">
        <f>VLOOKUP(F:F,Kraftwerkspark!$B$2:$F$7,5,FALSE)</f>
        <v>0</v>
      </c>
      <c r="J49" s="7">
        <v>384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0</v>
      </c>
    </row>
    <row r="50" spans="1:11" x14ac:dyDescent="0.25">
      <c r="A50" s="3" t="s">
        <v>79</v>
      </c>
      <c r="B50" s="3" t="s">
        <v>240</v>
      </c>
      <c r="C50" s="11" t="s">
        <v>83</v>
      </c>
      <c r="D50" s="8">
        <v>220</v>
      </c>
      <c r="E50" s="3" t="s">
        <v>119</v>
      </c>
      <c r="F50" s="7" t="s">
        <v>3</v>
      </c>
      <c r="G50" s="1">
        <f>VLOOKUP(F:F,Kraftwerkspark!$B$2:$F$7,4,FALSE)</f>
        <v>0.85</v>
      </c>
      <c r="H50" s="1">
        <f>VLOOKUP(F:F,Kraftwerkspark!$B$2:$F$7,3,FALSE)</f>
        <v>0</v>
      </c>
      <c r="I50" s="1">
        <f>VLOOKUP(F:F,Kraftwerkspark!$B$2:$F$7,5,FALSE)</f>
        <v>0</v>
      </c>
      <c r="J50" s="7">
        <v>173</v>
      </c>
      <c r="K50" s="1">
        <v>-157</v>
      </c>
    </row>
    <row r="51" spans="1:11" x14ac:dyDescent="0.25">
      <c r="A51" s="3" t="s">
        <v>80</v>
      </c>
      <c r="B51" s="3" t="s">
        <v>241</v>
      </c>
      <c r="C51" s="11" t="s">
        <v>83</v>
      </c>
      <c r="D51" s="8">
        <v>220</v>
      </c>
      <c r="E51" s="3" t="s">
        <v>120</v>
      </c>
      <c r="F51" s="7" t="s">
        <v>139</v>
      </c>
      <c r="G51" s="1">
        <f>VLOOKUP(F:F,Kraftwerkspark!$B$2:$F$7,4,FALSE)</f>
        <v>0.85</v>
      </c>
      <c r="H51" s="1">
        <f>VLOOKUP(F:F,Kraftwerkspark!$B$2:$F$7,3,FALSE)</f>
        <v>0</v>
      </c>
      <c r="I51" s="1">
        <f>VLOOKUP(F:F,Kraftwerkspark!$B$2:$F$7,5,FALSE)</f>
        <v>0</v>
      </c>
      <c r="J51" s="7">
        <v>90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0</v>
      </c>
    </row>
    <row r="52" spans="1:11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1">
        <f>VLOOKUP(F:F,Kraftwerkspark!$B$2:$F$7,4,FALSE)</f>
        <v>0.85</v>
      </c>
      <c r="H52" s="1">
        <f>VLOOKUP(F:F,Kraftwerkspark!$B$2:$F$7,3,FALSE)</f>
        <v>0</v>
      </c>
      <c r="I52" s="1">
        <f>VLOOKUP(F:F,Kraftwerkspark!$B$2:$F$7,5,FALSE)</f>
        <v>0</v>
      </c>
      <c r="J52" s="7">
        <v>71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0</v>
      </c>
    </row>
    <row r="53" spans="1:11" x14ac:dyDescent="0.25">
      <c r="A53" s="3" t="s">
        <v>184</v>
      </c>
      <c r="B53" s="3" t="s">
        <v>242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f>VLOOKUP(F:F,Kraftwerkspark!$B$2:$F$7,4,FALSE)</f>
        <v>0.85</v>
      </c>
      <c r="H53" s="1">
        <f>VLOOKUP(F:F,Kraftwerkspark!$B$2:$F$7,3,FALSE)</f>
        <v>0</v>
      </c>
      <c r="I53" s="1">
        <f>VLOOKUP(F:F,Kraftwerkspark!$B$2:$F$7,5,FALSE)</f>
        <v>0</v>
      </c>
      <c r="J53" s="1">
        <v>150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IF(F53=Kraftwerkspark!$B$6,J53*Kraftwerkspark!$H$6/100,0)))))</f>
        <v>0</v>
      </c>
    </row>
    <row r="54" spans="1:11" x14ac:dyDescent="0.25">
      <c r="A54" s="3" t="s">
        <v>185</v>
      </c>
      <c r="B54" s="3" t="s">
        <v>243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f>VLOOKUP(F:F,Kraftwerkspark!$B$2:$F$7,4,FALSE)</f>
        <v>0.9</v>
      </c>
      <c r="H54" s="1">
        <f>VLOOKUP(F:F,Kraftwerkspark!$B$2:$F$7,3,FALSE)</f>
        <v>0</v>
      </c>
      <c r="I54" s="1">
        <f>VLOOKUP(F:F,Kraftwerkspark!$B$2:$F$7,5,FALSE)</f>
        <v>0</v>
      </c>
      <c r="J54" s="1">
        <v>23.64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IF(F54=Kraftwerkspark!$B$6,J54*Kraftwerkspark!$H$6/100,0)))))</f>
        <v>0</v>
      </c>
    </row>
    <row r="55" spans="1:11" x14ac:dyDescent="0.25">
      <c r="A55" s="3" t="s">
        <v>186</v>
      </c>
      <c r="B55" s="3" t="s">
        <v>244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f>VLOOKUP(F:F,Kraftwerkspark!$B$2:$F$7,4,FALSE)</f>
        <v>0.85</v>
      </c>
      <c r="H55" s="1">
        <f>VLOOKUP(F:F,Kraftwerkspark!$B$2:$F$7,3,FALSE)</f>
        <v>0</v>
      </c>
      <c r="I55" s="1">
        <f>VLOOKUP(F:F,Kraftwerkspark!$B$2:$F$7,5,FALSE)</f>
        <v>0</v>
      </c>
      <c r="J55" s="1">
        <v>135</v>
      </c>
      <c r="K55" s="1">
        <v>-54</v>
      </c>
    </row>
    <row r="56" spans="1:11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f>VLOOKUP(F:F,Kraftwerkspark!$B$2:$F$7,4,FALSE)</f>
        <v>0.85</v>
      </c>
      <c r="H56" s="1">
        <f>VLOOKUP(F:F,Kraftwerkspark!$B$2:$F$7,3,FALSE)</f>
        <v>0</v>
      </c>
      <c r="I56" s="1">
        <f>VLOOKUP(F:F,Kraftwerkspark!$B$2:$F$7,5,FALSE)</f>
        <v>0</v>
      </c>
      <c r="J56" s="1">
        <v>247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IF(F56=Kraftwerkspark!$B$6,J56*Kraftwerkspark!$H$6/100,0)))))</f>
        <v>0</v>
      </c>
    </row>
    <row r="57" spans="1:11" x14ac:dyDescent="0.25">
      <c r="A57" s="3" t="s">
        <v>188</v>
      </c>
      <c r="B57" s="3" t="s">
        <v>245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f>VLOOKUP(F:F,Kraftwerkspark!$B$2:$F$7,4,FALSE)</f>
        <v>0.52</v>
      </c>
      <c r="H57" s="1">
        <f>VLOOKUP(F:F,Kraftwerkspark!$B$2:$F$7,3,FALSE)</f>
        <v>0.2</v>
      </c>
      <c r="I57" s="1">
        <f>VLOOKUP(F:F,Kraftwerkspark!$B$2:$F$7,5,FALSE)</f>
        <v>7.125</v>
      </c>
      <c r="J57" s="1">
        <v>67.64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IF(F57=Kraftwerkspark!$B$6,J57*Kraftwerkspark!$H$6/100,0)))))</f>
        <v>13.527999999999999</v>
      </c>
    </row>
    <row r="58" spans="1:11" x14ac:dyDescent="0.25">
      <c r="A58" s="3" t="s">
        <v>189</v>
      </c>
      <c r="B58" s="3" t="s">
        <v>246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f>VLOOKUP(F:F,Kraftwerkspark!$B$2:$F$7,4,FALSE)</f>
        <v>0.85</v>
      </c>
      <c r="H58" s="1">
        <f>VLOOKUP(F:F,Kraftwerkspark!$B$2:$F$7,3,FALSE)</f>
        <v>0</v>
      </c>
      <c r="I58" s="1">
        <f>VLOOKUP(F:F,Kraftwerkspark!$B$2:$F$7,5,FALSE)</f>
        <v>0</v>
      </c>
      <c r="J58" s="1">
        <v>185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IF(F58=Kraftwerkspark!$B$6,J58*Kraftwerkspark!$H$6/100,0)))))</f>
        <v>0</v>
      </c>
    </row>
    <row r="59" spans="1:11" x14ac:dyDescent="0.25">
      <c r="A59" s="3" t="s">
        <v>190</v>
      </c>
      <c r="B59" s="3" t="s">
        <v>246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f>VLOOKUP(F:F,Kraftwerkspark!$B$2:$F$7,4,FALSE)</f>
        <v>0.85</v>
      </c>
      <c r="H59" s="1">
        <f>VLOOKUP(F:F,Kraftwerkspark!$B$2:$F$7,3,FALSE)</f>
        <v>0</v>
      </c>
      <c r="I59" s="1">
        <f>VLOOKUP(F:F,Kraftwerkspark!$B$2:$F$7,5,FALSE)</f>
        <v>0</v>
      </c>
      <c r="J59" s="1">
        <v>110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IF(F59=Kraftwerkspark!$B$6,J59*Kraftwerkspark!$H$6/100,0)))))</f>
        <v>0</v>
      </c>
    </row>
    <row r="60" spans="1:11" x14ac:dyDescent="0.25">
      <c r="A60" s="3" t="s">
        <v>191</v>
      </c>
      <c r="B60" s="3" t="s">
        <v>247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f>VLOOKUP(F:F,Kraftwerkspark!$B$2:$F$7,4,FALSE)</f>
        <v>0.85</v>
      </c>
      <c r="H60" s="1">
        <f>VLOOKUP(F:F,Kraftwerkspark!$B$2:$F$7,3,FALSE)</f>
        <v>0</v>
      </c>
      <c r="I60" s="1">
        <f>VLOOKUP(F:F,Kraftwerkspark!$B$2:$F$7,5,FALSE)</f>
        <v>0</v>
      </c>
      <c r="J60" s="1">
        <v>176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IF(F60=Kraftwerkspark!$B$6,J60*Kraftwerkspark!$H$6/100,0)))))</f>
        <v>0</v>
      </c>
    </row>
    <row r="61" spans="1:11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f>VLOOKUP(F:F,Kraftwerkspark!$B$2:$F$7,4,FALSE)</f>
        <v>0.85</v>
      </c>
      <c r="H61" s="1">
        <f>VLOOKUP(F:F,Kraftwerkspark!$B$2:$F$7,3,FALSE)</f>
        <v>0</v>
      </c>
      <c r="I61" s="1">
        <f>VLOOKUP(F:F,Kraftwerkspark!$B$2:$F$7,5,FALSE)</f>
        <v>0</v>
      </c>
      <c r="J61" s="1">
        <v>261</v>
      </c>
      <c r="K61" s="1">
        <v>-34</v>
      </c>
    </row>
    <row r="62" spans="1:11" x14ac:dyDescent="0.25">
      <c r="A62" s="3" t="s">
        <v>193</v>
      </c>
      <c r="B62" s="3" t="s">
        <v>248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f>VLOOKUP(F:F,Kraftwerkspark!$B$2:$F$7,4,FALSE)</f>
        <v>0.85</v>
      </c>
      <c r="H62" s="1">
        <f>VLOOKUP(F:F,Kraftwerkspark!$B$2:$F$7,3,FALSE)</f>
        <v>0</v>
      </c>
      <c r="I62" s="1">
        <f>VLOOKUP(F:F,Kraftwerkspark!$B$2:$F$7,5,FALSE)</f>
        <v>0</v>
      </c>
      <c r="J62" s="1">
        <v>195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IF(F62=Kraftwerkspark!$B$6,J62*Kraftwerkspark!$H$6/100,0)))))</f>
        <v>0</v>
      </c>
    </row>
    <row r="63" spans="1:11" x14ac:dyDescent="0.25">
      <c r="A63" s="3" t="s">
        <v>194</v>
      </c>
      <c r="B63" s="3" t="s">
        <v>248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f>VLOOKUP(F:F,Kraftwerkspark!$B$2:$F$7,4,FALSE)</f>
        <v>0.85</v>
      </c>
      <c r="H63" s="1">
        <f>VLOOKUP(F:F,Kraftwerkspark!$B$2:$F$7,3,FALSE)</f>
        <v>0</v>
      </c>
      <c r="I63" s="1">
        <f>VLOOKUP(F:F,Kraftwerkspark!$B$2:$F$7,5,FALSE)</f>
        <v>0</v>
      </c>
      <c r="J63" s="1">
        <v>112</v>
      </c>
      <c r="K63" s="1">
        <v>-30</v>
      </c>
    </row>
    <row r="64" spans="1:11" x14ac:dyDescent="0.25">
      <c r="A64" s="3" t="s">
        <v>195</v>
      </c>
      <c r="B64" s="3" t="s">
        <v>249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f>VLOOKUP(F:F,Kraftwerkspark!$B$2:$F$7,4,FALSE)</f>
        <v>0.85</v>
      </c>
      <c r="H64" s="1">
        <f>VLOOKUP(F:F,Kraftwerkspark!$B$2:$F$7,3,FALSE)</f>
        <v>0</v>
      </c>
      <c r="I64" s="1">
        <f>VLOOKUP(F:F,Kraftwerkspark!$B$2:$F$7,5,FALSE)</f>
        <v>0</v>
      </c>
      <c r="J64" s="1">
        <v>181</v>
      </c>
      <c r="K64" s="1">
        <f>IF(F64=Kraftwerkspark!$B$2,J64*Kraftwerkspark!$H$2/100,
IF(F64=Kraftwerkspark!$B$3,J64*Kraftwerkspark!$H$3/100,
IF(F64=Kraftwerkspark!$B$4,J64*Kraftwerkspark!$H$4/100,
IF(F64=Kraftwerkspark!$B$5,J64*Kraftwerkspark!$H$5/100,
IF(F64=Kraftwerkspark!$B$6,J64*Kraftwerkspark!$H$6/100,0)))))</f>
        <v>0</v>
      </c>
    </row>
    <row r="65" spans="1:11" x14ac:dyDescent="0.25">
      <c r="A65" s="3" t="s">
        <v>196</v>
      </c>
      <c r="B65" s="3" t="s">
        <v>250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f>VLOOKUP(F:F,Kraftwerkspark!$B$2:$F$7,4,FALSE)</f>
        <v>0.14000000000000001</v>
      </c>
      <c r="H65" s="1">
        <f>VLOOKUP(F:F,Kraftwerkspark!$B$2:$F$7,3,FALSE)</f>
        <v>0.12</v>
      </c>
      <c r="I65" s="1">
        <f>VLOOKUP(F:F,Kraftwerkspark!$B$2:$F$7,5,FALSE)</f>
        <v>0</v>
      </c>
      <c r="J65" s="1">
        <v>43.64</v>
      </c>
      <c r="K65" s="1">
        <f>IF(F65=Kraftwerkspark!$B$2,J65*Kraftwerkspark!$H$2/100,
IF(F65=Kraftwerkspark!$B$3,J65*Kraftwerkspark!$H$3/100,
IF(F65=Kraftwerkspark!$B$4,J65*Kraftwerkspark!$H$4/100,
IF(F65=Kraftwerkspark!$B$5,J65*Kraftwerkspark!$H$5/100,
IF(F65=Kraftwerkspark!$B$6,J65*Kraftwerkspark!$H$6/100,0)))))</f>
        <v>0</v>
      </c>
    </row>
    <row r="66" spans="1:11" x14ac:dyDescent="0.25">
      <c r="A66" s="3" t="s">
        <v>197</v>
      </c>
      <c r="B66" s="3" t="s">
        <v>251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f>VLOOKUP(F:F,Kraftwerkspark!$B$2:$F$7,4,FALSE)</f>
        <v>0.85</v>
      </c>
      <c r="H66" s="1">
        <f>VLOOKUP(F:F,Kraftwerkspark!$B$2:$F$7,3,FALSE)</f>
        <v>0</v>
      </c>
      <c r="I66" s="1">
        <f>VLOOKUP(F:F,Kraftwerkspark!$B$2:$F$7,5,FALSE)</f>
        <v>0</v>
      </c>
      <c r="J66" s="1">
        <v>240</v>
      </c>
      <c r="K66" s="1">
        <v>-256</v>
      </c>
    </row>
    <row r="67" spans="1:11" x14ac:dyDescent="0.25">
      <c r="A67" s="3" t="s">
        <v>198</v>
      </c>
      <c r="B67" s="3" t="s">
        <v>252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f>VLOOKUP(F:F,Kraftwerkspark!$B$2:$F$7,4,FALSE)</f>
        <v>0.14000000000000001</v>
      </c>
      <c r="H67" s="1">
        <f>VLOOKUP(F:F,Kraftwerkspark!$B$2:$F$7,3,FALSE)</f>
        <v>0.12</v>
      </c>
      <c r="I67" s="1">
        <f>VLOOKUP(F:F,Kraftwerkspark!$B$2:$F$7,5,FALSE)</f>
        <v>0</v>
      </c>
      <c r="J67" s="1">
        <v>24.64</v>
      </c>
      <c r="K67" s="1">
        <f>IF(F67=Kraftwerkspark!$B$2,J67*Kraftwerkspark!$H$2/100,
IF(F67=Kraftwerkspark!$B$3,J67*Kraftwerkspark!$H$3/100,
IF(F67=Kraftwerkspark!$B$4,J67*Kraftwerkspark!$H$4/100,
IF(F67=Kraftwerkspark!$B$5,J67*Kraftwerkspark!$H$5/100,
IF(F67=Kraftwerkspark!$B$6,J67*Kraftwerkspark!$H$6/100,0)))))</f>
        <v>0</v>
      </c>
    </row>
    <row r="68" spans="1:11" x14ac:dyDescent="0.25">
      <c r="A68" s="3" t="s">
        <v>199</v>
      </c>
      <c r="B68" s="3" t="s">
        <v>253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f>VLOOKUP(F:F,Kraftwerkspark!$B$2:$F$7,4,FALSE)</f>
        <v>0.14000000000000001</v>
      </c>
      <c r="H68" s="1">
        <f>VLOOKUP(F:F,Kraftwerkspark!$B$2:$F$7,3,FALSE)</f>
        <v>0.12</v>
      </c>
      <c r="I68" s="1">
        <f>VLOOKUP(F:F,Kraftwerkspark!$B$2:$F$7,5,FALSE)</f>
        <v>0</v>
      </c>
      <c r="J68" s="1">
        <v>18.34</v>
      </c>
      <c r="K68" s="1">
        <f>IF(F68=Kraftwerkspark!$B$2,J68*Kraftwerkspark!$H$2/100,
IF(F68=Kraftwerkspark!$B$3,J68*Kraftwerkspark!$H$3/100,
IF(F68=Kraftwerkspark!$B$4,J68*Kraftwerkspark!$H$4/100,
IF(F68=Kraftwerkspark!$B$5,J68*Kraftwerkspark!$H$5/100,
IF(F68=Kraftwerkspark!$B$6,J68*Kraftwerkspark!$H$6/100,0)))))</f>
        <v>0</v>
      </c>
    </row>
    <row r="69" spans="1:11" x14ac:dyDescent="0.25">
      <c r="A69" s="3" t="s">
        <v>200</v>
      </c>
      <c r="B69" s="3" t="s">
        <v>254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f>VLOOKUP(F:F,Kraftwerkspark!$B$2:$F$7,4,FALSE)</f>
        <v>0.14000000000000001</v>
      </c>
      <c r="H69" s="1">
        <f>VLOOKUP(F:F,Kraftwerkspark!$B$2:$F$7,3,FALSE)</f>
        <v>0.12</v>
      </c>
      <c r="I69" s="1">
        <f>VLOOKUP(F:F,Kraftwerkspark!$B$2:$F$7,5,FALSE)</f>
        <v>0</v>
      </c>
      <c r="J69" s="1">
        <v>14.940000000000001</v>
      </c>
      <c r="K69" s="1">
        <f>IF(F69=Kraftwerkspark!$B$2,J69*Kraftwerkspark!$H$2/100,
IF(F69=Kraftwerkspark!$B$3,J69*Kraftwerkspark!$H$3/100,
IF(F69=Kraftwerkspark!$B$4,J69*Kraftwerkspark!$H$4/100,
IF(F69=Kraftwerkspark!$B$5,J69*Kraftwerkspark!$H$5/100,
IF(F69=Kraftwerkspark!$B$6,J69*Kraftwerkspark!$H$6/100,0)))))</f>
        <v>0</v>
      </c>
    </row>
    <row r="70" spans="1:11" x14ac:dyDescent="0.25">
      <c r="A70" s="3" t="s">
        <v>201</v>
      </c>
      <c r="B70" s="3" t="s">
        <v>255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f>VLOOKUP(F:F,Kraftwerkspark!$B$2:$F$7,4,FALSE)</f>
        <v>0.85</v>
      </c>
      <c r="H70" s="1">
        <f>VLOOKUP(F:F,Kraftwerkspark!$B$2:$F$7,3,FALSE)</f>
        <v>0</v>
      </c>
      <c r="I70" s="1">
        <f>VLOOKUP(F:F,Kraftwerkspark!$B$2:$F$7,5,FALSE)</f>
        <v>0</v>
      </c>
      <c r="J70" s="1">
        <v>74</v>
      </c>
      <c r="K70" s="1">
        <v>-46</v>
      </c>
    </row>
  </sheetData>
  <autoFilter ref="A1:K70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9"/>
  <sheetViews>
    <sheetView workbookViewId="0">
      <selection activeCell="D15" sqref="D15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5" t="s">
        <v>12</v>
      </c>
      <c r="B1" s="10" t="s">
        <v>17</v>
      </c>
      <c r="C1" s="15" t="s">
        <v>13</v>
      </c>
      <c r="D1" s="14" t="s">
        <v>15</v>
      </c>
      <c r="E1" s="10" t="s">
        <v>5</v>
      </c>
      <c r="F1" s="14" t="s">
        <v>16</v>
      </c>
      <c r="G1" s="14" t="s">
        <v>19</v>
      </c>
      <c r="H1" s="10" t="s">
        <v>21</v>
      </c>
    </row>
    <row r="2" spans="1:8" x14ac:dyDescent="0.25">
      <c r="A2" s="1">
        <v>1</v>
      </c>
      <c r="B2" s="1" t="s">
        <v>1</v>
      </c>
      <c r="C2" s="16">
        <f>SUMIF(Kraftwerkszuordnung!$F$2:$F$70,B2,Kraftwerkszuordnung!$J$2:$J$70)</f>
        <v>67.64</v>
      </c>
      <c r="D2" s="3">
        <v>0.2</v>
      </c>
      <c r="E2" s="3">
        <v>0.52</v>
      </c>
      <c r="F2" s="3">
        <v>7.125</v>
      </c>
      <c r="G2" s="1" t="s">
        <v>18</v>
      </c>
      <c r="H2" s="3">
        <v>20</v>
      </c>
    </row>
    <row r="3" spans="1:8" x14ac:dyDescent="0.25">
      <c r="A3" s="1">
        <v>2</v>
      </c>
      <c r="B3" s="1" t="s">
        <v>144</v>
      </c>
      <c r="C3" s="16">
        <f>SUMIF(Kraftwerkszuordnung!$F$2:$F$70,B3,Kraftwerkszuordnung!$J$2:$J$70)</f>
        <v>296.77999999999992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2</v>
      </c>
      <c r="C4" s="16">
        <f>SUMIF(Kraftwerkszuordnung!$F$2:$F$70,B4,Kraftwerkszuordnung!$J$2:$J$70)</f>
        <v>3278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 x14ac:dyDescent="0.25">
      <c r="A5" s="1">
        <v>4</v>
      </c>
      <c r="B5" s="1" t="s">
        <v>172</v>
      </c>
      <c r="C5" s="16">
        <f>SUMIF(Kraftwerkszuordnung!$F$2:$F$70,B5,Kraftwerkszuordnung!$J$2:$J$70)</f>
        <v>23.64</v>
      </c>
      <c r="D5" s="3">
        <v>0</v>
      </c>
      <c r="E5" s="3">
        <v>0.9</v>
      </c>
      <c r="F5" s="2">
        <v>0</v>
      </c>
      <c r="G5" s="1"/>
      <c r="H5" s="2"/>
    </row>
    <row r="6" spans="1:8" x14ac:dyDescent="0.25">
      <c r="A6" s="1">
        <v>5</v>
      </c>
      <c r="B6" s="1" t="s">
        <v>139</v>
      </c>
      <c r="C6" s="16">
        <f>SUMIF(Kraftwerkszuordnung!$F$2:$F$70,B6,Kraftwerkszuordnung!$J$2:$J$70)</f>
        <v>8262.2999999999993</v>
      </c>
      <c r="D6" s="3">
        <v>0</v>
      </c>
      <c r="E6" s="3">
        <v>0.85</v>
      </c>
      <c r="F6" s="3">
        <v>0</v>
      </c>
      <c r="G6" s="1" t="s">
        <v>18</v>
      </c>
      <c r="H6" s="2"/>
    </row>
    <row r="7" spans="1:8" x14ac:dyDescent="0.25">
      <c r="A7" s="1">
        <v>6</v>
      </c>
      <c r="B7" s="1" t="s">
        <v>3</v>
      </c>
      <c r="C7" s="16">
        <f>SUMIF(Kraftwerkszuordnung!$F$2:$F$70,B7,Kraftwerkszuordnung!$J$2:$J$70)</f>
        <v>1748.9</v>
      </c>
      <c r="D7" s="3">
        <v>0</v>
      </c>
      <c r="E7" s="3">
        <v>0.85</v>
      </c>
      <c r="F7" s="3">
        <v>0</v>
      </c>
      <c r="G7" s="1" t="s">
        <v>18</v>
      </c>
      <c r="H7" s="3"/>
    </row>
    <row r="8" spans="1:8" x14ac:dyDescent="0.25">
      <c r="A8" s="13"/>
      <c r="B8" s="13"/>
      <c r="C8" s="17"/>
    </row>
    <row r="9" spans="1:8" x14ac:dyDescent="0.25">
      <c r="B9" s="12" t="s">
        <v>14</v>
      </c>
      <c r="C9" s="18">
        <f>SUM(C2:C8)</f>
        <v>13677.259999999998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70"/>
  <sheetViews>
    <sheetView zoomScaleNormal="100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2" max="2" width="15.28515625" bestFit="1" customWidth="1"/>
    <col min="3" max="3" width="12.7109375" bestFit="1" customWidth="1"/>
    <col min="4" max="4" width="9.42578125" customWidth="1"/>
    <col min="5" max="5" width="23.5703125" customWidth="1"/>
    <col min="6" max="6" width="16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20</v>
      </c>
    </row>
    <row r="2" spans="1:9" x14ac:dyDescent="0.25">
      <c r="A2" s="3" t="s">
        <v>31</v>
      </c>
      <c r="B2" s="3" t="s">
        <v>82</v>
      </c>
      <c r="C2" s="11" t="s">
        <v>83</v>
      </c>
      <c r="D2" s="8">
        <v>220</v>
      </c>
      <c r="E2" s="3" t="s">
        <v>138</v>
      </c>
      <c r="F2" s="7" t="s">
        <v>139</v>
      </c>
      <c r="G2" s="7">
        <v>626</v>
      </c>
      <c r="H2" s="1">
        <f>Kraftwerkszuordnung!K2</f>
        <v>0</v>
      </c>
      <c r="I2" s="3"/>
    </row>
    <row r="3" spans="1:9" x14ac:dyDescent="0.25">
      <c r="A3" s="3" t="s">
        <v>32</v>
      </c>
      <c r="B3" s="3" t="s">
        <v>84</v>
      </c>
      <c r="C3" s="11" t="s">
        <v>83</v>
      </c>
      <c r="D3" s="8">
        <v>220</v>
      </c>
      <c r="E3" s="3" t="s">
        <v>84</v>
      </c>
      <c r="F3" s="7" t="s">
        <v>139</v>
      </c>
      <c r="G3" s="7">
        <v>220</v>
      </c>
      <c r="H3" s="1">
        <f>Kraftwerkszuordnung!K3</f>
        <v>0</v>
      </c>
      <c r="I3" s="3"/>
    </row>
    <row r="4" spans="1:9" x14ac:dyDescent="0.25">
      <c r="A4" s="3" t="s">
        <v>33</v>
      </c>
      <c r="B4" s="3" t="s">
        <v>84</v>
      </c>
      <c r="C4" s="11" t="s">
        <v>83</v>
      </c>
      <c r="D4" s="8">
        <v>220</v>
      </c>
      <c r="E4" s="3" t="s">
        <v>140</v>
      </c>
      <c r="F4" s="7" t="s">
        <v>139</v>
      </c>
      <c r="G4" s="7">
        <v>651</v>
      </c>
      <c r="H4" s="1">
        <f>Kraftwerkszuordnung!K4</f>
        <v>0</v>
      </c>
      <c r="I4" s="3"/>
    </row>
    <row r="5" spans="1:9" x14ac:dyDescent="0.25">
      <c r="A5" s="3" t="s">
        <v>34</v>
      </c>
      <c r="B5" s="3" t="s">
        <v>85</v>
      </c>
      <c r="C5" s="11" t="s">
        <v>83</v>
      </c>
      <c r="D5" s="8">
        <v>220</v>
      </c>
      <c r="E5" s="3" t="s">
        <v>85</v>
      </c>
      <c r="F5" s="7" t="s">
        <v>139</v>
      </c>
      <c r="G5" s="7">
        <v>160</v>
      </c>
      <c r="H5" s="1">
        <f>Kraftwerkszuordnung!K5</f>
        <v>0</v>
      </c>
      <c r="I5" s="3"/>
    </row>
    <row r="6" spans="1:9" x14ac:dyDescent="0.25">
      <c r="A6" s="3" t="s">
        <v>35</v>
      </c>
      <c r="B6" s="3" t="s">
        <v>85</v>
      </c>
      <c r="C6" s="11" t="s">
        <v>83</v>
      </c>
      <c r="D6" s="8">
        <v>220</v>
      </c>
      <c r="E6" s="3" t="s">
        <v>141</v>
      </c>
      <c r="F6" s="7" t="s">
        <v>139</v>
      </c>
      <c r="G6" s="7">
        <v>92</v>
      </c>
      <c r="H6" s="1">
        <f>Kraftwerkszuordnung!K6</f>
        <v>0</v>
      </c>
      <c r="I6" s="3"/>
    </row>
    <row r="7" spans="1:9" x14ac:dyDescent="0.25">
      <c r="A7" s="3" t="s">
        <v>36</v>
      </c>
      <c r="B7" s="3" t="s">
        <v>86</v>
      </c>
      <c r="C7" s="11" t="s">
        <v>83</v>
      </c>
      <c r="D7" s="8">
        <v>220</v>
      </c>
      <c r="E7" s="3" t="s">
        <v>86</v>
      </c>
      <c r="F7" s="7" t="s">
        <v>139</v>
      </c>
      <c r="G7" s="7">
        <v>124</v>
      </c>
      <c r="H7" s="1">
        <f>Kraftwerkszuordnung!K7</f>
        <v>0</v>
      </c>
      <c r="I7" s="3"/>
    </row>
    <row r="8" spans="1:9" x14ac:dyDescent="0.25">
      <c r="A8" s="3" t="s">
        <v>37</v>
      </c>
      <c r="B8" s="3" t="s">
        <v>87</v>
      </c>
      <c r="C8" s="11" t="s">
        <v>83</v>
      </c>
      <c r="D8" s="8">
        <v>380</v>
      </c>
      <c r="E8" s="3" t="s">
        <v>142</v>
      </c>
      <c r="F8" s="7" t="s">
        <v>139</v>
      </c>
      <c r="G8" s="7">
        <v>89.1</v>
      </c>
      <c r="H8" s="1">
        <f>Kraftwerkszuordnung!K8</f>
        <v>0</v>
      </c>
      <c r="I8" s="3"/>
    </row>
    <row r="9" spans="1:9" x14ac:dyDescent="0.25">
      <c r="A9" s="3" t="s">
        <v>38</v>
      </c>
      <c r="B9" s="3" t="s">
        <v>87</v>
      </c>
      <c r="C9" s="11" t="s">
        <v>88</v>
      </c>
      <c r="D9" s="8">
        <v>380</v>
      </c>
      <c r="E9" s="3" t="s">
        <v>143</v>
      </c>
      <c r="F9" s="7" t="s">
        <v>144</v>
      </c>
      <c r="G9" s="7">
        <v>25.04</v>
      </c>
      <c r="H9" s="1">
        <f>Kraftwerkszuordnung!K9</f>
        <v>0</v>
      </c>
      <c r="I9" s="3"/>
    </row>
    <row r="10" spans="1:9" x14ac:dyDescent="0.25">
      <c r="A10" s="3" t="s">
        <v>39</v>
      </c>
      <c r="B10" s="3" t="s">
        <v>89</v>
      </c>
      <c r="C10" s="11" t="s">
        <v>88</v>
      </c>
      <c r="D10" s="8">
        <v>380</v>
      </c>
      <c r="E10" s="3" t="s">
        <v>89</v>
      </c>
      <c r="F10" s="7" t="s">
        <v>2</v>
      </c>
      <c r="G10" s="7">
        <v>730</v>
      </c>
      <c r="H10" s="1">
        <f>Kraftwerkszuordnung!K10</f>
        <v>511</v>
      </c>
      <c r="I10" s="3"/>
    </row>
    <row r="11" spans="1:9" x14ac:dyDescent="0.25">
      <c r="A11" s="3" t="s">
        <v>40</v>
      </c>
      <c r="B11" s="3" t="s">
        <v>90</v>
      </c>
      <c r="C11" s="6" t="s">
        <v>83</v>
      </c>
      <c r="D11" s="8">
        <v>220</v>
      </c>
      <c r="E11" s="3" t="s">
        <v>90</v>
      </c>
      <c r="F11" s="7" t="s">
        <v>139</v>
      </c>
      <c r="G11" s="7">
        <v>324</v>
      </c>
      <c r="H11" s="1">
        <f>Kraftwerkszuordnung!K11</f>
        <v>0</v>
      </c>
      <c r="I11" s="3"/>
    </row>
    <row r="12" spans="1:9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7">
        <v>25.54</v>
      </c>
      <c r="H12" s="1">
        <f>Kraftwerkszuordnung!K12</f>
        <v>0</v>
      </c>
      <c r="I12" s="3"/>
    </row>
    <row r="13" spans="1:9" x14ac:dyDescent="0.25">
      <c r="A13" s="3" t="s">
        <v>42</v>
      </c>
      <c r="B13" s="3" t="s">
        <v>92</v>
      </c>
      <c r="C13" s="11" t="s">
        <v>83</v>
      </c>
      <c r="D13" s="8">
        <v>220</v>
      </c>
      <c r="E13" s="3" t="s">
        <v>92</v>
      </c>
      <c r="F13" s="7" t="s">
        <v>139</v>
      </c>
      <c r="G13" s="7">
        <v>331</v>
      </c>
      <c r="H13" s="1">
        <f>Kraftwerkszuordnung!K13</f>
        <v>0</v>
      </c>
      <c r="I13" s="3"/>
    </row>
    <row r="14" spans="1:9" x14ac:dyDescent="0.25">
      <c r="A14" s="3" t="s">
        <v>43</v>
      </c>
      <c r="B14" s="3" t="s">
        <v>93</v>
      </c>
      <c r="C14" s="11" t="s">
        <v>83</v>
      </c>
      <c r="D14" s="8">
        <v>220</v>
      </c>
      <c r="E14" s="3" t="s">
        <v>93</v>
      </c>
      <c r="F14" s="7" t="s">
        <v>139</v>
      </c>
      <c r="G14" s="7">
        <v>100</v>
      </c>
      <c r="H14" s="1">
        <f>Kraftwerkszuordnung!K14</f>
        <v>0</v>
      </c>
      <c r="I14" s="3"/>
    </row>
    <row r="15" spans="1:9" x14ac:dyDescent="0.25">
      <c r="A15" s="3" t="s">
        <v>44</v>
      </c>
      <c r="B15" s="3" t="s">
        <v>94</v>
      </c>
      <c r="C15" s="11" t="s">
        <v>83</v>
      </c>
      <c r="D15" s="8">
        <v>220</v>
      </c>
      <c r="E15" s="3" t="s">
        <v>94</v>
      </c>
      <c r="F15" s="7" t="s">
        <v>139</v>
      </c>
      <c r="G15" s="7">
        <v>104</v>
      </c>
      <c r="H15" s="1">
        <f>Kraftwerkszuordnung!K15</f>
        <v>0</v>
      </c>
      <c r="I15" s="3"/>
    </row>
    <row r="16" spans="1:9" x14ac:dyDescent="0.25">
      <c r="A16" s="3" t="s">
        <v>45</v>
      </c>
      <c r="B16" s="3" t="s">
        <v>95</v>
      </c>
      <c r="C16" s="11" t="s">
        <v>83</v>
      </c>
      <c r="D16" s="8">
        <v>220</v>
      </c>
      <c r="E16" s="3" t="s">
        <v>146</v>
      </c>
      <c r="F16" s="7" t="s">
        <v>139</v>
      </c>
      <c r="G16" s="7">
        <v>120</v>
      </c>
      <c r="H16" s="1">
        <f>Kraftwerkszuordnung!K16</f>
        <v>0</v>
      </c>
      <c r="I16" s="3"/>
    </row>
    <row r="17" spans="1:9" x14ac:dyDescent="0.25">
      <c r="A17" s="3" t="s">
        <v>46</v>
      </c>
      <c r="B17" s="3" t="s">
        <v>96</v>
      </c>
      <c r="C17" s="11" t="s">
        <v>83</v>
      </c>
      <c r="D17" s="8">
        <v>220</v>
      </c>
      <c r="E17" s="3" t="s">
        <v>147</v>
      </c>
      <c r="F17" s="7" t="s">
        <v>139</v>
      </c>
      <c r="G17" s="7">
        <v>159</v>
      </c>
      <c r="H17" s="1">
        <f>Kraftwerkszuordnung!K17</f>
        <v>0</v>
      </c>
      <c r="I17" s="3"/>
    </row>
    <row r="18" spans="1:9" x14ac:dyDescent="0.25">
      <c r="A18" s="3" t="s">
        <v>47</v>
      </c>
      <c r="B18" s="3" t="s">
        <v>97</v>
      </c>
      <c r="C18" s="11" t="s">
        <v>83</v>
      </c>
      <c r="D18" s="8">
        <v>220</v>
      </c>
      <c r="E18" s="3" t="s">
        <v>148</v>
      </c>
      <c r="F18" s="7" t="s">
        <v>3</v>
      </c>
      <c r="G18" s="7">
        <v>126</v>
      </c>
      <c r="H18" s="1">
        <f>Kraftwerkszuordnung!K18</f>
        <v>-63</v>
      </c>
      <c r="I18" s="3"/>
    </row>
    <row r="19" spans="1:9" x14ac:dyDescent="0.25">
      <c r="A19" s="3" t="s">
        <v>48</v>
      </c>
      <c r="B19" s="3" t="s">
        <v>98</v>
      </c>
      <c r="C19" s="6" t="s">
        <v>83</v>
      </c>
      <c r="D19" s="8">
        <v>220</v>
      </c>
      <c r="E19" s="3" t="s">
        <v>149</v>
      </c>
      <c r="F19" s="7" t="s">
        <v>139</v>
      </c>
      <c r="G19" s="7">
        <v>117</v>
      </c>
      <c r="H19" s="1">
        <f>Kraftwerkszuordnung!K19</f>
        <v>0</v>
      </c>
      <c r="I19" s="3"/>
    </row>
    <row r="20" spans="1:9" x14ac:dyDescent="0.25">
      <c r="A20" s="3" t="s">
        <v>49</v>
      </c>
      <c r="B20" s="3" t="s">
        <v>99</v>
      </c>
      <c r="C20" s="11" t="s">
        <v>83</v>
      </c>
      <c r="D20" s="8">
        <v>380</v>
      </c>
      <c r="E20" s="3" t="s">
        <v>150</v>
      </c>
      <c r="F20" s="7" t="s">
        <v>139</v>
      </c>
      <c r="G20" s="7">
        <v>410</v>
      </c>
      <c r="H20" s="1">
        <f>Kraftwerkszuordnung!K20</f>
        <v>0</v>
      </c>
      <c r="I20" s="3"/>
    </row>
    <row r="21" spans="1:9" x14ac:dyDescent="0.25">
      <c r="A21" s="3" t="s">
        <v>50</v>
      </c>
      <c r="B21" s="3" t="s">
        <v>100</v>
      </c>
      <c r="C21" s="11" t="s">
        <v>83</v>
      </c>
      <c r="D21" s="8">
        <v>220</v>
      </c>
      <c r="E21" s="3" t="s">
        <v>151</v>
      </c>
      <c r="F21" s="7" t="s">
        <v>139</v>
      </c>
      <c r="G21" s="7">
        <v>128</v>
      </c>
      <c r="H21" s="1">
        <f>Kraftwerkszuordnung!K21</f>
        <v>0</v>
      </c>
      <c r="I21" s="3"/>
    </row>
    <row r="22" spans="1:9" x14ac:dyDescent="0.25">
      <c r="A22" s="3" t="s">
        <v>51</v>
      </c>
      <c r="B22" s="3" t="s">
        <v>101</v>
      </c>
      <c r="C22" s="11" t="s">
        <v>83</v>
      </c>
      <c r="D22" s="8">
        <v>220</v>
      </c>
      <c r="E22" s="3" t="s">
        <v>152</v>
      </c>
      <c r="F22" s="7" t="s">
        <v>139</v>
      </c>
      <c r="G22" s="7">
        <v>312</v>
      </c>
      <c r="H22" s="1">
        <f>Kraftwerkszuordnung!K22</f>
        <v>0</v>
      </c>
      <c r="I22" s="3"/>
    </row>
    <row r="23" spans="1:9" x14ac:dyDescent="0.25">
      <c r="A23" s="3" t="s">
        <v>52</v>
      </c>
      <c r="B23" s="3" t="s">
        <v>101</v>
      </c>
      <c r="C23" s="11" t="s">
        <v>83</v>
      </c>
      <c r="D23" s="8">
        <v>220</v>
      </c>
      <c r="E23" s="3" t="s">
        <v>153</v>
      </c>
      <c r="F23" s="7" t="s">
        <v>139</v>
      </c>
      <c r="G23" s="7">
        <v>680</v>
      </c>
      <c r="H23" s="1">
        <f>Kraftwerkszuordnung!K23</f>
        <v>0</v>
      </c>
      <c r="I23" s="3"/>
    </row>
    <row r="24" spans="1:9" x14ac:dyDescent="0.25">
      <c r="A24" s="3" t="s">
        <v>53</v>
      </c>
      <c r="B24" s="3" t="s">
        <v>102</v>
      </c>
      <c r="C24" s="11" t="s">
        <v>88</v>
      </c>
      <c r="D24" s="8">
        <v>220</v>
      </c>
      <c r="E24" s="3" t="s">
        <v>154</v>
      </c>
      <c r="F24" s="7" t="s">
        <v>144</v>
      </c>
      <c r="G24" s="7">
        <v>24.44</v>
      </c>
      <c r="H24" s="1">
        <f>Kraftwerkszuordnung!K24</f>
        <v>0</v>
      </c>
      <c r="I24" s="3"/>
    </row>
    <row r="25" spans="1:9" x14ac:dyDescent="0.25">
      <c r="A25" s="3" t="s">
        <v>54</v>
      </c>
      <c r="B25" s="3" t="s">
        <v>103</v>
      </c>
      <c r="C25" s="11" t="s">
        <v>83</v>
      </c>
      <c r="D25" s="8">
        <v>220</v>
      </c>
      <c r="E25" s="3" t="s">
        <v>155</v>
      </c>
      <c r="F25" s="7" t="s">
        <v>139</v>
      </c>
      <c r="G25" s="7">
        <v>164.8</v>
      </c>
      <c r="H25" s="1">
        <f>Kraftwerkszuordnung!K25</f>
        <v>0</v>
      </c>
      <c r="I25" s="3"/>
    </row>
    <row r="26" spans="1:9" x14ac:dyDescent="0.25">
      <c r="A26" s="3" t="s">
        <v>55</v>
      </c>
      <c r="B26" s="3" t="s">
        <v>104</v>
      </c>
      <c r="C26" s="11" t="s">
        <v>88</v>
      </c>
      <c r="D26" s="8">
        <v>380</v>
      </c>
      <c r="E26" s="3" t="s">
        <v>104</v>
      </c>
      <c r="F26" s="7" t="s">
        <v>2</v>
      </c>
      <c r="G26" s="7">
        <v>985</v>
      </c>
      <c r="H26" s="1">
        <f>Kraftwerkszuordnung!K26</f>
        <v>689.5</v>
      </c>
      <c r="I26" s="3"/>
    </row>
    <row r="27" spans="1:9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7">
        <v>348</v>
      </c>
      <c r="H27" s="1">
        <f>Kraftwerkszuordnung!K27</f>
        <v>-352</v>
      </c>
      <c r="I27" s="3"/>
    </row>
    <row r="28" spans="1:9" x14ac:dyDescent="0.25">
      <c r="A28" s="3" t="s">
        <v>57</v>
      </c>
      <c r="B28" s="3" t="s">
        <v>106</v>
      </c>
      <c r="C28" s="11" t="s">
        <v>83</v>
      </c>
      <c r="D28" s="8">
        <v>220</v>
      </c>
      <c r="E28" s="3" t="s">
        <v>157</v>
      </c>
      <c r="F28" s="7" t="s">
        <v>139</v>
      </c>
      <c r="G28" s="7">
        <v>236</v>
      </c>
      <c r="H28" s="1">
        <f>Kraftwerkszuordnung!K28</f>
        <v>0</v>
      </c>
      <c r="I28" s="3"/>
    </row>
    <row r="29" spans="1:9" x14ac:dyDescent="0.25">
      <c r="A29" s="3" t="s">
        <v>58</v>
      </c>
      <c r="B29" s="3" t="s">
        <v>107</v>
      </c>
      <c r="C29" s="11" t="s">
        <v>88</v>
      </c>
      <c r="D29" s="8">
        <v>220</v>
      </c>
      <c r="E29" s="3" t="s">
        <v>158</v>
      </c>
      <c r="F29" s="7" t="s">
        <v>144</v>
      </c>
      <c r="G29" s="7">
        <v>22.64</v>
      </c>
      <c r="H29" s="1">
        <f>Kraftwerkszuordnung!K29</f>
        <v>0</v>
      </c>
      <c r="I29" s="3"/>
    </row>
    <row r="30" spans="1:9" x14ac:dyDescent="0.25">
      <c r="A30" s="3" t="s">
        <v>59</v>
      </c>
      <c r="B30" s="3" t="s">
        <v>108</v>
      </c>
      <c r="C30" s="11" t="s">
        <v>83</v>
      </c>
      <c r="D30" s="8">
        <v>220</v>
      </c>
      <c r="E30" s="3" t="s">
        <v>108</v>
      </c>
      <c r="F30" s="7" t="s">
        <v>139</v>
      </c>
      <c r="G30" s="7">
        <v>301.5</v>
      </c>
      <c r="H30" s="1">
        <f>Kraftwerkszuordnung!K30</f>
        <v>0</v>
      </c>
      <c r="I30" s="3"/>
    </row>
    <row r="31" spans="1:9" x14ac:dyDescent="0.25">
      <c r="A31" s="3" t="s">
        <v>60</v>
      </c>
      <c r="B31" s="3" t="s">
        <v>108</v>
      </c>
      <c r="C31" s="11" t="s">
        <v>83</v>
      </c>
      <c r="D31" s="8">
        <v>220</v>
      </c>
      <c r="E31" s="3" t="s">
        <v>159</v>
      </c>
      <c r="F31" s="7" t="s">
        <v>139</v>
      </c>
      <c r="G31" s="7">
        <v>85.4</v>
      </c>
      <c r="H31" s="1">
        <f>Kraftwerkszuordnung!K31</f>
        <v>0</v>
      </c>
      <c r="I31" s="3"/>
    </row>
    <row r="32" spans="1:9" x14ac:dyDescent="0.25">
      <c r="A32" s="3" t="s">
        <v>61</v>
      </c>
      <c r="B32" s="3" t="s">
        <v>109</v>
      </c>
      <c r="C32" s="11" t="s">
        <v>88</v>
      </c>
      <c r="D32" s="8">
        <v>220</v>
      </c>
      <c r="E32" s="3" t="s">
        <v>160</v>
      </c>
      <c r="F32" s="7" t="s">
        <v>144</v>
      </c>
      <c r="G32" s="7">
        <v>18.64</v>
      </c>
      <c r="H32" s="1">
        <f>Kraftwerkszuordnung!K32</f>
        <v>0</v>
      </c>
      <c r="I32" s="3"/>
    </row>
    <row r="33" spans="1:9" x14ac:dyDescent="0.25">
      <c r="A33" s="3" t="s">
        <v>62</v>
      </c>
      <c r="B33" s="3" t="s">
        <v>110</v>
      </c>
      <c r="C33" s="11" t="s">
        <v>88</v>
      </c>
      <c r="D33" s="8">
        <v>220</v>
      </c>
      <c r="E33" s="3" t="s">
        <v>161</v>
      </c>
      <c r="F33" s="7" t="s">
        <v>144</v>
      </c>
      <c r="G33" s="7">
        <v>29.84</v>
      </c>
      <c r="H33" s="1">
        <f>Kraftwerkszuordnung!K33</f>
        <v>0</v>
      </c>
      <c r="I33" s="3"/>
    </row>
    <row r="34" spans="1:9" x14ac:dyDescent="0.25">
      <c r="A34" s="3" t="s">
        <v>63</v>
      </c>
      <c r="B34" s="3" t="s">
        <v>111</v>
      </c>
      <c r="C34" s="11" t="s">
        <v>88</v>
      </c>
      <c r="D34" s="8">
        <v>380</v>
      </c>
      <c r="E34" s="3" t="s">
        <v>111</v>
      </c>
      <c r="F34" s="7" t="s">
        <v>2</v>
      </c>
      <c r="G34" s="7">
        <v>1190</v>
      </c>
      <c r="H34" s="1">
        <f>Kraftwerkszuordnung!K34</f>
        <v>833</v>
      </c>
      <c r="I34" s="3"/>
    </row>
    <row r="35" spans="1:9" x14ac:dyDescent="0.25">
      <c r="A35" s="3" t="s">
        <v>64</v>
      </c>
      <c r="B35" s="3" t="s">
        <v>112</v>
      </c>
      <c r="C35" s="11" t="s">
        <v>83</v>
      </c>
      <c r="D35" s="8">
        <v>220</v>
      </c>
      <c r="E35" s="3" t="s">
        <v>112</v>
      </c>
      <c r="F35" s="7" t="s">
        <v>139</v>
      </c>
      <c r="G35" s="7">
        <v>95</v>
      </c>
      <c r="H35" s="1">
        <f>Kraftwerkszuordnung!K35</f>
        <v>0</v>
      </c>
      <c r="I35" s="3"/>
    </row>
    <row r="36" spans="1:9" x14ac:dyDescent="0.25">
      <c r="A36" s="3" t="s">
        <v>65</v>
      </c>
      <c r="B36" s="3" t="s">
        <v>113</v>
      </c>
      <c r="C36" s="11" t="s">
        <v>83</v>
      </c>
      <c r="D36" s="8">
        <v>220</v>
      </c>
      <c r="E36" s="3" t="s">
        <v>162</v>
      </c>
      <c r="F36" s="7" t="s">
        <v>139</v>
      </c>
      <c r="G36" s="7">
        <v>132.5</v>
      </c>
      <c r="H36" s="1">
        <f>Kraftwerkszuordnung!K36</f>
        <v>0</v>
      </c>
      <c r="I36" s="3"/>
    </row>
    <row r="37" spans="1:9" x14ac:dyDescent="0.25">
      <c r="A37" s="3" t="s">
        <v>66</v>
      </c>
      <c r="B37" s="3" t="s">
        <v>114</v>
      </c>
      <c r="C37" s="11" t="s">
        <v>83</v>
      </c>
      <c r="D37" s="8">
        <v>380</v>
      </c>
      <c r="E37" s="3" t="s">
        <v>114</v>
      </c>
      <c r="F37" s="7" t="s">
        <v>3</v>
      </c>
      <c r="G37" s="7">
        <v>279.89999999999998</v>
      </c>
      <c r="H37" s="1">
        <f>Kraftwerkszuordnung!K37</f>
        <v>-159</v>
      </c>
      <c r="I37" s="3"/>
    </row>
    <row r="38" spans="1:9" x14ac:dyDescent="0.25">
      <c r="A38" s="3" t="s">
        <v>67</v>
      </c>
      <c r="B38" s="3" t="s">
        <v>114</v>
      </c>
      <c r="C38" s="11" t="s">
        <v>88</v>
      </c>
      <c r="D38" s="8">
        <v>380</v>
      </c>
      <c r="E38" s="3" t="s">
        <v>163</v>
      </c>
      <c r="F38" s="7" t="s">
        <v>144</v>
      </c>
      <c r="G38" s="7">
        <v>24.64</v>
      </c>
      <c r="H38" s="1">
        <f>Kraftwerkszuordnung!K38</f>
        <v>0</v>
      </c>
      <c r="I38" s="3"/>
    </row>
    <row r="39" spans="1:9" x14ac:dyDescent="0.25">
      <c r="A39" s="3" t="s">
        <v>68</v>
      </c>
      <c r="B39" s="3" t="s">
        <v>115</v>
      </c>
      <c r="C39" s="11" t="s">
        <v>88</v>
      </c>
      <c r="D39" s="8">
        <v>220</v>
      </c>
      <c r="E39" s="3" t="s">
        <v>115</v>
      </c>
      <c r="F39" s="7" t="s">
        <v>2</v>
      </c>
      <c r="G39" s="7">
        <v>373</v>
      </c>
      <c r="H39" s="1">
        <f>Kraftwerkszuordnung!K39</f>
        <v>261.10000000000002</v>
      </c>
      <c r="I39" s="3"/>
    </row>
    <row r="40" spans="1:9" x14ac:dyDescent="0.25">
      <c r="A40" s="3" t="s">
        <v>69</v>
      </c>
      <c r="B40" s="3" t="s">
        <v>115</v>
      </c>
      <c r="C40" s="11" t="s">
        <v>88</v>
      </c>
      <c r="D40" s="8">
        <v>220</v>
      </c>
      <c r="E40" s="3" t="s">
        <v>164</v>
      </c>
      <c r="F40" s="7" t="s">
        <v>144</v>
      </c>
      <c r="G40" s="7">
        <v>24.44</v>
      </c>
      <c r="H40" s="1">
        <f>Kraftwerkszuordnung!K40</f>
        <v>0</v>
      </c>
      <c r="I40" s="3"/>
    </row>
    <row r="41" spans="1:9" x14ac:dyDescent="0.25">
      <c r="A41" s="3" t="s">
        <v>70</v>
      </c>
      <c r="B41" s="3" t="s">
        <v>116</v>
      </c>
      <c r="C41" s="11" t="s">
        <v>83</v>
      </c>
      <c r="D41" s="8">
        <v>220</v>
      </c>
      <c r="E41" s="3" t="s">
        <v>116</v>
      </c>
      <c r="F41" s="7" t="s">
        <v>139</v>
      </c>
      <c r="G41" s="7">
        <v>102</v>
      </c>
      <c r="H41" s="1">
        <f>Kraftwerkszuordnung!K41</f>
        <v>0</v>
      </c>
      <c r="I41" s="3"/>
    </row>
    <row r="42" spans="1:9" x14ac:dyDescent="0.25">
      <c r="A42" s="3" t="s">
        <v>71</v>
      </c>
      <c r="B42" s="3" t="s">
        <v>116</v>
      </c>
      <c r="C42" s="11" t="s">
        <v>83</v>
      </c>
      <c r="D42" s="8">
        <v>220</v>
      </c>
      <c r="E42" s="3" t="s">
        <v>165</v>
      </c>
      <c r="F42" s="7" t="s">
        <v>139</v>
      </c>
      <c r="G42" s="7">
        <v>250</v>
      </c>
      <c r="H42" s="1">
        <f>Kraftwerkszuordnung!K42</f>
        <v>0</v>
      </c>
      <c r="I42" s="3"/>
    </row>
    <row r="43" spans="1:9" x14ac:dyDescent="0.25">
      <c r="A43" s="3" t="s">
        <v>72</v>
      </c>
      <c r="B43" s="3" t="s">
        <v>116</v>
      </c>
      <c r="C43" s="11" t="s">
        <v>83</v>
      </c>
      <c r="D43" s="8">
        <v>220</v>
      </c>
      <c r="E43" s="3" t="s">
        <v>166</v>
      </c>
      <c r="F43" s="7" t="s">
        <v>139</v>
      </c>
      <c r="G43" s="7">
        <v>391</v>
      </c>
      <c r="H43" s="1">
        <f>Kraftwerkszuordnung!K43</f>
        <v>0</v>
      </c>
      <c r="I43" s="3"/>
    </row>
    <row r="44" spans="1:9" x14ac:dyDescent="0.25">
      <c r="A44" s="3" t="s">
        <v>73</v>
      </c>
      <c r="B44" s="3" t="s">
        <v>117</v>
      </c>
      <c r="C44" s="11" t="s">
        <v>83</v>
      </c>
      <c r="D44" s="8">
        <v>380</v>
      </c>
      <c r="E44" s="3" t="s">
        <v>117</v>
      </c>
      <c r="F44" s="7" t="s">
        <v>139</v>
      </c>
      <c r="G44" s="7">
        <v>300</v>
      </c>
      <c r="H44" s="1">
        <f>Kraftwerkszuordnung!K44</f>
        <v>0</v>
      </c>
      <c r="I44" s="3"/>
    </row>
    <row r="45" spans="1:9" x14ac:dyDescent="0.25">
      <c r="A45" s="3" t="s">
        <v>74</v>
      </c>
      <c r="B45" s="3" t="s">
        <v>117</v>
      </c>
      <c r="C45" s="11" t="s">
        <v>83</v>
      </c>
      <c r="D45" s="8">
        <v>380</v>
      </c>
      <c r="E45" s="3" t="s">
        <v>167</v>
      </c>
      <c r="F45" s="7" t="s">
        <v>139</v>
      </c>
      <c r="G45" s="7">
        <v>84</v>
      </c>
      <c r="H45" s="1">
        <f>Kraftwerkszuordnung!K45</f>
        <v>0</v>
      </c>
      <c r="I45" s="3"/>
    </row>
    <row r="46" spans="1:9" x14ac:dyDescent="0.25">
      <c r="A46" s="3" t="s">
        <v>75</v>
      </c>
      <c r="B46" s="3" t="s">
        <v>118</v>
      </c>
      <c r="C46" s="6" t="s">
        <v>83</v>
      </c>
      <c r="D46" s="8">
        <v>220</v>
      </c>
      <c r="E46" s="3" t="s">
        <v>168</v>
      </c>
      <c r="F46" s="7" t="s">
        <v>139</v>
      </c>
      <c r="G46" s="7">
        <v>1200</v>
      </c>
      <c r="H46" s="1">
        <f>Kraftwerkszuordnung!K46</f>
        <v>0</v>
      </c>
      <c r="I46" s="3"/>
    </row>
    <row r="47" spans="1:9" x14ac:dyDescent="0.25">
      <c r="A47" s="3" t="s">
        <v>76</v>
      </c>
      <c r="B47" s="3" t="s">
        <v>118</v>
      </c>
      <c r="C47" s="6" t="s">
        <v>83</v>
      </c>
      <c r="D47" s="8">
        <v>220</v>
      </c>
      <c r="E47" s="3" t="s">
        <v>118</v>
      </c>
      <c r="F47" s="7" t="s">
        <v>139</v>
      </c>
      <c r="G47" s="7">
        <v>225</v>
      </c>
      <c r="H47" s="1">
        <f>Kraftwerkszuordnung!K47</f>
        <v>0</v>
      </c>
      <c r="I47" s="3"/>
    </row>
    <row r="48" spans="1:9" x14ac:dyDescent="0.25">
      <c r="A48" s="3" t="s">
        <v>77</v>
      </c>
      <c r="B48" s="3" t="s">
        <v>118</v>
      </c>
      <c r="C48" s="6" t="s">
        <v>83</v>
      </c>
      <c r="D48" s="8">
        <v>220</v>
      </c>
      <c r="E48" s="3" t="s">
        <v>169</v>
      </c>
      <c r="F48" s="7" t="s">
        <v>139</v>
      </c>
      <c r="G48" s="7">
        <v>1200</v>
      </c>
      <c r="H48" s="1">
        <f>Kraftwerkszuordnung!K48</f>
        <v>0</v>
      </c>
      <c r="I48" s="3"/>
    </row>
    <row r="49" spans="1:9" x14ac:dyDescent="0.25">
      <c r="A49" s="3" t="s">
        <v>78</v>
      </c>
      <c r="B49" s="3" t="s">
        <v>118</v>
      </c>
      <c r="C49" s="6" t="s">
        <v>83</v>
      </c>
      <c r="D49" s="8">
        <v>220</v>
      </c>
      <c r="E49" s="3" t="s">
        <v>170</v>
      </c>
      <c r="F49" s="7" t="s">
        <v>139</v>
      </c>
      <c r="G49" s="7">
        <v>384</v>
      </c>
      <c r="H49" s="1">
        <f>Kraftwerkszuordnung!K49</f>
        <v>0</v>
      </c>
      <c r="I49" s="3"/>
    </row>
    <row r="50" spans="1:9" x14ac:dyDescent="0.25">
      <c r="A50" s="3" t="s">
        <v>79</v>
      </c>
      <c r="B50" s="3" t="s">
        <v>119</v>
      </c>
      <c r="C50" s="11" t="s">
        <v>83</v>
      </c>
      <c r="D50" s="8">
        <v>220</v>
      </c>
      <c r="E50" s="3" t="s">
        <v>119</v>
      </c>
      <c r="F50" s="7" t="s">
        <v>3</v>
      </c>
      <c r="G50" s="7">
        <v>173</v>
      </c>
      <c r="H50" s="1">
        <f>Kraftwerkszuordnung!K50</f>
        <v>-157</v>
      </c>
      <c r="I50" s="3"/>
    </row>
    <row r="51" spans="1:9" x14ac:dyDescent="0.25">
      <c r="A51" s="3" t="s">
        <v>80</v>
      </c>
      <c r="B51" s="3" t="s">
        <v>120</v>
      </c>
      <c r="C51" s="11" t="s">
        <v>83</v>
      </c>
      <c r="D51" s="8">
        <v>220</v>
      </c>
      <c r="E51" s="3" t="s">
        <v>120</v>
      </c>
      <c r="F51" s="7" t="s">
        <v>139</v>
      </c>
      <c r="G51" s="7">
        <v>90</v>
      </c>
      <c r="H51" s="1">
        <f>Kraftwerkszuordnung!K51</f>
        <v>0</v>
      </c>
      <c r="I51" s="3"/>
    </row>
    <row r="52" spans="1:9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7">
        <v>71</v>
      </c>
      <c r="H52" s="1">
        <f>Kraftwerkszuordnung!K52</f>
        <v>0</v>
      </c>
      <c r="I52" s="3"/>
    </row>
    <row r="53" spans="1:9" x14ac:dyDescent="0.25">
      <c r="A53" s="3" t="s">
        <v>184</v>
      </c>
      <c r="B53" s="3" t="s">
        <v>122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v>150</v>
      </c>
      <c r="H53" s="1">
        <f>Kraftwerkszuordnung!K53</f>
        <v>0</v>
      </c>
      <c r="I53" s="3"/>
    </row>
    <row r="54" spans="1:9" x14ac:dyDescent="0.25">
      <c r="A54" s="3" t="s">
        <v>185</v>
      </c>
      <c r="B54" s="3" t="s">
        <v>123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v>23.64</v>
      </c>
      <c r="H54" s="1">
        <f>Kraftwerkszuordnung!K54</f>
        <v>0</v>
      </c>
      <c r="I54" s="3"/>
    </row>
    <row r="55" spans="1:9" x14ac:dyDescent="0.25">
      <c r="A55" s="3" t="s">
        <v>186</v>
      </c>
      <c r="B55" s="3" t="s">
        <v>124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v>135</v>
      </c>
      <c r="H55" s="1">
        <f>Kraftwerkszuordnung!K55</f>
        <v>-54</v>
      </c>
      <c r="I55" s="3"/>
    </row>
    <row r="56" spans="1:9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v>247</v>
      </c>
      <c r="H56" s="1">
        <f>Kraftwerkszuordnung!K56</f>
        <v>0</v>
      </c>
      <c r="I56" s="3"/>
    </row>
    <row r="57" spans="1:9" x14ac:dyDescent="0.25">
      <c r="A57" s="3" t="s">
        <v>188</v>
      </c>
      <c r="B57" s="3" t="s">
        <v>126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v>67.64</v>
      </c>
      <c r="H57" s="1">
        <f>Kraftwerkszuordnung!K57</f>
        <v>13.527999999999999</v>
      </c>
      <c r="I57" s="3"/>
    </row>
    <row r="58" spans="1:9" x14ac:dyDescent="0.25">
      <c r="A58" s="3" t="s">
        <v>189</v>
      </c>
      <c r="B58" s="3" t="s">
        <v>127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v>185</v>
      </c>
      <c r="H58" s="1">
        <f>Kraftwerkszuordnung!K58</f>
        <v>0</v>
      </c>
      <c r="I58" s="3"/>
    </row>
    <row r="59" spans="1:9" x14ac:dyDescent="0.25">
      <c r="A59" s="3" t="s">
        <v>190</v>
      </c>
      <c r="B59" s="3" t="s">
        <v>127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v>110</v>
      </c>
      <c r="H59" s="1">
        <f>Kraftwerkszuordnung!K59</f>
        <v>0</v>
      </c>
      <c r="I59" s="3"/>
    </row>
    <row r="60" spans="1:9" x14ac:dyDescent="0.25">
      <c r="A60" s="3" t="s">
        <v>191</v>
      </c>
      <c r="B60" s="3" t="s">
        <v>128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v>176</v>
      </c>
      <c r="H60" s="1">
        <f>Kraftwerkszuordnung!K60</f>
        <v>0</v>
      </c>
      <c r="I60" s="3"/>
    </row>
    <row r="61" spans="1:9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v>261</v>
      </c>
      <c r="H61" s="1">
        <f>Kraftwerkszuordnung!K61</f>
        <v>-34</v>
      </c>
      <c r="I61" s="3"/>
    </row>
    <row r="62" spans="1:9" x14ac:dyDescent="0.25">
      <c r="A62" s="3" t="s">
        <v>193</v>
      </c>
      <c r="B62" s="3" t="s">
        <v>130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v>195</v>
      </c>
      <c r="H62" s="1">
        <f>Kraftwerkszuordnung!K62</f>
        <v>0</v>
      </c>
      <c r="I62" s="3"/>
    </row>
    <row r="63" spans="1:9" x14ac:dyDescent="0.25">
      <c r="A63" s="3" t="s">
        <v>194</v>
      </c>
      <c r="B63" s="3" t="s">
        <v>130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v>112</v>
      </c>
      <c r="H63" s="1">
        <f>Kraftwerkszuordnung!K63</f>
        <v>-30</v>
      </c>
      <c r="I63" s="3"/>
    </row>
    <row r="64" spans="1:9" x14ac:dyDescent="0.25">
      <c r="A64" s="3" t="s">
        <v>195</v>
      </c>
      <c r="B64" s="3" t="s">
        <v>131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v>181</v>
      </c>
      <c r="H64" s="1">
        <f>Kraftwerkszuordnung!K64</f>
        <v>0</v>
      </c>
      <c r="I64" s="3"/>
    </row>
    <row r="65" spans="1:9" x14ac:dyDescent="0.25">
      <c r="A65" s="3" t="s">
        <v>196</v>
      </c>
      <c r="B65" s="3" t="s">
        <v>132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v>43.64</v>
      </c>
      <c r="H65" s="1">
        <f>Kraftwerkszuordnung!K65</f>
        <v>0</v>
      </c>
      <c r="I65" s="3"/>
    </row>
    <row r="66" spans="1:9" x14ac:dyDescent="0.25">
      <c r="A66" s="3" t="s">
        <v>197</v>
      </c>
      <c r="B66" s="3" t="s">
        <v>133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v>240</v>
      </c>
      <c r="H66" s="1">
        <f>Kraftwerkszuordnung!K66</f>
        <v>-256</v>
      </c>
      <c r="I66" s="3"/>
    </row>
    <row r="67" spans="1:9" x14ac:dyDescent="0.25">
      <c r="A67" s="3" t="s">
        <v>198</v>
      </c>
      <c r="B67" s="3" t="s">
        <v>134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v>24.64</v>
      </c>
      <c r="H67" s="1">
        <f>Kraftwerkszuordnung!K67</f>
        <v>0</v>
      </c>
      <c r="I67" s="3"/>
    </row>
    <row r="68" spans="1:9" x14ac:dyDescent="0.25">
      <c r="A68" s="3" t="s">
        <v>199</v>
      </c>
      <c r="B68" s="3" t="s">
        <v>135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v>18.34</v>
      </c>
      <c r="H68" s="1">
        <f>Kraftwerkszuordnung!K68</f>
        <v>0</v>
      </c>
      <c r="I68" s="3"/>
    </row>
    <row r="69" spans="1:9" x14ac:dyDescent="0.25">
      <c r="A69" s="3" t="s">
        <v>200</v>
      </c>
      <c r="B69" s="3" t="s">
        <v>136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v>14.940000000000001</v>
      </c>
      <c r="H69" s="1">
        <f>Kraftwerkszuordnung!K69</f>
        <v>0</v>
      </c>
      <c r="I69" s="3"/>
    </row>
    <row r="70" spans="1:9" x14ac:dyDescent="0.25">
      <c r="A70" s="3" t="s">
        <v>201</v>
      </c>
      <c r="B70" s="3" t="s">
        <v>137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v>74</v>
      </c>
      <c r="H70" s="1">
        <f>Kraftwerkszuordnung!K70</f>
        <v>-46</v>
      </c>
      <c r="I70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4"/>
  <sheetViews>
    <sheetView zoomScaleNormal="100" workbookViewId="0">
      <pane ySplit="3" topLeftCell="A4" activePane="bottomLeft" state="frozen"/>
      <selection pane="bottomLeft" activeCell="F30" sqref="F30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87</v>
      </c>
      <c r="B4" s="2" t="s">
        <v>204</v>
      </c>
      <c r="C4" s="2" t="s">
        <v>204</v>
      </c>
      <c r="D4" s="11" t="s">
        <v>88</v>
      </c>
      <c r="E4" s="8">
        <v>380</v>
      </c>
      <c r="F4" s="7">
        <f>SUMIFS('Ergebnis KEP'!G$2:G$70,'Ergebnis KEP'!$B$2:$B$70,'Importtabelle E001'!$A4,'Ergebnis KEP'!$C$2:$C$70,'Importtabelle E001'!$D4)</f>
        <v>25.04</v>
      </c>
      <c r="G4" s="7">
        <f>Pmin_E001!C5</f>
        <v>0</v>
      </c>
      <c r="H4" s="7">
        <f>SUMIFS('Ergebnis KEP'!I$2:I$70,'Ergebnis KEP'!$B$2:$B$70,'Importtabelle E001'!$A4,'Ergebnis KEP'!$C$2:$C$70,'Importtabelle E001'!$D4)</f>
        <v>0</v>
      </c>
    </row>
    <row r="5" spans="1:8" x14ac:dyDescent="0.25">
      <c r="A5" s="3" t="s">
        <v>89</v>
      </c>
      <c r="B5" s="2" t="s">
        <v>204</v>
      </c>
      <c r="C5" s="2" t="s">
        <v>204</v>
      </c>
      <c r="D5" s="11" t="s">
        <v>88</v>
      </c>
      <c r="E5" s="8">
        <v>380</v>
      </c>
      <c r="F5" s="7">
        <f>SUMIFS('Ergebnis KEP'!G$2:G$70,'Ergebnis KEP'!$B$2:$B$70,'Importtabelle E001'!$A5,'Ergebnis KEP'!$C$2:$C$70,'Importtabelle E001'!$D5)</f>
        <v>730</v>
      </c>
      <c r="G5" s="7">
        <f>Pmin_E001!C6</f>
        <v>511</v>
      </c>
      <c r="H5" s="7">
        <f>SUMIFS('Ergebnis KEP'!I$2:I$70,'Ergebnis KEP'!$B$2:$B$70,'Importtabelle E001'!$A5,'Ergebnis KEP'!$C$2:$C$70,'Importtabelle E001'!$D5)</f>
        <v>0</v>
      </c>
    </row>
    <row r="6" spans="1:8" x14ac:dyDescent="0.25">
      <c r="A6" s="3" t="s">
        <v>91</v>
      </c>
      <c r="B6" s="2" t="s">
        <v>204</v>
      </c>
      <c r="C6" s="2" t="s">
        <v>204</v>
      </c>
      <c r="D6" s="11" t="s">
        <v>88</v>
      </c>
      <c r="E6" s="8">
        <v>220</v>
      </c>
      <c r="F6" s="7">
        <f>SUMIFS('Ergebnis KEP'!G$2:G$70,'Ergebnis KEP'!$B$2:$B$70,'Importtabelle E001'!$A6,'Ergebnis KEP'!$C$2:$C$70,'Importtabelle E001'!$D6)</f>
        <v>25.54</v>
      </c>
      <c r="G6" s="7">
        <f>Pmin_E001!C7</f>
        <v>0</v>
      </c>
      <c r="H6" s="7">
        <f>SUMIFS('Ergebnis KEP'!I$2:I$70,'Ergebnis KEP'!$B$2:$B$70,'Importtabelle E001'!$A6,'Ergebnis KEP'!$C$2:$C$70,'Importtabelle E001'!$D6)</f>
        <v>0</v>
      </c>
    </row>
    <row r="7" spans="1:8" x14ac:dyDescent="0.25">
      <c r="A7" s="3" t="s">
        <v>102</v>
      </c>
      <c r="B7" s="2" t="s">
        <v>204</v>
      </c>
      <c r="C7" s="2" t="s">
        <v>204</v>
      </c>
      <c r="D7" s="11" t="s">
        <v>88</v>
      </c>
      <c r="E7" s="8">
        <v>220</v>
      </c>
      <c r="F7" s="7">
        <f>SUMIFS('Ergebnis KEP'!G$2:G$70,'Ergebnis KEP'!$B$2:$B$70,'Importtabelle E001'!$A7,'Ergebnis KEP'!$C$2:$C$70,'Importtabelle E001'!$D7)</f>
        <v>24.44</v>
      </c>
      <c r="G7" s="7">
        <f>Pmin_E001!C8</f>
        <v>0</v>
      </c>
      <c r="H7" s="7">
        <f>SUMIFS('Ergebnis KEP'!I$2:I$70,'Ergebnis KEP'!$B$2:$B$70,'Importtabelle E001'!$A7,'Ergebnis KEP'!$C$2:$C$70,'Importtabelle E001'!$D7)</f>
        <v>0</v>
      </c>
    </row>
    <row r="8" spans="1:8" x14ac:dyDescent="0.25">
      <c r="A8" s="3" t="s">
        <v>104</v>
      </c>
      <c r="B8" s="2" t="s">
        <v>204</v>
      </c>
      <c r="C8" s="2" t="s">
        <v>204</v>
      </c>
      <c r="D8" s="11" t="s">
        <v>88</v>
      </c>
      <c r="E8" s="8">
        <v>380</v>
      </c>
      <c r="F8" s="7">
        <f>SUMIFS('Ergebnis KEP'!G$2:G$70,'Ergebnis KEP'!$B$2:$B$70,'Importtabelle E001'!$A8,'Ergebnis KEP'!$C$2:$C$70,'Importtabelle E001'!$D8)</f>
        <v>985</v>
      </c>
      <c r="G8" s="7">
        <f>Pmin_E001!C9</f>
        <v>689.5</v>
      </c>
      <c r="H8" s="7">
        <f>SUMIFS('Ergebnis KEP'!I$2:I$70,'Ergebnis KEP'!$B$2:$B$70,'Importtabelle E001'!$A8,'Ergebnis KEP'!$C$2:$C$70,'Importtabelle E001'!$D8)</f>
        <v>0</v>
      </c>
    </row>
    <row r="9" spans="1:8" x14ac:dyDescent="0.25">
      <c r="A9" s="3" t="s">
        <v>107</v>
      </c>
      <c r="B9" s="2" t="s">
        <v>204</v>
      </c>
      <c r="C9" s="2" t="s">
        <v>204</v>
      </c>
      <c r="D9" s="11" t="s">
        <v>88</v>
      </c>
      <c r="E9" s="8">
        <v>220</v>
      </c>
      <c r="F9" s="7">
        <f>SUMIFS('Ergebnis KEP'!G$2:G$70,'Ergebnis KEP'!$B$2:$B$70,'Importtabelle E001'!$A9,'Ergebnis KEP'!$C$2:$C$70,'Importtabelle E001'!$D9)</f>
        <v>22.64</v>
      </c>
      <c r="G9" s="7">
        <f>Pmin_E001!C10</f>
        <v>0</v>
      </c>
      <c r="H9" s="7">
        <f>SUMIFS('Ergebnis KEP'!I$2:I$70,'Ergebnis KEP'!$B$2:$B$70,'Importtabelle E001'!$A9,'Ergebnis KEP'!$C$2:$C$70,'Importtabelle E001'!$D9)</f>
        <v>0</v>
      </c>
    </row>
    <row r="10" spans="1:8" x14ac:dyDescent="0.25">
      <c r="A10" s="3" t="s">
        <v>109</v>
      </c>
      <c r="B10" s="2" t="s">
        <v>204</v>
      </c>
      <c r="C10" s="2" t="s">
        <v>204</v>
      </c>
      <c r="D10" s="11" t="s">
        <v>88</v>
      </c>
      <c r="E10" s="8">
        <v>220</v>
      </c>
      <c r="F10" s="7">
        <f>SUMIFS('Ergebnis KEP'!G$2:G$70,'Ergebnis KEP'!$B$2:$B$70,'Importtabelle E001'!$A10,'Ergebnis KEP'!$C$2:$C$70,'Importtabelle E001'!$D10)</f>
        <v>18.64</v>
      </c>
      <c r="G10" s="7">
        <f>Pmin_E001!C11</f>
        <v>0</v>
      </c>
      <c r="H10" s="7">
        <f>SUMIFS('Ergebnis KEP'!I$2:I$70,'Ergebnis KEP'!$B$2:$B$70,'Importtabelle E001'!$A10,'Ergebnis KEP'!$C$2:$C$70,'Importtabelle E001'!$D10)</f>
        <v>0</v>
      </c>
    </row>
    <row r="11" spans="1:8" x14ac:dyDescent="0.25">
      <c r="A11" s="3" t="s">
        <v>110</v>
      </c>
      <c r="B11" s="2" t="s">
        <v>204</v>
      </c>
      <c r="C11" s="2" t="s">
        <v>204</v>
      </c>
      <c r="D11" s="11" t="s">
        <v>88</v>
      </c>
      <c r="E11" s="8">
        <v>220</v>
      </c>
      <c r="F11" s="7">
        <f>SUMIFS('Ergebnis KEP'!G$2:G$70,'Ergebnis KEP'!$B$2:$B$70,'Importtabelle E001'!$A11,'Ergebnis KEP'!$C$2:$C$70,'Importtabelle E001'!$D11)</f>
        <v>29.84</v>
      </c>
      <c r="G11" s="7">
        <f>Pmin_E001!C12</f>
        <v>0</v>
      </c>
      <c r="H11" s="7">
        <f>SUMIFS('Ergebnis KEP'!I$2:I$70,'Ergebnis KEP'!$B$2:$B$70,'Importtabelle E001'!$A11,'Ergebnis KEP'!$C$2:$C$70,'Importtabelle E001'!$D11)</f>
        <v>0</v>
      </c>
    </row>
    <row r="12" spans="1:8" x14ac:dyDescent="0.25">
      <c r="A12" s="3" t="s">
        <v>111</v>
      </c>
      <c r="B12" s="2" t="s">
        <v>204</v>
      </c>
      <c r="C12" s="2" t="s">
        <v>204</v>
      </c>
      <c r="D12" s="11" t="s">
        <v>88</v>
      </c>
      <c r="E12" s="8">
        <v>380</v>
      </c>
      <c r="F12" s="7">
        <f>SUMIFS('Ergebnis KEP'!G$2:G$70,'Ergebnis KEP'!$B$2:$B$70,'Importtabelle E001'!$A12,'Ergebnis KEP'!$C$2:$C$70,'Importtabelle E001'!$D12)</f>
        <v>1190</v>
      </c>
      <c r="G12" s="7">
        <f>Pmin_E001!C13</f>
        <v>833</v>
      </c>
      <c r="H12" s="7">
        <f>SUMIFS('Ergebnis KEP'!I$2:I$70,'Ergebnis KEP'!$B$2:$B$70,'Importtabelle E001'!$A12,'Ergebnis KEP'!$C$2:$C$70,'Importtabelle E001'!$D12)</f>
        <v>0</v>
      </c>
    </row>
    <row r="13" spans="1:8" x14ac:dyDescent="0.25">
      <c r="A13" s="3" t="s">
        <v>114</v>
      </c>
      <c r="B13" s="2" t="s">
        <v>204</v>
      </c>
      <c r="C13" s="2" t="s">
        <v>204</v>
      </c>
      <c r="D13" s="11" t="s">
        <v>88</v>
      </c>
      <c r="E13" s="8">
        <v>380</v>
      </c>
      <c r="F13" s="7">
        <f>SUMIFS('Ergebnis KEP'!G$2:G$70,'Ergebnis KEP'!$B$2:$B$70,'Importtabelle E001'!$A13,'Ergebnis KEP'!$C$2:$C$70,'Importtabelle E001'!$D13)</f>
        <v>24.64</v>
      </c>
      <c r="G13" s="7">
        <f>Pmin_E001!C14</f>
        <v>0</v>
      </c>
      <c r="H13" s="7">
        <f>SUMIFS('Ergebnis KEP'!I$2:I$70,'Ergebnis KEP'!$B$2:$B$70,'Importtabelle E001'!$A13,'Ergebnis KEP'!$C$2:$C$70,'Importtabelle E001'!$D13)</f>
        <v>0</v>
      </c>
    </row>
    <row r="14" spans="1:8" x14ac:dyDescent="0.25">
      <c r="A14" s="3" t="s">
        <v>115</v>
      </c>
      <c r="B14" s="2" t="s">
        <v>204</v>
      </c>
      <c r="C14" s="2" t="s">
        <v>204</v>
      </c>
      <c r="D14" s="11" t="s">
        <v>88</v>
      </c>
      <c r="E14" s="8">
        <v>220</v>
      </c>
      <c r="F14" s="7">
        <f>SUMIFS('Ergebnis KEP'!G$2:G$70,'Ergebnis KEP'!$B$2:$B$70,'Importtabelle E001'!$A14,'Ergebnis KEP'!$C$2:$C$70,'Importtabelle E001'!$D14)</f>
        <v>397.44</v>
      </c>
      <c r="G14" s="7">
        <f>Pmin_E001!C15</f>
        <v>0</v>
      </c>
      <c r="H14" s="7">
        <f>SUMIFS('Ergebnis KEP'!I$2:I$70,'Ergebnis KEP'!$B$2:$B$70,'Importtabelle E001'!$A14,'Ergebnis KEP'!$C$2:$C$70,'Importtabelle E001'!$D14)</f>
        <v>0</v>
      </c>
    </row>
    <row r="15" spans="1:8" x14ac:dyDescent="0.25">
      <c r="A15" s="3" t="s">
        <v>123</v>
      </c>
      <c r="B15" s="2" t="s">
        <v>204</v>
      </c>
      <c r="C15" s="2" t="s">
        <v>204</v>
      </c>
      <c r="D15" s="11" t="s">
        <v>88</v>
      </c>
      <c r="E15" s="8">
        <v>220</v>
      </c>
      <c r="F15" s="7">
        <f>SUMIFS('Ergebnis KEP'!G$2:G$70,'Ergebnis KEP'!$B$2:$B$70,'Importtabelle E001'!$A15,'Ergebnis KEP'!$C$2:$C$70,'Importtabelle E001'!$D15)</f>
        <v>23.64</v>
      </c>
      <c r="G15" s="7">
        <f>Pmin_E001!C16</f>
        <v>0</v>
      </c>
      <c r="H15" s="7">
        <f>SUMIFS('Ergebnis KEP'!I$2:I$70,'Ergebnis KEP'!$B$2:$B$70,'Importtabelle E001'!$A15,'Ergebnis KEP'!$C$2:$C$70,'Importtabelle E001'!$D15)</f>
        <v>0</v>
      </c>
    </row>
    <row r="16" spans="1:8" x14ac:dyDescent="0.25">
      <c r="A16" s="3" t="s">
        <v>126</v>
      </c>
      <c r="B16" s="2" t="s">
        <v>204</v>
      </c>
      <c r="C16" s="2" t="s">
        <v>204</v>
      </c>
      <c r="D16" s="6" t="s">
        <v>88</v>
      </c>
      <c r="E16" s="3">
        <v>220</v>
      </c>
      <c r="F16" s="7">
        <f>SUMIFS('Ergebnis KEP'!G$2:G$70,'Ergebnis KEP'!$B$2:$B$70,'Importtabelle E001'!$A16,'Ergebnis KEP'!$C$2:$C$70,'Importtabelle E001'!$D16)</f>
        <v>67.64</v>
      </c>
      <c r="G16" s="7">
        <f>Pmin_E001!C17</f>
        <v>13.527999999999999</v>
      </c>
      <c r="H16" s="7">
        <f>SUMIFS('Ergebnis KEP'!I$2:I$70,'Ergebnis KEP'!$B$2:$B$70,'Importtabelle E001'!$A16,'Ergebnis KEP'!$C$2:$C$70,'Importtabelle E001'!$D16)</f>
        <v>0</v>
      </c>
    </row>
    <row r="17" spans="1:8" x14ac:dyDescent="0.25">
      <c r="A17" s="3" t="s">
        <v>132</v>
      </c>
      <c r="B17" s="2" t="s">
        <v>204</v>
      </c>
      <c r="C17" s="2" t="s">
        <v>204</v>
      </c>
      <c r="D17" s="6" t="s">
        <v>88</v>
      </c>
      <c r="E17" s="8">
        <v>380</v>
      </c>
      <c r="F17" s="7">
        <f>SUMIFS('Ergebnis KEP'!G$2:G$70,'Ergebnis KEP'!$B$2:$B$70,'Importtabelle E001'!$A17,'Ergebnis KEP'!$C$2:$C$70,'Importtabelle E001'!$D17)</f>
        <v>43.64</v>
      </c>
      <c r="G17" s="7">
        <f>Pmin_E001!C18</f>
        <v>0</v>
      </c>
      <c r="H17" s="7">
        <f>SUMIFS('Ergebnis KEP'!I$2:I$70,'Ergebnis KEP'!$B$2:$B$70,'Importtabelle E001'!$A17,'Ergebnis KEP'!$C$2:$C$70,'Importtabelle E001'!$D17)</f>
        <v>0</v>
      </c>
    </row>
    <row r="18" spans="1:8" x14ac:dyDescent="0.25">
      <c r="A18" s="3" t="s">
        <v>134</v>
      </c>
      <c r="B18" s="2" t="s">
        <v>204</v>
      </c>
      <c r="C18" s="2" t="s">
        <v>204</v>
      </c>
      <c r="D18" s="11" t="s">
        <v>88</v>
      </c>
      <c r="E18" s="8">
        <v>220</v>
      </c>
      <c r="F18" s="7">
        <f>SUMIFS('Ergebnis KEP'!G$2:G$70,'Ergebnis KEP'!$B$2:$B$70,'Importtabelle E001'!$A18,'Ergebnis KEP'!$C$2:$C$70,'Importtabelle E001'!$D18)</f>
        <v>24.64</v>
      </c>
      <c r="G18" s="7">
        <f>Pmin_E001!C19</f>
        <v>0</v>
      </c>
      <c r="H18" s="7">
        <f>SUMIFS('Ergebnis KEP'!I$2:I$70,'Ergebnis KEP'!$B$2:$B$70,'Importtabelle E001'!$A18,'Ergebnis KEP'!$C$2:$C$70,'Importtabelle E001'!$D18)</f>
        <v>0</v>
      </c>
    </row>
    <row r="19" spans="1:8" x14ac:dyDescent="0.25">
      <c r="A19" s="3" t="s">
        <v>135</v>
      </c>
      <c r="B19" s="2" t="s">
        <v>204</v>
      </c>
      <c r="C19" s="2" t="s">
        <v>204</v>
      </c>
      <c r="D19" s="11" t="s">
        <v>88</v>
      </c>
      <c r="E19" s="8">
        <v>220</v>
      </c>
      <c r="F19" s="7">
        <f>SUMIFS('Ergebnis KEP'!G$2:G$70,'Ergebnis KEP'!$B$2:$B$70,'Importtabelle E001'!$A19,'Ergebnis KEP'!$C$2:$C$70,'Importtabelle E001'!$D19)</f>
        <v>18.34</v>
      </c>
      <c r="G19" s="7">
        <f>Pmin_E001!C20</f>
        <v>0</v>
      </c>
      <c r="H19" s="7">
        <f>SUMIFS('Ergebnis KEP'!I$2:I$70,'Ergebnis KEP'!$B$2:$B$70,'Importtabelle E001'!$A19,'Ergebnis KEP'!$C$2:$C$70,'Importtabelle E001'!$D19)</f>
        <v>0</v>
      </c>
    </row>
    <row r="20" spans="1:8" x14ac:dyDescent="0.25">
      <c r="A20" s="3" t="s">
        <v>136</v>
      </c>
      <c r="B20" s="21" t="s">
        <v>204</v>
      </c>
      <c r="C20" s="21" t="s">
        <v>204</v>
      </c>
      <c r="D20" s="11" t="s">
        <v>88</v>
      </c>
      <c r="E20" s="8">
        <v>220</v>
      </c>
      <c r="F20" s="7">
        <f>SUMIFS('Ergebnis KEP'!G$2:G$70,'Ergebnis KEP'!$B$2:$B$70,'Importtabelle E001'!$A20,'Ergebnis KEP'!$C$2:$C$70,'Importtabelle E001'!$D20)</f>
        <v>14.940000000000001</v>
      </c>
      <c r="G20" s="7">
        <f>Pmin_E001!C21</f>
        <v>0</v>
      </c>
      <c r="H20" s="7">
        <f>SUMIFS('Ergebnis KEP'!I$2:I$70,'Ergebnis KEP'!$B$2:$B$70,'Importtabelle E001'!$A20,'Ergebnis KEP'!$C$2:$C$70,'Importtabelle E001'!$D20)</f>
        <v>0</v>
      </c>
    </row>
    <row r="21" spans="1:8" x14ac:dyDescent="0.25">
      <c r="B21" s="23"/>
      <c r="C21" s="23"/>
    </row>
    <row r="22" spans="1:8" x14ac:dyDescent="0.25">
      <c r="B22" s="22"/>
      <c r="C22" s="22"/>
    </row>
    <row r="23" spans="1:8" x14ac:dyDescent="0.25">
      <c r="B23" s="22"/>
      <c r="C23" s="22"/>
    </row>
    <row r="24" spans="1:8" x14ac:dyDescent="0.25">
      <c r="B24" s="22"/>
      <c r="C24" s="22"/>
    </row>
    <row r="25" spans="1:8" x14ac:dyDescent="0.25">
      <c r="B25" s="22"/>
      <c r="C25" s="22"/>
    </row>
    <row r="26" spans="1:8" x14ac:dyDescent="0.25">
      <c r="B26" s="22"/>
      <c r="C26" s="22"/>
    </row>
    <row r="27" spans="1:8" x14ac:dyDescent="0.25">
      <c r="B27" s="22"/>
      <c r="C27" s="22"/>
    </row>
    <row r="28" spans="1:8" x14ac:dyDescent="0.25">
      <c r="B28" s="22"/>
      <c r="C28" s="22"/>
    </row>
    <row r="29" spans="1:8" x14ac:dyDescent="0.25">
      <c r="B29" s="22"/>
      <c r="C29" s="22"/>
    </row>
    <row r="30" spans="1:8" x14ac:dyDescent="0.25">
      <c r="B30" s="22"/>
      <c r="C30" s="22"/>
    </row>
    <row r="31" spans="1:8" x14ac:dyDescent="0.25">
      <c r="B31" s="22"/>
      <c r="C31" s="22"/>
    </row>
    <row r="32" spans="1:8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U21"/>
  <sheetViews>
    <sheetView workbookViewId="0">
      <selection activeCell="B2" sqref="B2"/>
    </sheetView>
  </sheetViews>
  <sheetFormatPr baseColWidth="10" defaultRowHeight="15" x14ac:dyDescent="0.25"/>
  <cols>
    <col min="2" max="2" width="13.28515625" bestFit="1" customWidth="1"/>
  </cols>
  <sheetData>
    <row r="1" spans="2:21" x14ac:dyDescent="0.25">
      <c r="C1" s="25" t="s">
        <v>11</v>
      </c>
      <c r="D1" s="3" t="s">
        <v>38</v>
      </c>
      <c r="E1" s="3" t="s">
        <v>39</v>
      </c>
      <c r="F1" s="3" t="s">
        <v>41</v>
      </c>
      <c r="G1" s="3" t="s">
        <v>53</v>
      </c>
      <c r="H1" s="3" t="s">
        <v>55</v>
      </c>
      <c r="I1" s="3" t="s">
        <v>58</v>
      </c>
      <c r="J1" s="3" t="s">
        <v>61</v>
      </c>
      <c r="K1" s="3" t="s">
        <v>62</v>
      </c>
      <c r="L1" s="3" t="s">
        <v>63</v>
      </c>
      <c r="M1" s="3" t="s">
        <v>67</v>
      </c>
      <c r="N1" s="3" t="s">
        <v>68</v>
      </c>
      <c r="O1" s="3" t="s">
        <v>69</v>
      </c>
      <c r="P1" s="3" t="s">
        <v>185</v>
      </c>
      <c r="Q1" s="3" t="s">
        <v>188</v>
      </c>
      <c r="R1" s="3" t="s">
        <v>196</v>
      </c>
      <c r="S1" s="3" t="s">
        <v>198</v>
      </c>
      <c r="T1" s="3" t="s">
        <v>199</v>
      </c>
      <c r="U1" s="3" t="s">
        <v>200</v>
      </c>
    </row>
    <row r="2" spans="2:21" x14ac:dyDescent="0.25">
      <c r="C2" s="9" t="s">
        <v>6</v>
      </c>
      <c r="D2" s="3" t="s">
        <v>87</v>
      </c>
      <c r="E2" s="3" t="s">
        <v>89</v>
      </c>
      <c r="F2" s="3" t="s">
        <v>91</v>
      </c>
      <c r="G2" s="3" t="s">
        <v>102</v>
      </c>
      <c r="H2" s="3" t="s">
        <v>104</v>
      </c>
      <c r="I2" s="3" t="s">
        <v>107</v>
      </c>
      <c r="J2" s="3" t="s">
        <v>109</v>
      </c>
      <c r="K2" s="3" t="s">
        <v>110</v>
      </c>
      <c r="L2" s="3" t="s">
        <v>111</v>
      </c>
      <c r="M2" s="3" t="s">
        <v>114</v>
      </c>
      <c r="N2" s="3" t="s">
        <v>115</v>
      </c>
      <c r="O2" s="3" t="s">
        <v>115</v>
      </c>
      <c r="P2" s="3" t="s">
        <v>123</v>
      </c>
      <c r="Q2" s="3" t="s">
        <v>126</v>
      </c>
      <c r="R2" s="3" t="s">
        <v>132</v>
      </c>
      <c r="S2" s="3" t="s">
        <v>134</v>
      </c>
      <c r="T2" s="3" t="s">
        <v>135</v>
      </c>
      <c r="U2" s="3" t="s">
        <v>136</v>
      </c>
    </row>
    <row r="3" spans="2:21" x14ac:dyDescent="0.25">
      <c r="C3" s="25" t="s">
        <v>206</v>
      </c>
      <c r="D3">
        <v>0</v>
      </c>
      <c r="E3">
        <v>511</v>
      </c>
      <c r="F3">
        <v>0</v>
      </c>
      <c r="G3">
        <v>0</v>
      </c>
      <c r="H3">
        <v>689.5</v>
      </c>
      <c r="I3">
        <v>0</v>
      </c>
      <c r="J3">
        <v>0</v>
      </c>
      <c r="K3">
        <v>0</v>
      </c>
      <c r="L3">
        <v>833</v>
      </c>
      <c r="M3">
        <v>0</v>
      </c>
      <c r="N3">
        <v>261.10000000000002</v>
      </c>
      <c r="O3">
        <v>0</v>
      </c>
      <c r="P3">
        <v>0</v>
      </c>
      <c r="Q3">
        <v>13.527999999999999</v>
      </c>
      <c r="R3">
        <v>0</v>
      </c>
      <c r="S3">
        <v>0</v>
      </c>
      <c r="T3">
        <v>0</v>
      </c>
      <c r="U3">
        <v>0</v>
      </c>
    </row>
    <row r="4" spans="2:21" x14ac:dyDescent="0.25">
      <c r="B4" s="9" t="s">
        <v>6</v>
      </c>
      <c r="C4" s="26"/>
    </row>
    <row r="5" spans="2:21" x14ac:dyDescent="0.25">
      <c r="B5" s="3" t="s">
        <v>87</v>
      </c>
      <c r="C5">
        <f>MIN(D5:U5)</f>
        <v>0</v>
      </c>
      <c r="D5">
        <f>IF($B5=D$2,D$3,"")</f>
        <v>0</v>
      </c>
      <c r="E5" t="str">
        <f t="shared" ref="E5:U1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</row>
    <row r="6" spans="2:21" x14ac:dyDescent="0.25">
      <c r="B6" s="3" t="s">
        <v>89</v>
      </c>
      <c r="C6">
        <f t="shared" ref="C6:C21" si="1">MIN(D6:U6)</f>
        <v>511</v>
      </c>
      <c r="D6" t="str">
        <f t="shared" ref="D6:S21" si="2">IF($B6=D$2,D$3,"")</f>
        <v/>
      </c>
      <c r="E6">
        <f t="shared" si="0"/>
        <v>511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</row>
    <row r="7" spans="2:21" x14ac:dyDescent="0.25">
      <c r="B7" s="3" t="s">
        <v>91</v>
      </c>
      <c r="C7">
        <f t="shared" si="1"/>
        <v>0</v>
      </c>
      <c r="D7" t="str">
        <f t="shared" si="2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</row>
    <row r="8" spans="2:21" x14ac:dyDescent="0.25">
      <c r="B8" s="3" t="s">
        <v>102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</row>
    <row r="9" spans="2:21" x14ac:dyDescent="0.25">
      <c r="B9" s="3" t="s">
        <v>104</v>
      </c>
      <c r="C9">
        <f t="shared" si="1"/>
        <v>689.5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689.5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</row>
    <row r="10" spans="2:21" x14ac:dyDescent="0.25">
      <c r="B10" s="3" t="s">
        <v>107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0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</row>
    <row r="11" spans="2:21" x14ac:dyDescent="0.25">
      <c r="B11" s="3" t="s">
        <v>109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0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</row>
    <row r="12" spans="2:21" x14ac:dyDescent="0.25">
      <c r="B12" s="3" t="s">
        <v>110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f t="shared" si="0"/>
        <v>0</v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</row>
    <row r="13" spans="2:21" x14ac:dyDescent="0.25">
      <c r="B13" s="3" t="s">
        <v>111</v>
      </c>
      <c r="C13">
        <f t="shared" si="1"/>
        <v>833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>
        <f t="shared" si="0"/>
        <v>833</v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</row>
    <row r="14" spans="2:21" x14ac:dyDescent="0.25">
      <c r="B14" s="3" t="s">
        <v>114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>
        <f t="shared" si="0"/>
        <v>0</v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</row>
    <row r="15" spans="2:21" x14ac:dyDescent="0.25">
      <c r="B15" s="3" t="s">
        <v>115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261.10000000000002</v>
      </c>
      <c r="O15">
        <f t="shared" si="0"/>
        <v>0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</row>
    <row r="16" spans="2:21" x14ac:dyDescent="0.25">
      <c r="B16" s="3" t="s">
        <v>123</v>
      </c>
      <c r="C16">
        <f t="shared" si="1"/>
        <v>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>
        <f t="shared" si="0"/>
        <v>0</v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</row>
    <row r="17" spans="2:21" x14ac:dyDescent="0.25">
      <c r="B17" s="3" t="s">
        <v>126</v>
      </c>
      <c r="C17">
        <f t="shared" si="1"/>
        <v>13.527999999999999</v>
      </c>
      <c r="D17" t="str">
        <f t="shared" si="2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>
        <f t="shared" si="0"/>
        <v>13.527999999999999</v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</row>
    <row r="18" spans="2:21" x14ac:dyDescent="0.25">
      <c r="B18" s="3" t="s">
        <v>132</v>
      </c>
      <c r="C18">
        <f t="shared" si="1"/>
        <v>0</v>
      </c>
      <c r="D18" t="str">
        <f t="shared" si="2"/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  <c r="R18">
        <f t="shared" si="0"/>
        <v>0</v>
      </c>
      <c r="S18" t="str">
        <f t="shared" si="0"/>
        <v/>
      </c>
      <c r="T18" t="str">
        <f t="shared" si="0"/>
        <v/>
      </c>
      <c r="U18" t="str">
        <f t="shared" si="0"/>
        <v/>
      </c>
    </row>
    <row r="19" spans="2:21" x14ac:dyDescent="0.25">
      <c r="B19" s="3" t="s">
        <v>134</v>
      </c>
      <c r="C19">
        <f t="shared" si="1"/>
        <v>0</v>
      </c>
      <c r="D19" t="str">
        <f t="shared" si="2"/>
        <v/>
      </c>
      <c r="E19" t="str">
        <f t="shared" si="0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>
        <f t="shared" si="0"/>
        <v>0</v>
      </c>
      <c r="T19" t="str">
        <f t="shared" si="0"/>
        <v/>
      </c>
      <c r="U19" t="str">
        <f t="shared" si="0"/>
        <v/>
      </c>
    </row>
    <row r="20" spans="2:21" x14ac:dyDescent="0.25">
      <c r="B20" s="3" t="s">
        <v>135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>
        <f t="shared" ref="T20:U21" si="3">IF($B20=T$2,T$3,"")</f>
        <v>0</v>
      </c>
      <c r="U20" t="str">
        <f t="shared" si="3"/>
        <v/>
      </c>
    </row>
    <row r="21" spans="2:21" x14ac:dyDescent="0.25">
      <c r="B21" s="3" t="s">
        <v>136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43"/>
  <sheetViews>
    <sheetView zoomScaleNormal="100" workbookViewId="0">
      <pane ySplit="3" topLeftCell="A13" activePane="bottomLeft" state="frozen"/>
      <selection pane="bottomLeft" activeCell="J19" sqref="J19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82</v>
      </c>
      <c r="B4" s="21" t="s">
        <v>205</v>
      </c>
      <c r="C4" s="21" t="s">
        <v>205</v>
      </c>
      <c r="D4" s="11" t="s">
        <v>83</v>
      </c>
      <c r="E4" s="8">
        <v>220</v>
      </c>
      <c r="F4" s="7">
        <f>SUMIFS('Ergebnis KEP'!G$2:G$70,'Ergebnis KEP'!$B$2:$B$70,'Importtabelle E003'!$A4,'Ergebnis KEP'!$C$2:$C$70,'Importtabelle E003'!$D4)</f>
        <v>626</v>
      </c>
      <c r="G4" s="7">
        <f>Pmin_E003!C5</f>
        <v>0</v>
      </c>
      <c r="H4" s="7">
        <f>SUMIFS('Ergebnis KEP'!I$2:I$70,'Ergebnis KEP'!$B$2:$B$70,'Importtabelle E003'!$A4,'Ergebnis KEP'!$C$2:$C$70,'Importtabelle E003'!$D4)</f>
        <v>0</v>
      </c>
    </row>
    <row r="5" spans="1:8" x14ac:dyDescent="0.25">
      <c r="A5" s="3" t="s">
        <v>84</v>
      </c>
      <c r="B5" s="21" t="s">
        <v>205</v>
      </c>
      <c r="C5" s="21" t="s">
        <v>205</v>
      </c>
      <c r="D5" s="11" t="s">
        <v>83</v>
      </c>
      <c r="E5" s="8">
        <v>220</v>
      </c>
      <c r="F5" s="7">
        <f>SUMIFS('Ergebnis KEP'!G$2:G$70,'Ergebnis KEP'!$B$2:$B$70,'Importtabelle E003'!$A5,'Ergebnis KEP'!$C$2:$C$70,'Importtabelle E003'!$D5)</f>
        <v>871</v>
      </c>
      <c r="G5" s="7">
        <f>Pmin_E003!C6</f>
        <v>0</v>
      </c>
      <c r="H5" s="7">
        <f>SUMIFS('Ergebnis KEP'!I$2:I$70,'Ergebnis KEP'!$B$2:$B$70,'Importtabelle E003'!$A5,'Ergebnis KEP'!$C$2:$C$70,'Importtabelle E003'!$D5)</f>
        <v>0</v>
      </c>
    </row>
    <row r="6" spans="1:8" x14ac:dyDescent="0.25">
      <c r="A6" s="3" t="s">
        <v>85</v>
      </c>
      <c r="B6" s="21" t="s">
        <v>205</v>
      </c>
      <c r="C6" s="21" t="s">
        <v>205</v>
      </c>
      <c r="D6" s="11" t="s">
        <v>83</v>
      </c>
      <c r="E6" s="8">
        <v>220</v>
      </c>
      <c r="F6" s="7">
        <f>SUMIFS('Ergebnis KEP'!G$2:G$70,'Ergebnis KEP'!$B$2:$B$70,'Importtabelle E003'!$A6,'Ergebnis KEP'!$C$2:$C$70,'Importtabelle E003'!$D6)</f>
        <v>252</v>
      </c>
      <c r="G6" s="7">
        <f>Pmin_E003!C7</f>
        <v>0</v>
      </c>
      <c r="H6" s="7">
        <f>SUMIFS('Ergebnis KEP'!I$2:I$70,'Ergebnis KEP'!$B$2:$B$70,'Importtabelle E003'!$A6,'Ergebnis KEP'!$C$2:$C$70,'Importtabelle E003'!$D6)</f>
        <v>0</v>
      </c>
    </row>
    <row r="7" spans="1:8" x14ac:dyDescent="0.25">
      <c r="A7" s="3" t="s">
        <v>86</v>
      </c>
      <c r="B7" s="21" t="s">
        <v>205</v>
      </c>
      <c r="C7" s="21" t="s">
        <v>205</v>
      </c>
      <c r="D7" s="11" t="s">
        <v>83</v>
      </c>
      <c r="E7" s="8">
        <v>220</v>
      </c>
      <c r="F7" s="7">
        <f>SUMIFS('Ergebnis KEP'!G$2:G$70,'Ergebnis KEP'!$B$2:$B$70,'Importtabelle E003'!$A7,'Ergebnis KEP'!$C$2:$C$70,'Importtabelle E003'!$D7)</f>
        <v>124</v>
      </c>
      <c r="G7" s="7">
        <f>Pmin_E003!C8</f>
        <v>0</v>
      </c>
      <c r="H7" s="7">
        <f>SUMIFS('Ergebnis KEP'!I$2:I$70,'Ergebnis KEP'!$B$2:$B$70,'Importtabelle E003'!$A7,'Ergebnis KEP'!$C$2:$C$70,'Importtabelle E003'!$D7)</f>
        <v>0</v>
      </c>
    </row>
    <row r="8" spans="1:8" x14ac:dyDescent="0.25">
      <c r="A8" s="3" t="s">
        <v>87</v>
      </c>
      <c r="B8" s="21" t="s">
        <v>205</v>
      </c>
      <c r="C8" s="21" t="s">
        <v>205</v>
      </c>
      <c r="D8" s="11" t="s">
        <v>83</v>
      </c>
      <c r="E8" s="8">
        <v>380</v>
      </c>
      <c r="F8" s="7">
        <f>SUMIFS('Ergebnis KEP'!G$2:G$70,'Ergebnis KEP'!$B$2:$B$70,'Importtabelle E003'!$A8,'Ergebnis KEP'!$C$2:$C$70,'Importtabelle E003'!$D8)</f>
        <v>89.1</v>
      </c>
      <c r="G8" s="7">
        <f>Pmin_E003!C9</f>
        <v>0</v>
      </c>
      <c r="H8" s="7">
        <f>SUMIFS('Ergebnis KEP'!I$2:I$70,'Ergebnis KEP'!$B$2:$B$70,'Importtabelle E003'!$A8,'Ergebnis KEP'!$C$2:$C$70,'Importtabelle E003'!$D8)</f>
        <v>0</v>
      </c>
    </row>
    <row r="9" spans="1:8" x14ac:dyDescent="0.25">
      <c r="A9" s="3" t="s">
        <v>90</v>
      </c>
      <c r="B9" s="21" t="s">
        <v>205</v>
      </c>
      <c r="C9" s="21" t="s">
        <v>205</v>
      </c>
      <c r="D9" s="6" t="s">
        <v>83</v>
      </c>
      <c r="E9" s="8">
        <v>220</v>
      </c>
      <c r="F9" s="7">
        <f>SUMIFS('Ergebnis KEP'!G$2:G$70,'Ergebnis KEP'!$B$2:$B$70,'Importtabelle E003'!$A9,'Ergebnis KEP'!$C$2:$C$70,'Importtabelle E003'!$D9)</f>
        <v>324</v>
      </c>
      <c r="G9" s="7">
        <f>Pmin_E003!C10</f>
        <v>0</v>
      </c>
      <c r="H9" s="7">
        <f>SUMIFS('Ergebnis KEP'!I$2:I$70,'Ergebnis KEP'!$B$2:$B$70,'Importtabelle E003'!$A9,'Ergebnis KEP'!$C$2:$C$70,'Importtabelle E003'!$D9)</f>
        <v>0</v>
      </c>
    </row>
    <row r="10" spans="1:8" x14ac:dyDescent="0.25">
      <c r="A10" s="3" t="s">
        <v>92</v>
      </c>
      <c r="B10" s="21" t="s">
        <v>205</v>
      </c>
      <c r="C10" s="21" t="s">
        <v>205</v>
      </c>
      <c r="D10" s="11" t="s">
        <v>83</v>
      </c>
      <c r="E10" s="8">
        <v>220</v>
      </c>
      <c r="F10" s="7">
        <f>SUMIFS('Ergebnis KEP'!G$2:G$70,'Ergebnis KEP'!$B$2:$B$70,'Importtabelle E003'!$A10,'Ergebnis KEP'!$C$2:$C$70,'Importtabelle E003'!$D10)</f>
        <v>331</v>
      </c>
      <c r="G10" s="7">
        <f>Pmin_E003!C11</f>
        <v>0</v>
      </c>
      <c r="H10" s="7">
        <f>SUMIFS('Ergebnis KEP'!I$2:I$70,'Ergebnis KEP'!$B$2:$B$70,'Importtabelle E003'!$A10,'Ergebnis KEP'!$C$2:$C$70,'Importtabelle E003'!$D10)</f>
        <v>0</v>
      </c>
    </row>
    <row r="11" spans="1:8" x14ac:dyDescent="0.25">
      <c r="A11" s="3" t="s">
        <v>93</v>
      </c>
      <c r="B11" s="21" t="s">
        <v>205</v>
      </c>
      <c r="C11" s="21" t="s">
        <v>205</v>
      </c>
      <c r="D11" s="11" t="s">
        <v>83</v>
      </c>
      <c r="E11" s="8">
        <v>220</v>
      </c>
      <c r="F11" s="7">
        <f>SUMIFS('Ergebnis KEP'!G$2:G$70,'Ergebnis KEP'!$B$2:$B$70,'Importtabelle E003'!$A11,'Ergebnis KEP'!$C$2:$C$70,'Importtabelle E003'!$D11)</f>
        <v>100</v>
      </c>
      <c r="G11" s="7">
        <f>Pmin_E003!C12</f>
        <v>0</v>
      </c>
      <c r="H11" s="7">
        <f>SUMIFS('Ergebnis KEP'!I$2:I$70,'Ergebnis KEP'!$B$2:$B$70,'Importtabelle E003'!$A11,'Ergebnis KEP'!$C$2:$C$70,'Importtabelle E003'!$D11)</f>
        <v>0</v>
      </c>
    </row>
    <row r="12" spans="1:8" x14ac:dyDescent="0.25">
      <c r="A12" s="3" t="s">
        <v>94</v>
      </c>
      <c r="B12" s="21" t="s">
        <v>205</v>
      </c>
      <c r="C12" s="21" t="s">
        <v>205</v>
      </c>
      <c r="D12" s="11" t="s">
        <v>83</v>
      </c>
      <c r="E12" s="8">
        <v>220</v>
      </c>
      <c r="F12" s="7">
        <f>SUMIFS('Ergebnis KEP'!G$2:G$70,'Ergebnis KEP'!$B$2:$B$70,'Importtabelle E003'!$A12,'Ergebnis KEP'!$C$2:$C$70,'Importtabelle E003'!$D12)</f>
        <v>104</v>
      </c>
      <c r="G12" s="7">
        <f>Pmin_E003!C13</f>
        <v>0</v>
      </c>
      <c r="H12" s="7">
        <f>SUMIFS('Ergebnis KEP'!I$2:I$70,'Ergebnis KEP'!$B$2:$B$70,'Importtabelle E003'!$A12,'Ergebnis KEP'!$C$2:$C$70,'Importtabelle E003'!$D12)</f>
        <v>0</v>
      </c>
    </row>
    <row r="13" spans="1:8" x14ac:dyDescent="0.25">
      <c r="A13" s="3" t="s">
        <v>95</v>
      </c>
      <c r="B13" s="21" t="s">
        <v>205</v>
      </c>
      <c r="C13" s="21" t="s">
        <v>205</v>
      </c>
      <c r="D13" s="11" t="s">
        <v>83</v>
      </c>
      <c r="E13" s="8">
        <v>220</v>
      </c>
      <c r="F13" s="7">
        <f>SUMIFS('Ergebnis KEP'!G$2:G$70,'Ergebnis KEP'!$B$2:$B$70,'Importtabelle E003'!$A13,'Ergebnis KEP'!$C$2:$C$70,'Importtabelle E003'!$D13)</f>
        <v>120</v>
      </c>
      <c r="G13" s="7">
        <f>Pmin_E003!C14</f>
        <v>0</v>
      </c>
      <c r="H13" s="7">
        <f>SUMIFS('Ergebnis KEP'!I$2:I$70,'Ergebnis KEP'!$B$2:$B$70,'Importtabelle E003'!$A13,'Ergebnis KEP'!$C$2:$C$70,'Importtabelle E003'!$D13)</f>
        <v>0</v>
      </c>
    </row>
    <row r="14" spans="1:8" x14ac:dyDescent="0.25">
      <c r="A14" s="3" t="s">
        <v>96</v>
      </c>
      <c r="B14" s="21" t="s">
        <v>205</v>
      </c>
      <c r="C14" s="21" t="s">
        <v>205</v>
      </c>
      <c r="D14" s="11" t="s">
        <v>83</v>
      </c>
      <c r="E14" s="8">
        <v>220</v>
      </c>
      <c r="F14" s="7">
        <f>SUMIFS('Ergebnis KEP'!G$2:G$70,'Ergebnis KEP'!$B$2:$B$70,'Importtabelle E003'!$A14,'Ergebnis KEP'!$C$2:$C$70,'Importtabelle E003'!$D14)</f>
        <v>159</v>
      </c>
      <c r="G14" s="7">
        <f>Pmin_E003!C15</f>
        <v>0</v>
      </c>
      <c r="H14" s="7">
        <f>SUMIFS('Ergebnis KEP'!I$2:I$70,'Ergebnis KEP'!$B$2:$B$70,'Importtabelle E003'!$A14,'Ergebnis KEP'!$C$2:$C$70,'Importtabelle E003'!$D14)</f>
        <v>0</v>
      </c>
    </row>
    <row r="15" spans="1:8" x14ac:dyDescent="0.25">
      <c r="A15" s="3" t="s">
        <v>97</v>
      </c>
      <c r="B15" s="21" t="s">
        <v>205</v>
      </c>
      <c r="C15" s="21" t="s">
        <v>205</v>
      </c>
      <c r="D15" s="11" t="s">
        <v>83</v>
      </c>
      <c r="E15" s="8">
        <v>220</v>
      </c>
      <c r="F15" s="7">
        <f>SUMIFS('Ergebnis KEP'!G$2:G$70,'Ergebnis KEP'!$B$2:$B$70,'Importtabelle E003'!$A15,'Ergebnis KEP'!$C$2:$C$70,'Importtabelle E003'!$D15)</f>
        <v>126</v>
      </c>
      <c r="G15" s="7">
        <f>Pmin_E003!C16</f>
        <v>-63</v>
      </c>
      <c r="H15" s="7">
        <f>SUMIFS('Ergebnis KEP'!I$2:I$70,'Ergebnis KEP'!$B$2:$B$70,'Importtabelle E003'!$A15,'Ergebnis KEP'!$C$2:$C$70,'Importtabelle E003'!$D15)</f>
        <v>0</v>
      </c>
    </row>
    <row r="16" spans="1:8" x14ac:dyDescent="0.25">
      <c r="A16" s="3" t="s">
        <v>98</v>
      </c>
      <c r="B16" s="21" t="s">
        <v>205</v>
      </c>
      <c r="C16" s="21" t="s">
        <v>205</v>
      </c>
      <c r="D16" s="6" t="s">
        <v>83</v>
      </c>
      <c r="E16" s="8">
        <v>220</v>
      </c>
      <c r="F16" s="7">
        <f>SUMIFS('Ergebnis KEP'!G$2:G$70,'Ergebnis KEP'!$B$2:$B$70,'Importtabelle E003'!$A16,'Ergebnis KEP'!$C$2:$C$70,'Importtabelle E003'!$D16)</f>
        <v>117</v>
      </c>
      <c r="G16" s="7">
        <f>Pmin_E003!C17</f>
        <v>0</v>
      </c>
      <c r="H16" s="7">
        <f>SUMIFS('Ergebnis KEP'!I$2:I$70,'Ergebnis KEP'!$B$2:$B$70,'Importtabelle E003'!$A16,'Ergebnis KEP'!$C$2:$C$70,'Importtabelle E003'!$D16)</f>
        <v>0</v>
      </c>
    </row>
    <row r="17" spans="1:8" x14ac:dyDescent="0.25">
      <c r="A17" s="3" t="s">
        <v>99</v>
      </c>
      <c r="B17" s="21" t="s">
        <v>205</v>
      </c>
      <c r="C17" s="21" t="s">
        <v>205</v>
      </c>
      <c r="D17" s="11" t="s">
        <v>83</v>
      </c>
      <c r="E17" s="8">
        <v>380</v>
      </c>
      <c r="F17" s="7">
        <f>SUMIFS('Ergebnis KEP'!G$2:G$70,'Ergebnis KEP'!$B$2:$B$70,'Importtabelle E003'!$A17,'Ergebnis KEP'!$C$2:$C$70,'Importtabelle E003'!$D17)</f>
        <v>410</v>
      </c>
      <c r="G17" s="7">
        <f>Pmin_E003!C18</f>
        <v>0</v>
      </c>
      <c r="H17" s="7">
        <f>SUMIFS('Ergebnis KEP'!I$2:I$70,'Ergebnis KEP'!$B$2:$B$70,'Importtabelle E003'!$A17,'Ergebnis KEP'!$C$2:$C$70,'Importtabelle E003'!$D17)</f>
        <v>0</v>
      </c>
    </row>
    <row r="18" spans="1:8" x14ac:dyDescent="0.25">
      <c r="A18" s="3" t="s">
        <v>100</v>
      </c>
      <c r="B18" s="21" t="s">
        <v>205</v>
      </c>
      <c r="C18" s="21" t="s">
        <v>205</v>
      </c>
      <c r="D18" s="11" t="s">
        <v>83</v>
      </c>
      <c r="E18" s="8">
        <v>220</v>
      </c>
      <c r="F18" s="7">
        <f>SUMIFS('Ergebnis KEP'!G$2:G$70,'Ergebnis KEP'!$B$2:$B$70,'Importtabelle E003'!$A18,'Ergebnis KEP'!$C$2:$C$70,'Importtabelle E003'!$D18)</f>
        <v>128</v>
      </c>
      <c r="G18" s="7">
        <f>Pmin_E003!C19</f>
        <v>0</v>
      </c>
      <c r="H18" s="7">
        <f>SUMIFS('Ergebnis KEP'!I$2:I$70,'Ergebnis KEP'!$B$2:$B$70,'Importtabelle E003'!$A18,'Ergebnis KEP'!$C$2:$C$70,'Importtabelle E003'!$D18)</f>
        <v>0</v>
      </c>
    </row>
    <row r="19" spans="1:8" x14ac:dyDescent="0.25">
      <c r="A19" s="3" t="s">
        <v>101</v>
      </c>
      <c r="B19" s="21" t="s">
        <v>205</v>
      </c>
      <c r="C19" s="21" t="s">
        <v>205</v>
      </c>
      <c r="D19" s="11" t="s">
        <v>83</v>
      </c>
      <c r="E19" s="8">
        <v>220</v>
      </c>
      <c r="F19" s="7">
        <f>SUMIFS('Ergebnis KEP'!G$2:G$70,'Ergebnis KEP'!$B$2:$B$70,'Importtabelle E003'!$A19,'Ergebnis KEP'!$C$2:$C$70,'Importtabelle E003'!$D19)</f>
        <v>992</v>
      </c>
      <c r="G19" s="7">
        <f>Pmin_E003!C20</f>
        <v>0</v>
      </c>
      <c r="H19" s="7">
        <f>SUMIFS('Ergebnis KEP'!I$2:I$70,'Ergebnis KEP'!$B$2:$B$70,'Importtabelle E003'!$A19,'Ergebnis KEP'!$C$2:$C$70,'Importtabelle E003'!$D19)</f>
        <v>0</v>
      </c>
    </row>
    <row r="20" spans="1:8" x14ac:dyDescent="0.25">
      <c r="A20" s="3" t="s">
        <v>103</v>
      </c>
      <c r="B20" s="21" t="s">
        <v>205</v>
      </c>
      <c r="C20" s="21" t="s">
        <v>205</v>
      </c>
      <c r="D20" s="11" t="s">
        <v>83</v>
      </c>
      <c r="E20" s="8">
        <v>220</v>
      </c>
      <c r="F20" s="7">
        <f>SUMIFS('Ergebnis KEP'!G$2:G$70,'Ergebnis KEP'!$B$2:$B$70,'Importtabelle E003'!$A20,'Ergebnis KEP'!$C$2:$C$70,'Importtabelle E003'!$D20)</f>
        <v>164.8</v>
      </c>
      <c r="G20" s="7">
        <f>Pmin_E003!C21</f>
        <v>0</v>
      </c>
      <c r="H20" s="7">
        <f>SUMIFS('Ergebnis KEP'!I$2:I$70,'Ergebnis KEP'!$B$2:$B$70,'Importtabelle E003'!$A20,'Ergebnis KEP'!$C$2:$C$70,'Importtabelle E003'!$D20)</f>
        <v>0</v>
      </c>
    </row>
    <row r="21" spans="1:8" x14ac:dyDescent="0.25">
      <c r="A21" s="3" t="s">
        <v>105</v>
      </c>
      <c r="B21" s="21" t="s">
        <v>205</v>
      </c>
      <c r="C21" s="21" t="s">
        <v>205</v>
      </c>
      <c r="D21" s="11" t="s">
        <v>83</v>
      </c>
      <c r="E21" s="8">
        <v>220</v>
      </c>
      <c r="F21" s="7">
        <f>SUMIFS('Ergebnis KEP'!G$2:G$70,'Ergebnis KEP'!$B$2:$B$70,'Importtabelle E003'!$A21,'Ergebnis KEP'!$C$2:$C$70,'Importtabelle E003'!$D21)</f>
        <v>348</v>
      </c>
      <c r="G21" s="7">
        <f>Pmin_E003!C22</f>
        <v>-352</v>
      </c>
      <c r="H21" s="7">
        <f>SUMIFS('Ergebnis KEP'!I$2:I$70,'Ergebnis KEP'!$B$2:$B$70,'Importtabelle E003'!$A21,'Ergebnis KEP'!$C$2:$C$70,'Importtabelle E003'!$D21)</f>
        <v>0</v>
      </c>
    </row>
    <row r="22" spans="1:8" x14ac:dyDescent="0.25">
      <c r="A22" s="3" t="s">
        <v>106</v>
      </c>
      <c r="B22" s="21" t="s">
        <v>205</v>
      </c>
      <c r="C22" s="21" t="s">
        <v>205</v>
      </c>
      <c r="D22" s="11" t="s">
        <v>83</v>
      </c>
      <c r="E22" s="8">
        <v>220</v>
      </c>
      <c r="F22" s="7">
        <f>SUMIFS('Ergebnis KEP'!G$2:G$70,'Ergebnis KEP'!$B$2:$B$70,'Importtabelle E003'!$A22,'Ergebnis KEP'!$C$2:$C$70,'Importtabelle E003'!$D22)</f>
        <v>236</v>
      </c>
      <c r="G22" s="7">
        <f>Pmin_E003!C23</f>
        <v>0</v>
      </c>
      <c r="H22" s="7">
        <f>SUMIFS('Ergebnis KEP'!I$2:I$70,'Ergebnis KEP'!$B$2:$B$70,'Importtabelle E003'!$A22,'Ergebnis KEP'!$C$2:$C$70,'Importtabelle E003'!$D22)</f>
        <v>0</v>
      </c>
    </row>
    <row r="23" spans="1:8" x14ac:dyDescent="0.25">
      <c r="A23" s="3" t="s">
        <v>108</v>
      </c>
      <c r="B23" s="21" t="s">
        <v>205</v>
      </c>
      <c r="C23" s="21" t="s">
        <v>205</v>
      </c>
      <c r="D23" s="11" t="s">
        <v>83</v>
      </c>
      <c r="E23" s="8">
        <v>220</v>
      </c>
      <c r="F23" s="7">
        <f>SUMIFS('Ergebnis KEP'!G$2:G$70,'Ergebnis KEP'!$B$2:$B$70,'Importtabelle E003'!$A23,'Ergebnis KEP'!$C$2:$C$70,'Importtabelle E003'!$D23)</f>
        <v>386.9</v>
      </c>
      <c r="G23" s="7">
        <f>Pmin_E003!C24</f>
        <v>0</v>
      </c>
      <c r="H23" s="7">
        <f>SUMIFS('Ergebnis KEP'!I$2:I$70,'Ergebnis KEP'!$B$2:$B$70,'Importtabelle E003'!$A23,'Ergebnis KEP'!$C$2:$C$70,'Importtabelle E003'!$D23)</f>
        <v>0</v>
      </c>
    </row>
    <row r="24" spans="1:8" x14ac:dyDescent="0.25">
      <c r="A24" s="3" t="s">
        <v>112</v>
      </c>
      <c r="B24" s="21" t="s">
        <v>205</v>
      </c>
      <c r="C24" s="21" t="s">
        <v>205</v>
      </c>
      <c r="D24" s="11" t="s">
        <v>83</v>
      </c>
      <c r="E24" s="8">
        <v>220</v>
      </c>
      <c r="F24" s="7">
        <f>SUMIFS('Ergebnis KEP'!G$2:G$70,'Ergebnis KEP'!$B$2:$B$70,'Importtabelle E003'!$A24,'Ergebnis KEP'!$C$2:$C$70,'Importtabelle E003'!$D24)</f>
        <v>95</v>
      </c>
      <c r="G24" s="7">
        <f>Pmin_E003!C25</f>
        <v>0</v>
      </c>
      <c r="H24" s="7">
        <f>SUMIFS('Ergebnis KEP'!I$2:I$70,'Ergebnis KEP'!$B$2:$B$70,'Importtabelle E003'!$A24,'Ergebnis KEP'!$C$2:$C$70,'Importtabelle E003'!$D24)</f>
        <v>0</v>
      </c>
    </row>
    <row r="25" spans="1:8" x14ac:dyDescent="0.25">
      <c r="A25" s="3" t="s">
        <v>113</v>
      </c>
      <c r="B25" s="21" t="s">
        <v>205</v>
      </c>
      <c r="C25" s="21" t="s">
        <v>205</v>
      </c>
      <c r="D25" s="11" t="s">
        <v>83</v>
      </c>
      <c r="E25" s="8">
        <v>220</v>
      </c>
      <c r="F25" s="7">
        <f>SUMIFS('Ergebnis KEP'!G$2:G$70,'Ergebnis KEP'!$B$2:$B$70,'Importtabelle E003'!$A25,'Ergebnis KEP'!$C$2:$C$70,'Importtabelle E003'!$D25)</f>
        <v>132.5</v>
      </c>
      <c r="G25" s="7">
        <f>Pmin_E003!C26</f>
        <v>0</v>
      </c>
      <c r="H25" s="7">
        <f>SUMIFS('Ergebnis KEP'!I$2:I$70,'Ergebnis KEP'!$B$2:$B$70,'Importtabelle E003'!$A25,'Ergebnis KEP'!$C$2:$C$70,'Importtabelle E003'!$D25)</f>
        <v>0</v>
      </c>
    </row>
    <row r="26" spans="1:8" x14ac:dyDescent="0.25">
      <c r="A26" s="3" t="s">
        <v>114</v>
      </c>
      <c r="B26" s="21" t="s">
        <v>205</v>
      </c>
      <c r="C26" s="21" t="s">
        <v>205</v>
      </c>
      <c r="D26" s="11" t="s">
        <v>83</v>
      </c>
      <c r="E26" s="8">
        <v>380</v>
      </c>
      <c r="F26" s="7">
        <f>SUMIFS('Ergebnis KEP'!G$2:G$70,'Ergebnis KEP'!$B$2:$B$70,'Importtabelle E003'!$A26,'Ergebnis KEP'!$C$2:$C$70,'Importtabelle E003'!$D26)</f>
        <v>279.89999999999998</v>
      </c>
      <c r="G26" s="7">
        <f>Pmin_E003!C27</f>
        <v>-159</v>
      </c>
      <c r="H26" s="7">
        <f>SUMIFS('Ergebnis KEP'!I$2:I$70,'Ergebnis KEP'!$B$2:$B$70,'Importtabelle E003'!$A26,'Ergebnis KEP'!$C$2:$C$70,'Importtabelle E003'!$D26)</f>
        <v>0</v>
      </c>
    </row>
    <row r="27" spans="1:8" x14ac:dyDescent="0.25">
      <c r="A27" s="3" t="s">
        <v>116</v>
      </c>
      <c r="B27" s="21" t="s">
        <v>205</v>
      </c>
      <c r="C27" s="21" t="s">
        <v>205</v>
      </c>
      <c r="D27" s="11" t="s">
        <v>83</v>
      </c>
      <c r="E27" s="8">
        <v>220</v>
      </c>
      <c r="F27" s="7">
        <f>SUMIFS('Ergebnis KEP'!G$2:G$70,'Ergebnis KEP'!$B$2:$B$70,'Importtabelle E003'!$A27,'Ergebnis KEP'!$C$2:$C$70,'Importtabelle E003'!$D27)</f>
        <v>743</v>
      </c>
      <c r="G27" s="7">
        <f>Pmin_E003!C28</f>
        <v>0</v>
      </c>
      <c r="H27" s="7">
        <f>SUMIFS('Ergebnis KEP'!I$2:I$70,'Ergebnis KEP'!$B$2:$B$70,'Importtabelle E003'!$A27,'Ergebnis KEP'!$C$2:$C$70,'Importtabelle E003'!$D27)</f>
        <v>0</v>
      </c>
    </row>
    <row r="28" spans="1:8" x14ac:dyDescent="0.25">
      <c r="A28" s="3" t="s">
        <v>117</v>
      </c>
      <c r="B28" s="21" t="s">
        <v>205</v>
      </c>
      <c r="C28" s="21" t="s">
        <v>205</v>
      </c>
      <c r="D28" s="11" t="s">
        <v>83</v>
      </c>
      <c r="E28" s="8">
        <v>380</v>
      </c>
      <c r="F28" s="7">
        <f>SUMIFS('Ergebnis KEP'!G$2:G$70,'Ergebnis KEP'!$B$2:$B$70,'Importtabelle E003'!$A28,'Ergebnis KEP'!$C$2:$C$70,'Importtabelle E003'!$D28)</f>
        <v>384</v>
      </c>
      <c r="G28" s="7">
        <f>Pmin_E003!C29</f>
        <v>0</v>
      </c>
      <c r="H28" s="7">
        <f>SUMIFS('Ergebnis KEP'!I$2:I$70,'Ergebnis KEP'!$B$2:$B$70,'Importtabelle E003'!$A28,'Ergebnis KEP'!$C$2:$C$70,'Importtabelle E003'!$D28)</f>
        <v>0</v>
      </c>
    </row>
    <row r="29" spans="1:8" x14ac:dyDescent="0.25">
      <c r="A29" s="3" t="s">
        <v>118</v>
      </c>
      <c r="B29" s="21" t="s">
        <v>205</v>
      </c>
      <c r="C29" s="21" t="s">
        <v>205</v>
      </c>
      <c r="D29" s="6" t="s">
        <v>83</v>
      </c>
      <c r="E29" s="8">
        <v>220</v>
      </c>
      <c r="F29" s="7">
        <f>SUMIFS('Ergebnis KEP'!G$2:G$70,'Ergebnis KEP'!$B$2:$B$70,'Importtabelle E003'!$A29,'Ergebnis KEP'!$C$2:$C$70,'Importtabelle E003'!$D29)</f>
        <v>3009</v>
      </c>
      <c r="G29" s="7">
        <f>Pmin_E003!C30</f>
        <v>0</v>
      </c>
      <c r="H29" s="7">
        <f>SUMIFS('Ergebnis KEP'!I$2:I$70,'Ergebnis KEP'!$B$2:$B$70,'Importtabelle E003'!$A29,'Ergebnis KEP'!$C$2:$C$70,'Importtabelle E003'!$D29)</f>
        <v>0</v>
      </c>
    </row>
    <row r="30" spans="1:8" x14ac:dyDescent="0.25">
      <c r="A30" s="3" t="s">
        <v>119</v>
      </c>
      <c r="B30" s="21" t="s">
        <v>205</v>
      </c>
      <c r="C30" s="21" t="s">
        <v>205</v>
      </c>
      <c r="D30" s="11" t="s">
        <v>83</v>
      </c>
      <c r="E30" s="8">
        <v>220</v>
      </c>
      <c r="F30" s="7">
        <f>SUMIFS('Ergebnis KEP'!G$2:G$70,'Ergebnis KEP'!$B$2:$B$70,'Importtabelle E003'!$A30,'Ergebnis KEP'!$C$2:$C$70,'Importtabelle E003'!$D30)</f>
        <v>173</v>
      </c>
      <c r="G30" s="7">
        <f>Pmin_E003!C31</f>
        <v>-157</v>
      </c>
      <c r="H30" s="7">
        <f>SUMIFS('Ergebnis KEP'!I$2:I$70,'Ergebnis KEP'!$B$2:$B$70,'Importtabelle E003'!$A30,'Ergebnis KEP'!$C$2:$C$70,'Importtabelle E003'!$D30)</f>
        <v>0</v>
      </c>
    </row>
    <row r="31" spans="1:8" x14ac:dyDescent="0.25">
      <c r="A31" s="3" t="s">
        <v>120</v>
      </c>
      <c r="B31" s="21" t="s">
        <v>205</v>
      </c>
      <c r="C31" s="21" t="s">
        <v>205</v>
      </c>
      <c r="D31" s="11" t="s">
        <v>83</v>
      </c>
      <c r="E31" s="8">
        <v>220</v>
      </c>
      <c r="F31" s="7">
        <f>SUMIFS('Ergebnis KEP'!G$2:G$70,'Ergebnis KEP'!$B$2:$B$70,'Importtabelle E003'!$A31,'Ergebnis KEP'!$C$2:$C$70,'Importtabelle E003'!$D31)</f>
        <v>90</v>
      </c>
      <c r="G31" s="7">
        <f>Pmin_E003!C32</f>
        <v>0</v>
      </c>
      <c r="H31" s="7">
        <f>SUMIFS('Ergebnis KEP'!I$2:I$70,'Ergebnis KEP'!$B$2:$B$70,'Importtabelle E003'!$A31,'Ergebnis KEP'!$C$2:$C$70,'Importtabelle E003'!$D31)</f>
        <v>0</v>
      </c>
    </row>
    <row r="32" spans="1:8" x14ac:dyDescent="0.25">
      <c r="A32" s="3" t="s">
        <v>121</v>
      </c>
      <c r="B32" s="21" t="s">
        <v>205</v>
      </c>
      <c r="C32" s="21" t="s">
        <v>205</v>
      </c>
      <c r="D32" s="11" t="s">
        <v>83</v>
      </c>
      <c r="E32" s="19">
        <v>220</v>
      </c>
      <c r="F32" s="7">
        <f>SUMIFS('Ergebnis KEP'!G$2:G$70,'Ergebnis KEP'!$B$2:$B$70,'Importtabelle E003'!$A32,'Ergebnis KEP'!$C$2:$C$70,'Importtabelle E003'!$D32)</f>
        <v>71</v>
      </c>
      <c r="G32" s="7">
        <f>Pmin_E003!C33</f>
        <v>0</v>
      </c>
      <c r="H32" s="7">
        <f>SUMIFS('Ergebnis KEP'!I$2:I$70,'Ergebnis KEP'!$B$2:$B$70,'Importtabelle E003'!$A32,'Ergebnis KEP'!$C$2:$C$70,'Importtabelle E003'!$D32)</f>
        <v>0</v>
      </c>
    </row>
    <row r="33" spans="1:8" x14ac:dyDescent="0.25">
      <c r="A33" s="3" t="s">
        <v>122</v>
      </c>
      <c r="B33" s="21" t="s">
        <v>205</v>
      </c>
      <c r="C33" s="21" t="s">
        <v>205</v>
      </c>
      <c r="D33" s="11" t="s">
        <v>83</v>
      </c>
      <c r="E33" s="8">
        <v>220</v>
      </c>
      <c r="F33" s="7">
        <f>SUMIFS('Ergebnis KEP'!G$2:G$70,'Ergebnis KEP'!$B$2:$B$70,'Importtabelle E003'!$A33,'Ergebnis KEP'!$C$2:$C$70,'Importtabelle E003'!$D33)</f>
        <v>150</v>
      </c>
      <c r="G33" s="7">
        <f>Pmin_E003!C34</f>
        <v>0</v>
      </c>
      <c r="H33" s="7">
        <f>SUMIFS('Ergebnis KEP'!I$2:I$70,'Ergebnis KEP'!$B$2:$B$70,'Importtabelle E003'!$A33,'Ergebnis KEP'!$C$2:$C$70,'Importtabelle E003'!$D33)</f>
        <v>0</v>
      </c>
    </row>
    <row r="34" spans="1:8" x14ac:dyDescent="0.25">
      <c r="A34" s="3" t="s">
        <v>124</v>
      </c>
      <c r="B34" s="21" t="s">
        <v>205</v>
      </c>
      <c r="C34" s="21" t="s">
        <v>205</v>
      </c>
      <c r="D34" s="11" t="s">
        <v>83</v>
      </c>
      <c r="E34" s="8">
        <v>220</v>
      </c>
      <c r="F34" s="7">
        <f>SUMIFS('Ergebnis KEP'!G$2:G$70,'Ergebnis KEP'!$B$2:$B$70,'Importtabelle E003'!$A34,'Ergebnis KEP'!$C$2:$C$70,'Importtabelle E003'!$D34)</f>
        <v>135</v>
      </c>
      <c r="G34" s="7">
        <f>Pmin_E003!C35</f>
        <v>-54</v>
      </c>
      <c r="H34" s="7">
        <f>SUMIFS('Ergebnis KEP'!I$2:I$70,'Ergebnis KEP'!$B$2:$B$70,'Importtabelle E003'!$A34,'Ergebnis KEP'!$C$2:$C$70,'Importtabelle E003'!$D34)</f>
        <v>0</v>
      </c>
    </row>
    <row r="35" spans="1:8" x14ac:dyDescent="0.25">
      <c r="A35" s="3" t="s">
        <v>125</v>
      </c>
      <c r="B35" s="21" t="s">
        <v>205</v>
      </c>
      <c r="C35" s="21" t="s">
        <v>205</v>
      </c>
      <c r="D35" s="11" t="s">
        <v>83</v>
      </c>
      <c r="E35" s="8">
        <v>380</v>
      </c>
      <c r="F35" s="7">
        <f>SUMIFS('Ergebnis KEP'!G$2:G$70,'Ergebnis KEP'!$B$2:$B$70,'Importtabelle E003'!$A35,'Ergebnis KEP'!$C$2:$C$70,'Importtabelle E003'!$D35)</f>
        <v>247</v>
      </c>
      <c r="G35" s="7">
        <f>Pmin_E003!C36</f>
        <v>0</v>
      </c>
      <c r="H35" s="7">
        <f>SUMIFS('Ergebnis KEP'!I$2:I$70,'Ergebnis KEP'!$B$2:$B$70,'Importtabelle E003'!$A35,'Ergebnis KEP'!$C$2:$C$70,'Importtabelle E003'!$D35)</f>
        <v>0</v>
      </c>
    </row>
    <row r="36" spans="1:8" x14ac:dyDescent="0.25">
      <c r="A36" s="3" t="s">
        <v>127</v>
      </c>
      <c r="B36" s="21" t="s">
        <v>205</v>
      </c>
      <c r="C36" s="21" t="s">
        <v>205</v>
      </c>
      <c r="D36" s="11" t="s">
        <v>83</v>
      </c>
      <c r="E36" s="8">
        <v>220</v>
      </c>
      <c r="F36" s="7">
        <f>SUMIFS('Ergebnis KEP'!G$2:G$70,'Ergebnis KEP'!$B$2:$B$70,'Importtabelle E003'!$A36,'Ergebnis KEP'!$C$2:$C$70,'Importtabelle E003'!$D36)</f>
        <v>295</v>
      </c>
      <c r="G36" s="7">
        <f>Pmin_E003!C37</f>
        <v>0</v>
      </c>
      <c r="H36" s="7">
        <f>SUMIFS('Ergebnis KEP'!I$2:I$70,'Ergebnis KEP'!$B$2:$B$70,'Importtabelle E003'!$A36,'Ergebnis KEP'!$C$2:$C$70,'Importtabelle E003'!$D36)</f>
        <v>0</v>
      </c>
    </row>
    <row r="37" spans="1:8" x14ac:dyDescent="0.25">
      <c r="A37" s="3" t="s">
        <v>128</v>
      </c>
      <c r="B37" s="21" t="s">
        <v>205</v>
      </c>
      <c r="C37" s="21" t="s">
        <v>205</v>
      </c>
      <c r="D37" s="11" t="s">
        <v>83</v>
      </c>
      <c r="E37" s="8">
        <v>380</v>
      </c>
      <c r="F37" s="7">
        <f>SUMIFS('Ergebnis KEP'!G$2:G$70,'Ergebnis KEP'!$B$2:$B$70,'Importtabelle E003'!$A37,'Ergebnis KEP'!$C$2:$C$70,'Importtabelle E003'!$D37)</f>
        <v>176</v>
      </c>
      <c r="G37" s="7">
        <f>Pmin_E003!C38</f>
        <v>0</v>
      </c>
      <c r="H37" s="7">
        <f>SUMIFS('Ergebnis KEP'!I$2:I$70,'Ergebnis KEP'!$B$2:$B$70,'Importtabelle E003'!$A37,'Ergebnis KEP'!$C$2:$C$70,'Importtabelle E003'!$D37)</f>
        <v>0</v>
      </c>
    </row>
    <row r="38" spans="1:8" x14ac:dyDescent="0.25">
      <c r="A38" s="3" t="s">
        <v>129</v>
      </c>
      <c r="B38" s="21" t="s">
        <v>205</v>
      </c>
      <c r="C38" s="21" t="s">
        <v>205</v>
      </c>
      <c r="D38" s="11" t="s">
        <v>83</v>
      </c>
      <c r="E38" s="8">
        <v>220</v>
      </c>
      <c r="F38" s="7">
        <f>SUMIFS('Ergebnis KEP'!G$2:G$70,'Ergebnis KEP'!$B$2:$B$70,'Importtabelle E003'!$A38,'Ergebnis KEP'!$C$2:$C$70,'Importtabelle E003'!$D38)</f>
        <v>261</v>
      </c>
      <c r="G38" s="7">
        <f>Pmin_E003!C39</f>
        <v>-34</v>
      </c>
      <c r="H38" s="7">
        <f>SUMIFS('Ergebnis KEP'!I$2:I$70,'Ergebnis KEP'!$B$2:$B$70,'Importtabelle E003'!$A38,'Ergebnis KEP'!$C$2:$C$70,'Importtabelle E003'!$D38)</f>
        <v>0</v>
      </c>
    </row>
    <row r="39" spans="1:8" x14ac:dyDescent="0.25">
      <c r="A39" s="3" t="s">
        <v>130</v>
      </c>
      <c r="B39" s="21" t="s">
        <v>205</v>
      </c>
      <c r="C39" s="21" t="s">
        <v>205</v>
      </c>
      <c r="D39" s="11" t="s">
        <v>83</v>
      </c>
      <c r="E39" s="8">
        <v>220</v>
      </c>
      <c r="F39" s="7">
        <f>SUMIFS('Ergebnis KEP'!G$2:G$70,'Ergebnis KEP'!$B$2:$B$70,'Importtabelle E003'!$A39,'Ergebnis KEP'!$C$2:$C$70,'Importtabelle E003'!$D39)</f>
        <v>307</v>
      </c>
      <c r="G39" s="7">
        <f>Pmin_E003!C40</f>
        <v>-30</v>
      </c>
      <c r="H39" s="7">
        <f>SUMIFS('Ergebnis KEP'!I$2:I$70,'Ergebnis KEP'!$B$2:$B$70,'Importtabelle E003'!$A39,'Ergebnis KEP'!$C$2:$C$70,'Importtabelle E003'!$D39)</f>
        <v>0</v>
      </c>
    </row>
    <row r="40" spans="1:8" x14ac:dyDescent="0.25">
      <c r="A40" s="3" t="s">
        <v>131</v>
      </c>
      <c r="B40" s="21" t="s">
        <v>205</v>
      </c>
      <c r="C40" s="21" t="s">
        <v>205</v>
      </c>
      <c r="D40" s="11" t="s">
        <v>83</v>
      </c>
      <c r="E40" s="8">
        <v>220</v>
      </c>
      <c r="F40" s="7">
        <f>SUMIFS('Ergebnis KEP'!G$2:G$70,'Ergebnis KEP'!$B$2:$B$70,'Importtabelle E003'!$A40,'Ergebnis KEP'!$C$2:$C$70,'Importtabelle E003'!$D40)</f>
        <v>181</v>
      </c>
      <c r="G40" s="7">
        <f>Pmin_E003!C41</f>
        <v>0</v>
      </c>
      <c r="H40" s="7">
        <f>SUMIFS('Ergebnis KEP'!I$2:I$70,'Ergebnis KEP'!$B$2:$B$70,'Importtabelle E003'!$A40,'Ergebnis KEP'!$C$2:$C$70,'Importtabelle E003'!$D40)</f>
        <v>0</v>
      </c>
    </row>
    <row r="41" spans="1:8" x14ac:dyDescent="0.25">
      <c r="A41" s="3" t="s">
        <v>133</v>
      </c>
      <c r="B41" s="21" t="s">
        <v>205</v>
      </c>
      <c r="C41" s="21" t="s">
        <v>205</v>
      </c>
      <c r="D41" s="6" t="s">
        <v>83</v>
      </c>
      <c r="E41" s="8">
        <v>220</v>
      </c>
      <c r="F41" s="7">
        <f>SUMIFS('Ergebnis KEP'!G$2:G$70,'Ergebnis KEP'!$B$2:$B$70,'Importtabelle E003'!$A41,'Ergebnis KEP'!$C$2:$C$70,'Importtabelle E003'!$D41)</f>
        <v>240</v>
      </c>
      <c r="G41" s="7">
        <f>Pmin_E003!C42</f>
        <v>-256</v>
      </c>
      <c r="H41" s="7">
        <f>SUMIFS('Ergebnis KEP'!I$2:I$70,'Ergebnis KEP'!$B$2:$B$70,'Importtabelle E003'!$A41,'Ergebnis KEP'!$C$2:$C$70,'Importtabelle E003'!$D41)</f>
        <v>0</v>
      </c>
    </row>
    <row r="42" spans="1:8" x14ac:dyDescent="0.25">
      <c r="A42" s="3" t="s">
        <v>137</v>
      </c>
      <c r="B42" s="21" t="s">
        <v>205</v>
      </c>
      <c r="C42" s="21" t="s">
        <v>205</v>
      </c>
      <c r="D42" s="11" t="s">
        <v>83</v>
      </c>
      <c r="E42" s="8">
        <v>220</v>
      </c>
      <c r="F42" s="7">
        <f>SUMIFS('Ergebnis KEP'!G$2:G$70,'Ergebnis KEP'!$B$2:$B$70,'Importtabelle E003'!$A42,'Ergebnis KEP'!$C$2:$C$70,'Importtabelle E003'!$D42)</f>
        <v>74</v>
      </c>
      <c r="G42" s="7">
        <f>Pmin_E003!C43</f>
        <v>-46</v>
      </c>
      <c r="H42" s="7">
        <f>SUMIFS('Ergebnis KEP'!I$2:I$70,'Ergebnis KEP'!$B$2:$B$70,'Importtabelle E003'!$A42,'Ergebnis KEP'!$C$2:$C$70,'Importtabelle E003'!$D42)</f>
        <v>0</v>
      </c>
    </row>
    <row r="43" spans="1:8" x14ac:dyDescent="0.25">
      <c r="B43" s="24"/>
      <c r="C43" s="24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B43"/>
  <sheetViews>
    <sheetView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54" max="54" width="13.5703125" bestFit="1" customWidth="1"/>
  </cols>
  <sheetData>
    <row r="1" spans="2:54" x14ac:dyDescent="0.25">
      <c r="C1" s="25" t="s">
        <v>11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40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54</v>
      </c>
      <c r="X1" s="3" t="s">
        <v>56</v>
      </c>
      <c r="Y1" s="3" t="s">
        <v>57</v>
      </c>
      <c r="Z1" s="3" t="s">
        <v>59</v>
      </c>
      <c r="AA1" s="3" t="s">
        <v>60</v>
      </c>
      <c r="AB1" s="3" t="s">
        <v>64</v>
      </c>
      <c r="AC1" s="3" t="s">
        <v>65</v>
      </c>
      <c r="AD1" s="3" t="s">
        <v>66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184</v>
      </c>
      <c r="AR1" s="3" t="s">
        <v>186</v>
      </c>
      <c r="AS1" s="3" t="s">
        <v>187</v>
      </c>
      <c r="AT1" s="3" t="s">
        <v>189</v>
      </c>
      <c r="AU1" s="3" t="s">
        <v>190</v>
      </c>
      <c r="AV1" s="3" t="s">
        <v>191</v>
      </c>
      <c r="AW1" s="3" t="s">
        <v>192</v>
      </c>
      <c r="AX1" s="3" t="s">
        <v>193</v>
      </c>
      <c r="AY1" s="3" t="s">
        <v>194</v>
      </c>
      <c r="AZ1" s="3" t="s">
        <v>195</v>
      </c>
      <c r="BA1" s="3" t="s">
        <v>197</v>
      </c>
      <c r="BB1" s="3" t="s">
        <v>201</v>
      </c>
    </row>
    <row r="2" spans="2:54" x14ac:dyDescent="0.25">
      <c r="C2" s="9" t="s">
        <v>6</v>
      </c>
      <c r="D2" s="3" t="s">
        <v>82</v>
      </c>
      <c r="E2" s="3" t="s">
        <v>84</v>
      </c>
      <c r="F2" s="3" t="s">
        <v>84</v>
      </c>
      <c r="G2" s="3" t="s">
        <v>85</v>
      </c>
      <c r="H2" s="3" t="s">
        <v>85</v>
      </c>
      <c r="I2" s="3" t="s">
        <v>86</v>
      </c>
      <c r="J2" s="3" t="s">
        <v>87</v>
      </c>
      <c r="K2" s="3" t="s">
        <v>90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101</v>
      </c>
      <c r="W2" s="3" t="s">
        <v>103</v>
      </c>
      <c r="X2" s="3" t="s">
        <v>105</v>
      </c>
      <c r="Y2" s="3" t="s">
        <v>106</v>
      </c>
      <c r="Z2" s="3" t="s">
        <v>108</v>
      </c>
      <c r="AA2" s="3" t="s">
        <v>108</v>
      </c>
      <c r="AB2" s="3" t="s">
        <v>112</v>
      </c>
      <c r="AC2" s="3" t="s">
        <v>113</v>
      </c>
      <c r="AD2" s="3" t="s">
        <v>114</v>
      </c>
      <c r="AE2" s="3" t="s">
        <v>116</v>
      </c>
      <c r="AF2" s="3" t="s">
        <v>116</v>
      </c>
      <c r="AG2" s="3" t="s">
        <v>116</v>
      </c>
      <c r="AH2" s="3" t="s">
        <v>117</v>
      </c>
      <c r="AI2" s="3" t="s">
        <v>117</v>
      </c>
      <c r="AJ2" s="3" t="s">
        <v>118</v>
      </c>
      <c r="AK2" s="3" t="s">
        <v>118</v>
      </c>
      <c r="AL2" s="3" t="s">
        <v>118</v>
      </c>
      <c r="AM2" s="3" t="s">
        <v>118</v>
      </c>
      <c r="AN2" s="3" t="s">
        <v>119</v>
      </c>
      <c r="AO2" s="3" t="s">
        <v>120</v>
      </c>
      <c r="AP2" s="3" t="s">
        <v>121</v>
      </c>
      <c r="AQ2" s="3" t="s">
        <v>122</v>
      </c>
      <c r="AR2" s="3" t="s">
        <v>124</v>
      </c>
      <c r="AS2" s="3" t="s">
        <v>125</v>
      </c>
      <c r="AT2" s="3" t="s">
        <v>127</v>
      </c>
      <c r="AU2" s="3" t="s">
        <v>127</v>
      </c>
      <c r="AV2" s="3" t="s">
        <v>128</v>
      </c>
      <c r="AW2" s="3" t="s">
        <v>129</v>
      </c>
      <c r="AX2" s="3" t="s">
        <v>130</v>
      </c>
      <c r="AY2" s="3" t="s">
        <v>130</v>
      </c>
      <c r="AZ2" s="3" t="s">
        <v>131</v>
      </c>
      <c r="BA2" s="3" t="s">
        <v>133</v>
      </c>
      <c r="BB2" s="3" t="s">
        <v>137</v>
      </c>
    </row>
    <row r="3" spans="2:54" x14ac:dyDescent="0.25">
      <c r="C3" s="25" t="s">
        <v>206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-63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-352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-159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-157</v>
      </c>
      <c r="AO3" s="3">
        <v>0</v>
      </c>
      <c r="AP3" s="3">
        <v>0</v>
      </c>
      <c r="AQ3" s="3">
        <v>0</v>
      </c>
      <c r="AR3" s="3">
        <v>-54</v>
      </c>
      <c r="AS3" s="3">
        <v>0</v>
      </c>
      <c r="AT3" s="3">
        <v>0</v>
      </c>
      <c r="AU3" s="3">
        <v>0</v>
      </c>
      <c r="AV3" s="3">
        <v>0</v>
      </c>
      <c r="AW3" s="3">
        <v>-34</v>
      </c>
      <c r="AX3" s="3">
        <v>0</v>
      </c>
      <c r="AY3" s="3">
        <v>-30</v>
      </c>
      <c r="AZ3" s="3">
        <v>0</v>
      </c>
      <c r="BA3" s="3">
        <v>-256</v>
      </c>
      <c r="BB3" s="3">
        <v>-46</v>
      </c>
    </row>
    <row r="4" spans="2:54" x14ac:dyDescent="0.25">
      <c r="B4" s="9" t="s">
        <v>6</v>
      </c>
      <c r="C4" s="26"/>
    </row>
    <row r="5" spans="2:54" x14ac:dyDescent="0.25">
      <c r="B5" s="3" t="s">
        <v>82</v>
      </c>
      <c r="C5">
        <f>MIN(D5:BB5)</f>
        <v>0</v>
      </c>
      <c r="D5">
        <f>IF($B5=D$2,D$3,"")</f>
        <v>0</v>
      </c>
      <c r="E5" t="str">
        <f t="shared" ref="E5:BB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 x14ac:dyDescent="0.25">
      <c r="B6" s="3" t="s">
        <v>84</v>
      </c>
      <c r="C6">
        <f t="shared" ref="C6:C43" si="1">MIN(D6:BB6)</f>
        <v>0</v>
      </c>
      <c r="D6" t="str">
        <f t="shared" ref="D6:S26" si="2">IF($B6=D$2,D$3,"")</f>
        <v/>
      </c>
      <c r="E6">
        <f t="shared" si="0"/>
        <v>0</v>
      </c>
      <c r="F6">
        <f t="shared" si="0"/>
        <v>0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 x14ac:dyDescent="0.25">
      <c r="B7" s="3" t="s">
        <v>85</v>
      </c>
      <c r="C7">
        <f t="shared" si="1"/>
        <v>0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0</v>
      </c>
      <c r="H7">
        <f t="shared" si="0"/>
        <v>0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 x14ac:dyDescent="0.25">
      <c r="B8" s="3" t="s">
        <v>86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0</v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 x14ac:dyDescent="0.25">
      <c r="B9" s="3" t="s">
        <v>87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f t="shared" si="0"/>
        <v>0</v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 x14ac:dyDescent="0.25">
      <c r="B10" s="3" t="s">
        <v>90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ref="J10:Y25" si="3">IF($B10=J$2,J$3,"")</f>
        <v/>
      </c>
      <c r="K10">
        <f t="shared" si="3"/>
        <v>0</v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 t="str">
        <f t="shared" si="3"/>
        <v/>
      </c>
      <c r="Q10" t="str">
        <f t="shared" si="3"/>
        <v/>
      </c>
      <c r="R10" t="str">
        <f t="shared" si="3"/>
        <v/>
      </c>
      <c r="S10" t="str">
        <f t="shared" si="3"/>
        <v/>
      </c>
      <c r="T10" t="str">
        <f t="shared" si="3"/>
        <v/>
      </c>
      <c r="U10" t="str">
        <f t="shared" si="3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ref="Z10:AO25" si="4">IF($B10=Z$2,Z$3,"")</f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ref="AP10:BB24" si="5">IF($B10=AP$2,AP$3,"")</f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</row>
    <row r="11" spans="2:54" x14ac:dyDescent="0.25">
      <c r="B11" s="3" t="s">
        <v>92</v>
      </c>
      <c r="C11">
        <f t="shared" si="1"/>
        <v>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>
        <f t="shared" si="2"/>
        <v>0</v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</row>
    <row r="12" spans="2:54" x14ac:dyDescent="0.25">
      <c r="B12" s="3" t="s">
        <v>93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>
        <f t="shared" si="2"/>
        <v>0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  <c r="BA12" t="str">
        <f t="shared" si="5"/>
        <v/>
      </c>
      <c r="BB12" t="str">
        <f t="shared" si="5"/>
        <v/>
      </c>
    </row>
    <row r="13" spans="2:54" x14ac:dyDescent="0.25">
      <c r="B13" s="3" t="s">
        <v>94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>
        <f t="shared" si="2"/>
        <v>0</v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  <c r="BA13" t="str">
        <f t="shared" si="5"/>
        <v/>
      </c>
      <c r="BB13" t="str">
        <f t="shared" si="5"/>
        <v/>
      </c>
    </row>
    <row r="14" spans="2:54" x14ac:dyDescent="0.25">
      <c r="B14" s="3" t="s">
        <v>95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>
        <f t="shared" si="2"/>
        <v>0</v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5"/>
        <v/>
      </c>
      <c r="BA14" t="str">
        <f t="shared" si="5"/>
        <v/>
      </c>
      <c r="BB14" t="str">
        <f t="shared" si="5"/>
        <v/>
      </c>
    </row>
    <row r="15" spans="2:54" x14ac:dyDescent="0.25">
      <c r="B15" s="3" t="s">
        <v>96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>
        <f t="shared" si="2"/>
        <v>0</v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5"/>
        <v/>
      </c>
      <c r="BA15" t="str">
        <f t="shared" si="5"/>
        <v/>
      </c>
      <c r="BB15" t="str">
        <f t="shared" si="5"/>
        <v/>
      </c>
    </row>
    <row r="16" spans="2:54" x14ac:dyDescent="0.25">
      <c r="B16" s="3" t="s">
        <v>97</v>
      </c>
      <c r="C16">
        <f t="shared" si="1"/>
        <v>-63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>
        <f t="shared" si="2"/>
        <v>-63</v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5"/>
        <v/>
      </c>
      <c r="BA16" t="str">
        <f t="shared" si="5"/>
        <v/>
      </c>
      <c r="BB16" t="str">
        <f t="shared" si="5"/>
        <v/>
      </c>
    </row>
    <row r="17" spans="2:54" x14ac:dyDescent="0.25">
      <c r="B17" s="3" t="s">
        <v>98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>
        <f t="shared" si="2"/>
        <v>0</v>
      </c>
      <c r="S17" t="str">
        <f t="shared" si="2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5"/>
        <v/>
      </c>
      <c r="BA17" t="str">
        <f t="shared" si="5"/>
        <v/>
      </c>
      <c r="BB17" t="str">
        <f t="shared" si="5"/>
        <v/>
      </c>
    </row>
    <row r="18" spans="2:54" x14ac:dyDescent="0.25">
      <c r="B18" s="3" t="s">
        <v>99</v>
      </c>
      <c r="C18">
        <f t="shared" si="1"/>
        <v>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>
        <f t="shared" si="2"/>
        <v>0</v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 t="str">
        <f t="shared" si="4"/>
        <v/>
      </c>
      <c r="AN18" t="str">
        <f t="shared" si="4"/>
        <v/>
      </c>
      <c r="AO18" t="str">
        <f t="shared" si="4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 x14ac:dyDescent="0.25">
      <c r="B19" s="3" t="s">
        <v>100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>
        <f t="shared" si="3"/>
        <v>0</v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 t="str">
        <f t="shared" si="4"/>
        <v/>
      </c>
      <c r="AO19" t="str">
        <f t="shared" si="4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5"/>
        <v/>
      </c>
      <c r="BA19" t="str">
        <f t="shared" si="5"/>
        <v/>
      </c>
      <c r="BB19" t="str">
        <f t="shared" si="5"/>
        <v/>
      </c>
    </row>
    <row r="20" spans="2:54" x14ac:dyDescent="0.25">
      <c r="B20" s="3" t="s">
        <v>101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>
        <f t="shared" si="3"/>
        <v>0</v>
      </c>
      <c r="V20">
        <f t="shared" si="3"/>
        <v>0</v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4"/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  <c r="BA20" t="str">
        <f t="shared" si="5"/>
        <v/>
      </c>
      <c r="BB20" t="str">
        <f t="shared" si="5"/>
        <v/>
      </c>
    </row>
    <row r="21" spans="2:54" x14ac:dyDescent="0.25">
      <c r="B21" s="3" t="s">
        <v>103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>
        <f t="shared" si="3"/>
        <v>0</v>
      </c>
      <c r="X21" t="str">
        <f t="shared" si="3"/>
        <v/>
      </c>
      <c r="Y21" t="str">
        <f t="shared" si="3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5"/>
        <v/>
      </c>
      <c r="BA21" t="str">
        <f t="shared" si="5"/>
        <v/>
      </c>
      <c r="BB21" t="str">
        <f t="shared" si="5"/>
        <v/>
      </c>
    </row>
    <row r="22" spans="2:54" x14ac:dyDescent="0.25">
      <c r="B22" s="3" t="s">
        <v>105</v>
      </c>
      <c r="C22">
        <f t="shared" si="1"/>
        <v>-352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>
        <f t="shared" si="3"/>
        <v>-352</v>
      </c>
      <c r="Y22" t="str">
        <f t="shared" si="3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5"/>
        <v/>
      </c>
      <c r="BA22" t="str">
        <f t="shared" si="5"/>
        <v/>
      </c>
      <c r="BB22" t="str">
        <f t="shared" si="5"/>
        <v/>
      </c>
    </row>
    <row r="23" spans="2:54" x14ac:dyDescent="0.25">
      <c r="B23" s="3" t="s">
        <v>106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>
        <f t="shared" si="3"/>
        <v>0</v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</row>
    <row r="24" spans="2:54" x14ac:dyDescent="0.25">
      <c r="B24" s="3" t="s">
        <v>108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>
        <f t="shared" si="4"/>
        <v>0</v>
      </c>
      <c r="AA24">
        <f t="shared" si="4"/>
        <v>0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</row>
    <row r="25" spans="2:54" x14ac:dyDescent="0.25">
      <c r="B25" s="3" t="s">
        <v>112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 t="str">
        <f t="shared" si="4"/>
        <v/>
      </c>
      <c r="AA25" t="str">
        <f t="shared" si="4"/>
        <v/>
      </c>
      <c r="AB25">
        <f t="shared" si="4"/>
        <v>0</v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ref="AO25:BB40" si="6">IF($B25=AO$2,AO$3,"")</f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 t="str">
        <f t="shared" si="6"/>
        <v/>
      </c>
    </row>
    <row r="26" spans="2:54" x14ac:dyDescent="0.25">
      <c r="B26" s="3" t="s">
        <v>113</v>
      </c>
      <c r="C26">
        <f t="shared" si="1"/>
        <v>0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ref="N26:AC41" si="7">IF($B26=N$2,N$3,"")</f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>
        <f t="shared" si="7"/>
        <v>0</v>
      </c>
      <c r="AD26" t="str">
        <f t="shared" ref="AD26:AS41" si="8">IF($B26=AD$2,AD$3,"")</f>
        <v/>
      </c>
      <c r="AE26" t="str">
        <f t="shared" si="8"/>
        <v/>
      </c>
      <c r="AF26" t="str">
        <f t="shared" si="8"/>
        <v/>
      </c>
      <c r="AG26" t="str">
        <f t="shared" si="8"/>
        <v/>
      </c>
      <c r="AH26" t="str">
        <f t="shared" si="8"/>
        <v/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 t="str">
        <f t="shared" si="8"/>
        <v/>
      </c>
      <c r="AN26" t="str">
        <f t="shared" si="8"/>
        <v/>
      </c>
      <c r="AO26" t="str">
        <f t="shared" si="8"/>
        <v/>
      </c>
      <c r="AP26" t="str">
        <f t="shared" si="8"/>
        <v/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6"/>
        <v/>
      </c>
      <c r="AU26" t="str">
        <f t="shared" si="6"/>
        <v/>
      </c>
      <c r="AV26" t="str">
        <f t="shared" si="6"/>
        <v/>
      </c>
      <c r="AW26" t="str">
        <f t="shared" si="6"/>
        <v/>
      </c>
      <c r="AX26" t="str">
        <f t="shared" si="6"/>
        <v/>
      </c>
      <c r="AY26" t="str">
        <f t="shared" si="6"/>
        <v/>
      </c>
      <c r="AZ26" t="str">
        <f t="shared" si="6"/>
        <v/>
      </c>
      <c r="BA26" t="str">
        <f t="shared" si="6"/>
        <v/>
      </c>
      <c r="BB26" t="str">
        <f t="shared" si="6"/>
        <v/>
      </c>
    </row>
    <row r="27" spans="2:54" x14ac:dyDescent="0.25">
      <c r="B27" s="3" t="s">
        <v>114</v>
      </c>
      <c r="C27">
        <f t="shared" si="1"/>
        <v>-159</v>
      </c>
      <c r="D27" t="str">
        <f t="shared" ref="D27:S38" si="9">IF($B27=D$2,D$3,"")</f>
        <v/>
      </c>
      <c r="E27" t="str">
        <f t="shared" si="9"/>
        <v/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9"/>
        <v/>
      </c>
      <c r="N27" t="str">
        <f t="shared" si="9"/>
        <v/>
      </c>
      <c r="O27" t="str">
        <f t="shared" si="9"/>
        <v/>
      </c>
      <c r="P27" t="str">
        <f t="shared" si="9"/>
        <v/>
      </c>
      <c r="Q27" t="str">
        <f t="shared" si="9"/>
        <v/>
      </c>
      <c r="R27" t="str">
        <f t="shared" si="9"/>
        <v/>
      </c>
      <c r="S27" t="str">
        <f t="shared" si="9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7"/>
        <v/>
      </c>
      <c r="AC27" t="str">
        <f t="shared" si="7"/>
        <v/>
      </c>
      <c r="AD27">
        <f t="shared" si="8"/>
        <v>-159</v>
      </c>
      <c r="AE27" t="str">
        <f t="shared" si="8"/>
        <v/>
      </c>
      <c r="AF27" t="str">
        <f t="shared" si="8"/>
        <v/>
      </c>
      <c r="AG27" t="str">
        <f t="shared" si="8"/>
        <v/>
      </c>
      <c r="AH27" t="str">
        <f t="shared" si="8"/>
        <v/>
      </c>
      <c r="AI27" t="str">
        <f t="shared" si="8"/>
        <v/>
      </c>
      <c r="AJ27" t="str">
        <f t="shared" si="8"/>
        <v/>
      </c>
      <c r="AK27" t="str">
        <f t="shared" si="8"/>
        <v/>
      </c>
      <c r="AL27" t="str">
        <f t="shared" si="8"/>
        <v/>
      </c>
      <c r="AM27" t="str">
        <f t="shared" si="8"/>
        <v/>
      </c>
      <c r="AN27" t="str">
        <f t="shared" si="8"/>
        <v/>
      </c>
      <c r="AO27" t="str">
        <f t="shared" si="8"/>
        <v/>
      </c>
      <c r="AP27" t="str">
        <f t="shared" si="8"/>
        <v/>
      </c>
      <c r="AQ27" t="str">
        <f t="shared" si="8"/>
        <v/>
      </c>
      <c r="AR27" t="str">
        <f t="shared" si="8"/>
        <v/>
      </c>
      <c r="AS27" t="str">
        <f t="shared" si="8"/>
        <v/>
      </c>
      <c r="AT27" t="str">
        <f t="shared" si="6"/>
        <v/>
      </c>
      <c r="AU27" t="str">
        <f t="shared" si="6"/>
        <v/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</row>
    <row r="28" spans="2:54" x14ac:dyDescent="0.25">
      <c r="B28" s="3" t="s">
        <v>116</v>
      </c>
      <c r="C28">
        <f t="shared" si="1"/>
        <v>0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7"/>
        <v/>
      </c>
      <c r="AC28" t="str">
        <f t="shared" si="7"/>
        <v/>
      </c>
      <c r="AD28" t="str">
        <f t="shared" si="8"/>
        <v/>
      </c>
      <c r="AE28">
        <f t="shared" si="8"/>
        <v>0</v>
      </c>
      <c r="AF28">
        <f t="shared" si="8"/>
        <v>0</v>
      </c>
      <c r="AG28">
        <f t="shared" si="8"/>
        <v>0</v>
      </c>
      <c r="AH28" t="str">
        <f t="shared" si="8"/>
        <v/>
      </c>
      <c r="AI28" t="str">
        <f t="shared" si="8"/>
        <v/>
      </c>
      <c r="AJ28" t="str">
        <f t="shared" si="8"/>
        <v/>
      </c>
      <c r="AK28" t="str">
        <f t="shared" si="8"/>
        <v/>
      </c>
      <c r="AL28" t="str">
        <f t="shared" si="8"/>
        <v/>
      </c>
      <c r="AM28" t="str">
        <f t="shared" si="8"/>
        <v/>
      </c>
      <c r="AN28" t="str">
        <f t="shared" si="8"/>
        <v/>
      </c>
      <c r="AO28" t="str">
        <f t="shared" si="8"/>
        <v/>
      </c>
      <c r="AP28" t="str">
        <f t="shared" si="8"/>
        <v/>
      </c>
      <c r="AQ28" t="str">
        <f t="shared" si="8"/>
        <v/>
      </c>
      <c r="AR28" t="str">
        <f t="shared" si="8"/>
        <v/>
      </c>
      <c r="AS28" t="str">
        <f t="shared" si="8"/>
        <v/>
      </c>
      <c r="AT28" t="str">
        <f t="shared" si="6"/>
        <v/>
      </c>
      <c r="AU28" t="str">
        <f t="shared" si="6"/>
        <v/>
      </c>
      <c r="AV28" t="str">
        <f t="shared" si="6"/>
        <v/>
      </c>
      <c r="AW28" t="str">
        <f t="shared" si="6"/>
        <v/>
      </c>
      <c r="AX28" t="str">
        <f t="shared" si="6"/>
        <v/>
      </c>
      <c r="AY28" t="str">
        <f t="shared" si="6"/>
        <v/>
      </c>
      <c r="AZ28" t="str">
        <f t="shared" si="6"/>
        <v/>
      </c>
      <c r="BA28" t="str">
        <f t="shared" si="6"/>
        <v/>
      </c>
      <c r="BB28" t="str">
        <f t="shared" si="6"/>
        <v/>
      </c>
    </row>
    <row r="29" spans="2:54" x14ac:dyDescent="0.25">
      <c r="B29" s="3" t="s">
        <v>117</v>
      </c>
      <c r="C29">
        <f t="shared" si="1"/>
        <v>0</v>
      </c>
      <c r="D29" t="str">
        <f t="shared" si="9"/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9"/>
        <v/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7"/>
        <v/>
      </c>
      <c r="AC29" t="str">
        <f t="shared" si="7"/>
        <v/>
      </c>
      <c r="AD29" t="str">
        <f t="shared" si="8"/>
        <v/>
      </c>
      <c r="AE29" t="str">
        <f t="shared" si="8"/>
        <v/>
      </c>
      <c r="AF29" t="str">
        <f t="shared" si="8"/>
        <v/>
      </c>
      <c r="AG29" t="str">
        <f t="shared" si="8"/>
        <v/>
      </c>
      <c r="AH29">
        <f t="shared" si="8"/>
        <v>0</v>
      </c>
      <c r="AI29">
        <f t="shared" si="8"/>
        <v>0</v>
      </c>
      <c r="AJ29" t="str">
        <f t="shared" si="8"/>
        <v/>
      </c>
      <c r="AK29" t="str">
        <f t="shared" si="8"/>
        <v/>
      </c>
      <c r="AL29" t="str">
        <f t="shared" si="8"/>
        <v/>
      </c>
      <c r="AM29" t="str">
        <f t="shared" si="8"/>
        <v/>
      </c>
      <c r="AN29" t="str">
        <f t="shared" si="8"/>
        <v/>
      </c>
      <c r="AO29" t="str">
        <f t="shared" si="8"/>
        <v/>
      </c>
      <c r="AP29" t="str">
        <f t="shared" si="8"/>
        <v/>
      </c>
      <c r="AQ29" t="str">
        <f t="shared" si="8"/>
        <v/>
      </c>
      <c r="AR29" t="str">
        <f t="shared" si="8"/>
        <v/>
      </c>
      <c r="AS29" t="str">
        <f t="shared" si="8"/>
        <v/>
      </c>
      <c r="AT29" t="str">
        <f t="shared" si="6"/>
        <v/>
      </c>
      <c r="AU29" t="str">
        <f t="shared" si="6"/>
        <v/>
      </c>
      <c r="AV29" t="str">
        <f t="shared" si="6"/>
        <v/>
      </c>
      <c r="AW29" t="str">
        <f t="shared" si="6"/>
        <v/>
      </c>
      <c r="AX29" t="str">
        <f t="shared" si="6"/>
        <v/>
      </c>
      <c r="AY29" t="str">
        <f t="shared" si="6"/>
        <v/>
      </c>
      <c r="AZ29" t="str">
        <f t="shared" si="6"/>
        <v/>
      </c>
      <c r="BA29" t="str">
        <f t="shared" si="6"/>
        <v/>
      </c>
      <c r="BB29" t="str">
        <f t="shared" si="6"/>
        <v/>
      </c>
    </row>
    <row r="30" spans="2:54" x14ac:dyDescent="0.25">
      <c r="B30" s="3" t="s">
        <v>118</v>
      </c>
      <c r="C30">
        <f t="shared" si="1"/>
        <v>0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9"/>
        <v/>
      </c>
      <c r="N30" t="str">
        <f t="shared" si="9"/>
        <v/>
      </c>
      <c r="O30" t="str">
        <f t="shared" si="9"/>
        <v/>
      </c>
      <c r="P30" t="str">
        <f t="shared" si="9"/>
        <v/>
      </c>
      <c r="Q30" t="str">
        <f t="shared" si="9"/>
        <v/>
      </c>
      <c r="R30" t="str">
        <f t="shared" si="9"/>
        <v/>
      </c>
      <c r="S30" t="str">
        <f t="shared" si="9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7"/>
        <v/>
      </c>
      <c r="AC30" t="str">
        <f t="shared" si="7"/>
        <v/>
      </c>
      <c r="AD30" t="str">
        <f t="shared" si="8"/>
        <v/>
      </c>
      <c r="AE30" t="str">
        <f t="shared" si="8"/>
        <v/>
      </c>
      <c r="AF30" t="str">
        <f t="shared" si="8"/>
        <v/>
      </c>
      <c r="AG30" t="str">
        <f t="shared" si="8"/>
        <v/>
      </c>
      <c r="AH30" t="str">
        <f t="shared" si="8"/>
        <v/>
      </c>
      <c r="AI30" t="str">
        <f t="shared" si="8"/>
        <v/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 t="str">
        <f t="shared" si="8"/>
        <v/>
      </c>
      <c r="AO30" t="str">
        <f t="shared" si="8"/>
        <v/>
      </c>
      <c r="AP30" t="str">
        <f t="shared" si="8"/>
        <v/>
      </c>
      <c r="AQ30" t="str">
        <f t="shared" si="8"/>
        <v/>
      </c>
      <c r="AR30" t="str">
        <f t="shared" si="8"/>
        <v/>
      </c>
      <c r="AS30" t="str">
        <f t="shared" si="8"/>
        <v/>
      </c>
      <c r="AT30" t="str">
        <f t="shared" si="6"/>
        <v/>
      </c>
      <c r="AU30" t="str">
        <f t="shared" si="6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</row>
    <row r="31" spans="2:54" x14ac:dyDescent="0.25">
      <c r="B31" s="3" t="s">
        <v>119</v>
      </c>
      <c r="C31">
        <f t="shared" si="1"/>
        <v>-157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9"/>
        <v/>
      </c>
      <c r="N31" t="str">
        <f t="shared" si="9"/>
        <v/>
      </c>
      <c r="O31" t="str">
        <f t="shared" si="9"/>
        <v/>
      </c>
      <c r="P31" t="str">
        <f t="shared" si="9"/>
        <v/>
      </c>
      <c r="Q31" t="str">
        <f t="shared" si="9"/>
        <v/>
      </c>
      <c r="R31" t="str">
        <f t="shared" si="9"/>
        <v/>
      </c>
      <c r="S31" t="str">
        <f t="shared" si="9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8"/>
        <v/>
      </c>
      <c r="AE31" t="str">
        <f t="shared" si="8"/>
        <v/>
      </c>
      <c r="AF31" t="str">
        <f t="shared" si="8"/>
        <v/>
      </c>
      <c r="AG31" t="str">
        <f t="shared" si="8"/>
        <v/>
      </c>
      <c r="AH31" t="str">
        <f t="shared" si="8"/>
        <v/>
      </c>
      <c r="AI31" t="str">
        <f t="shared" si="8"/>
        <v/>
      </c>
      <c r="AJ31" t="str">
        <f t="shared" si="8"/>
        <v/>
      </c>
      <c r="AK31" t="str">
        <f t="shared" si="8"/>
        <v/>
      </c>
      <c r="AL31" t="str">
        <f t="shared" si="8"/>
        <v/>
      </c>
      <c r="AM31" t="str">
        <f t="shared" si="8"/>
        <v/>
      </c>
      <c r="AN31">
        <f t="shared" si="8"/>
        <v>-157</v>
      </c>
      <c r="AO31" t="str">
        <f t="shared" si="8"/>
        <v/>
      </c>
      <c r="AP31" t="str">
        <f t="shared" si="8"/>
        <v/>
      </c>
      <c r="AQ31" t="str">
        <f t="shared" si="8"/>
        <v/>
      </c>
      <c r="AR31" t="str">
        <f t="shared" si="8"/>
        <v/>
      </c>
      <c r="AS31" t="str">
        <f t="shared" si="8"/>
        <v/>
      </c>
      <c r="AT31" t="str">
        <f t="shared" si="6"/>
        <v/>
      </c>
      <c r="AU31" t="str">
        <f t="shared" si="6"/>
        <v/>
      </c>
      <c r="AV31" t="str">
        <f t="shared" si="6"/>
        <v/>
      </c>
      <c r="AW31" t="str">
        <f t="shared" si="6"/>
        <v/>
      </c>
      <c r="AX31" t="str">
        <f t="shared" si="6"/>
        <v/>
      </c>
      <c r="AY31" t="str">
        <f t="shared" si="6"/>
        <v/>
      </c>
      <c r="AZ31" t="str">
        <f t="shared" si="6"/>
        <v/>
      </c>
      <c r="BA31" t="str">
        <f t="shared" si="6"/>
        <v/>
      </c>
      <c r="BB31" t="str">
        <f t="shared" si="6"/>
        <v/>
      </c>
    </row>
    <row r="32" spans="2:54" x14ac:dyDescent="0.25">
      <c r="B32" s="3" t="s">
        <v>120</v>
      </c>
      <c r="C32">
        <f t="shared" si="1"/>
        <v>0</v>
      </c>
      <c r="D32" t="str">
        <f t="shared" si="9"/>
        <v/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9"/>
        <v/>
      </c>
      <c r="N32" t="str">
        <f t="shared" si="9"/>
        <v/>
      </c>
      <c r="O32" t="str">
        <f t="shared" si="9"/>
        <v/>
      </c>
      <c r="P32" t="str">
        <f t="shared" si="9"/>
        <v/>
      </c>
      <c r="Q32" t="str">
        <f t="shared" si="9"/>
        <v/>
      </c>
      <c r="R32" t="str">
        <f t="shared" si="9"/>
        <v/>
      </c>
      <c r="S32" t="str">
        <f t="shared" si="9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8"/>
        <v/>
      </c>
      <c r="AE32" t="str">
        <f t="shared" si="8"/>
        <v/>
      </c>
      <c r="AF32" t="str">
        <f t="shared" si="8"/>
        <v/>
      </c>
      <c r="AG32" t="str">
        <f t="shared" si="8"/>
        <v/>
      </c>
      <c r="AH32" t="str">
        <f t="shared" si="8"/>
        <v/>
      </c>
      <c r="AI32" t="str">
        <f t="shared" si="8"/>
        <v/>
      </c>
      <c r="AJ32" t="str">
        <f t="shared" si="8"/>
        <v/>
      </c>
      <c r="AK32" t="str">
        <f t="shared" si="8"/>
        <v/>
      </c>
      <c r="AL32" t="str">
        <f t="shared" si="8"/>
        <v/>
      </c>
      <c r="AM32" t="str">
        <f t="shared" si="8"/>
        <v/>
      </c>
      <c r="AN32" t="str">
        <f t="shared" si="8"/>
        <v/>
      </c>
      <c r="AO32">
        <f t="shared" si="8"/>
        <v>0</v>
      </c>
      <c r="AP32" t="str">
        <f t="shared" si="8"/>
        <v/>
      </c>
      <c r="AQ32" t="str">
        <f t="shared" si="8"/>
        <v/>
      </c>
      <c r="AR32" t="str">
        <f t="shared" si="8"/>
        <v/>
      </c>
      <c r="AS32" t="str">
        <f t="shared" si="8"/>
        <v/>
      </c>
      <c r="AT32" t="str">
        <f t="shared" si="6"/>
        <v/>
      </c>
      <c r="AU32" t="str">
        <f t="shared" si="6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</row>
    <row r="33" spans="2:54" x14ac:dyDescent="0.25">
      <c r="B33" s="3" t="s">
        <v>121</v>
      </c>
      <c r="C33">
        <f t="shared" si="1"/>
        <v>0</v>
      </c>
      <c r="D33" t="str">
        <f>IF($B33=D$2,D$3,"")</f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 t="str">
        <f t="shared" si="9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7"/>
        <v/>
      </c>
      <c r="AC33" t="str">
        <f t="shared" si="7"/>
        <v/>
      </c>
      <c r="AD33" t="str">
        <f t="shared" si="8"/>
        <v/>
      </c>
      <c r="AE33" t="str">
        <f t="shared" si="8"/>
        <v/>
      </c>
      <c r="AF33" t="str">
        <f t="shared" si="8"/>
        <v/>
      </c>
      <c r="AG33" t="str">
        <f t="shared" si="8"/>
        <v/>
      </c>
      <c r="AH33" t="str">
        <f t="shared" si="8"/>
        <v/>
      </c>
      <c r="AI33" t="str">
        <f t="shared" si="8"/>
        <v/>
      </c>
      <c r="AJ33" t="str">
        <f t="shared" si="8"/>
        <v/>
      </c>
      <c r="AK33" t="str">
        <f t="shared" si="8"/>
        <v/>
      </c>
      <c r="AL33" t="str">
        <f t="shared" si="8"/>
        <v/>
      </c>
      <c r="AM33" t="str">
        <f t="shared" si="8"/>
        <v/>
      </c>
      <c r="AN33" t="str">
        <f t="shared" si="8"/>
        <v/>
      </c>
      <c r="AO33" t="str">
        <f t="shared" si="8"/>
        <v/>
      </c>
      <c r="AP33">
        <f t="shared" si="8"/>
        <v>0</v>
      </c>
      <c r="AQ33" t="str">
        <f t="shared" si="8"/>
        <v/>
      </c>
      <c r="AR33" t="str">
        <f t="shared" si="8"/>
        <v/>
      </c>
      <c r="AS33" t="str">
        <f t="shared" si="8"/>
        <v/>
      </c>
      <c r="AT33" t="str">
        <f t="shared" si="6"/>
        <v/>
      </c>
      <c r="AU33" t="str">
        <f t="shared" si="6"/>
        <v/>
      </c>
      <c r="AV33" t="str">
        <f t="shared" si="6"/>
        <v/>
      </c>
      <c r="AW33" t="str">
        <f t="shared" si="6"/>
        <v/>
      </c>
      <c r="AX33" t="str">
        <f t="shared" si="6"/>
        <v/>
      </c>
      <c r="AY33" t="str">
        <f t="shared" si="6"/>
        <v/>
      </c>
      <c r="AZ33" t="str">
        <f t="shared" si="6"/>
        <v/>
      </c>
      <c r="BA33" t="str">
        <f t="shared" si="6"/>
        <v/>
      </c>
      <c r="BB33" t="str">
        <f t="shared" si="6"/>
        <v/>
      </c>
    </row>
    <row r="34" spans="2:54" x14ac:dyDescent="0.25">
      <c r="B34" s="3" t="s">
        <v>122</v>
      </c>
      <c r="C34">
        <f t="shared" si="1"/>
        <v>0</v>
      </c>
      <c r="D34" t="str">
        <f t="shared" ref="D34:S43" si="10">IF($B34=D$2,D$3,"")</f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8"/>
        <v/>
      </c>
      <c r="AE34" t="str">
        <f t="shared" si="8"/>
        <v/>
      </c>
      <c r="AF34" t="str">
        <f t="shared" si="8"/>
        <v/>
      </c>
      <c r="AG34" t="str">
        <f t="shared" si="8"/>
        <v/>
      </c>
      <c r="AH34" t="str">
        <f t="shared" si="8"/>
        <v/>
      </c>
      <c r="AI34" t="str">
        <f t="shared" si="8"/>
        <v/>
      </c>
      <c r="AJ34" t="str">
        <f t="shared" si="8"/>
        <v/>
      </c>
      <c r="AK34" t="str">
        <f t="shared" si="8"/>
        <v/>
      </c>
      <c r="AL34" t="str">
        <f t="shared" si="8"/>
        <v/>
      </c>
      <c r="AM34" t="str">
        <f t="shared" si="8"/>
        <v/>
      </c>
      <c r="AN34" t="str">
        <f t="shared" si="8"/>
        <v/>
      </c>
      <c r="AO34" t="str">
        <f t="shared" si="8"/>
        <v/>
      </c>
      <c r="AP34" t="str">
        <f t="shared" si="8"/>
        <v/>
      </c>
      <c r="AQ34">
        <f t="shared" si="8"/>
        <v>0</v>
      </c>
      <c r="AR34" t="str">
        <f t="shared" si="8"/>
        <v/>
      </c>
      <c r="AS34" t="str">
        <f t="shared" si="8"/>
        <v/>
      </c>
      <c r="AT34" t="str">
        <f t="shared" si="6"/>
        <v/>
      </c>
      <c r="AU34" t="str">
        <f t="shared" si="6"/>
        <v/>
      </c>
      <c r="AV34" t="str">
        <f t="shared" si="6"/>
        <v/>
      </c>
      <c r="AW34" t="str">
        <f t="shared" si="6"/>
        <v/>
      </c>
      <c r="AX34" t="str">
        <f t="shared" si="6"/>
        <v/>
      </c>
      <c r="AY34" t="str">
        <f t="shared" si="6"/>
        <v/>
      </c>
      <c r="AZ34" t="str">
        <f t="shared" si="6"/>
        <v/>
      </c>
      <c r="BA34" t="str">
        <f t="shared" si="6"/>
        <v/>
      </c>
      <c r="BB34" t="str">
        <f t="shared" si="6"/>
        <v/>
      </c>
    </row>
    <row r="35" spans="2:54" x14ac:dyDescent="0.25">
      <c r="B35" s="3" t="s">
        <v>124</v>
      </c>
      <c r="C35">
        <f t="shared" si="1"/>
        <v>-54</v>
      </c>
      <c r="D35" t="str">
        <f t="shared" si="10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  <c r="AI35" t="str">
        <f t="shared" si="8"/>
        <v/>
      </c>
      <c r="AJ35" t="str">
        <f t="shared" si="8"/>
        <v/>
      </c>
      <c r="AK35" t="str">
        <f t="shared" si="8"/>
        <v/>
      </c>
      <c r="AL35" t="str">
        <f t="shared" si="8"/>
        <v/>
      </c>
      <c r="AM35" t="str">
        <f t="shared" si="8"/>
        <v/>
      </c>
      <c r="AN35" t="str">
        <f t="shared" si="8"/>
        <v/>
      </c>
      <c r="AO35" t="str">
        <f t="shared" si="8"/>
        <v/>
      </c>
      <c r="AP35" t="str">
        <f t="shared" si="8"/>
        <v/>
      </c>
      <c r="AQ35" t="str">
        <f t="shared" si="8"/>
        <v/>
      </c>
      <c r="AR35">
        <f t="shared" si="8"/>
        <v>-54</v>
      </c>
      <c r="AS35" t="str">
        <f t="shared" si="8"/>
        <v/>
      </c>
      <c r="AT35" t="str">
        <f t="shared" si="6"/>
        <v/>
      </c>
      <c r="AU35" t="str">
        <f t="shared" si="6"/>
        <v/>
      </c>
      <c r="AV35" t="str">
        <f t="shared" si="6"/>
        <v/>
      </c>
      <c r="AW35" t="str">
        <f t="shared" si="6"/>
        <v/>
      </c>
      <c r="AX35" t="str">
        <f t="shared" si="6"/>
        <v/>
      </c>
      <c r="AY35" t="str">
        <f t="shared" si="6"/>
        <v/>
      </c>
      <c r="AZ35" t="str">
        <f t="shared" si="6"/>
        <v/>
      </c>
      <c r="BA35" t="str">
        <f t="shared" si="6"/>
        <v/>
      </c>
      <c r="BB35" t="str">
        <f t="shared" si="6"/>
        <v/>
      </c>
    </row>
    <row r="36" spans="2:54" x14ac:dyDescent="0.25">
      <c r="B36" s="3" t="s">
        <v>125</v>
      </c>
      <c r="C36">
        <f t="shared" si="1"/>
        <v>0</v>
      </c>
      <c r="D36" t="str">
        <f t="shared" si="10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8"/>
        <v/>
      </c>
      <c r="AE36" t="str">
        <f t="shared" si="8"/>
        <v/>
      </c>
      <c r="AF36" t="str">
        <f t="shared" si="8"/>
        <v/>
      </c>
      <c r="AG36" t="str">
        <f t="shared" si="8"/>
        <v/>
      </c>
      <c r="AH36" t="str">
        <f t="shared" si="8"/>
        <v/>
      </c>
      <c r="AI36" t="str">
        <f t="shared" si="8"/>
        <v/>
      </c>
      <c r="AJ36" t="str">
        <f t="shared" si="8"/>
        <v/>
      </c>
      <c r="AK36" t="str">
        <f t="shared" si="8"/>
        <v/>
      </c>
      <c r="AL36" t="str">
        <f t="shared" si="8"/>
        <v/>
      </c>
      <c r="AM36" t="str">
        <f t="shared" si="8"/>
        <v/>
      </c>
      <c r="AN36" t="str">
        <f t="shared" si="8"/>
        <v/>
      </c>
      <c r="AO36" t="str">
        <f t="shared" si="8"/>
        <v/>
      </c>
      <c r="AP36" t="str">
        <f t="shared" si="8"/>
        <v/>
      </c>
      <c r="AQ36" t="str">
        <f t="shared" si="8"/>
        <v/>
      </c>
      <c r="AR36" t="str">
        <f t="shared" si="8"/>
        <v/>
      </c>
      <c r="AS36">
        <f t="shared" si="8"/>
        <v>0</v>
      </c>
      <c r="AT36" t="str">
        <f t="shared" si="6"/>
        <v/>
      </c>
      <c r="AU36" t="str">
        <f t="shared" si="6"/>
        <v/>
      </c>
      <c r="AV36" t="str">
        <f t="shared" si="6"/>
        <v/>
      </c>
      <c r="AW36" t="str">
        <f t="shared" si="6"/>
        <v/>
      </c>
      <c r="AX36" t="str">
        <f t="shared" si="6"/>
        <v/>
      </c>
      <c r="AY36" t="str">
        <f t="shared" si="6"/>
        <v/>
      </c>
      <c r="AZ36" t="str">
        <f t="shared" si="6"/>
        <v/>
      </c>
      <c r="BA36" t="str">
        <f t="shared" si="6"/>
        <v/>
      </c>
      <c r="BB36" t="str">
        <f t="shared" si="6"/>
        <v/>
      </c>
    </row>
    <row r="37" spans="2:54" x14ac:dyDescent="0.25">
      <c r="B37" s="3" t="s">
        <v>127</v>
      </c>
      <c r="C37">
        <f t="shared" si="1"/>
        <v>0</v>
      </c>
      <c r="D37" t="str">
        <f t="shared" si="10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8"/>
        <v/>
      </c>
      <c r="AE37" t="str">
        <f t="shared" si="8"/>
        <v/>
      </c>
      <c r="AF37" t="str">
        <f t="shared" si="8"/>
        <v/>
      </c>
      <c r="AG37" t="str">
        <f t="shared" si="8"/>
        <v/>
      </c>
      <c r="AH37" t="str">
        <f t="shared" si="8"/>
        <v/>
      </c>
      <c r="AI37" t="str">
        <f t="shared" si="8"/>
        <v/>
      </c>
      <c r="AJ37" t="str">
        <f t="shared" si="8"/>
        <v/>
      </c>
      <c r="AK37" t="str">
        <f t="shared" si="8"/>
        <v/>
      </c>
      <c r="AL37" t="str">
        <f t="shared" si="8"/>
        <v/>
      </c>
      <c r="AM37" t="str">
        <f t="shared" si="8"/>
        <v/>
      </c>
      <c r="AN37" t="str">
        <f t="shared" si="8"/>
        <v/>
      </c>
      <c r="AO37" t="str">
        <f t="shared" si="8"/>
        <v/>
      </c>
      <c r="AP37" t="str">
        <f t="shared" si="8"/>
        <v/>
      </c>
      <c r="AQ37" t="str">
        <f t="shared" si="8"/>
        <v/>
      </c>
      <c r="AR37" t="str">
        <f t="shared" si="8"/>
        <v/>
      </c>
      <c r="AS37" t="str">
        <f t="shared" si="8"/>
        <v/>
      </c>
      <c r="AT37">
        <f t="shared" si="6"/>
        <v>0</v>
      </c>
      <c r="AU37">
        <f t="shared" si="6"/>
        <v>0</v>
      </c>
      <c r="AV37" t="str">
        <f t="shared" si="6"/>
        <v/>
      </c>
      <c r="AW37" t="str">
        <f t="shared" si="6"/>
        <v/>
      </c>
      <c r="AX37" t="str">
        <f t="shared" si="6"/>
        <v/>
      </c>
      <c r="AY37" t="str">
        <f t="shared" si="6"/>
        <v/>
      </c>
      <c r="AZ37" t="str">
        <f t="shared" si="6"/>
        <v/>
      </c>
      <c r="BA37" t="str">
        <f t="shared" si="6"/>
        <v/>
      </c>
      <c r="BB37" t="str">
        <f t="shared" si="6"/>
        <v/>
      </c>
    </row>
    <row r="38" spans="2:54" x14ac:dyDescent="0.25">
      <c r="B38" s="3" t="s">
        <v>128</v>
      </c>
      <c r="C38">
        <f t="shared" si="1"/>
        <v>0</v>
      </c>
      <c r="D38" t="str">
        <f t="shared" si="10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9"/>
        <v/>
      </c>
      <c r="N38" t="str">
        <f t="shared" si="9"/>
        <v/>
      </c>
      <c r="O38" t="str">
        <f t="shared" si="9"/>
        <v/>
      </c>
      <c r="P38" t="str">
        <f t="shared" si="9"/>
        <v/>
      </c>
      <c r="Q38" t="str">
        <f t="shared" si="9"/>
        <v/>
      </c>
      <c r="R38" t="str">
        <f t="shared" si="9"/>
        <v/>
      </c>
      <c r="S38" t="str">
        <f t="shared" si="9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8"/>
        <v/>
      </c>
      <c r="AS38" t="str">
        <f t="shared" si="8"/>
        <v/>
      </c>
      <c r="AT38" t="str">
        <f t="shared" si="6"/>
        <v/>
      </c>
      <c r="AU38" t="str">
        <f t="shared" si="6"/>
        <v/>
      </c>
      <c r="AV38">
        <f t="shared" si="6"/>
        <v>0</v>
      </c>
      <c r="AW38" t="str">
        <f t="shared" si="6"/>
        <v/>
      </c>
      <c r="AX38" t="str">
        <f t="shared" si="6"/>
        <v/>
      </c>
      <c r="AY38" t="str">
        <f t="shared" si="6"/>
        <v/>
      </c>
      <c r="AZ38" t="str">
        <f t="shared" si="6"/>
        <v/>
      </c>
      <c r="BA38" t="str">
        <f t="shared" si="6"/>
        <v/>
      </c>
      <c r="BB38" t="str">
        <f t="shared" si="6"/>
        <v/>
      </c>
    </row>
    <row r="39" spans="2:54" x14ac:dyDescent="0.25">
      <c r="B39" s="3" t="s">
        <v>129</v>
      </c>
      <c r="C39">
        <f t="shared" si="1"/>
        <v>-34</v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7"/>
        <v/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6"/>
        <v/>
      </c>
      <c r="AQ39" t="str">
        <f t="shared" si="6"/>
        <v/>
      </c>
      <c r="AR39" t="str">
        <f t="shared" si="6"/>
        <v/>
      </c>
      <c r="AS39" t="str">
        <f t="shared" si="6"/>
        <v/>
      </c>
      <c r="AT39" t="str">
        <f t="shared" si="6"/>
        <v/>
      </c>
      <c r="AU39" t="str">
        <f t="shared" si="6"/>
        <v/>
      </c>
      <c r="AV39" t="str">
        <f t="shared" si="6"/>
        <v/>
      </c>
      <c r="AW39">
        <f t="shared" si="6"/>
        <v>-34</v>
      </c>
      <c r="AX39" t="str">
        <f t="shared" si="6"/>
        <v/>
      </c>
      <c r="AY39" t="str">
        <f t="shared" si="6"/>
        <v/>
      </c>
      <c r="AZ39" t="str">
        <f t="shared" si="6"/>
        <v/>
      </c>
      <c r="BA39" t="str">
        <f t="shared" si="6"/>
        <v/>
      </c>
      <c r="BB39" t="str">
        <f t="shared" si="6"/>
        <v/>
      </c>
    </row>
    <row r="40" spans="2:54" x14ac:dyDescent="0.25">
      <c r="B40" s="3" t="s">
        <v>130</v>
      </c>
      <c r="C40">
        <f t="shared" si="1"/>
        <v>-30</v>
      </c>
      <c r="D40" t="str">
        <f>IF($B40=D$2,D$3,"")</f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7"/>
        <v/>
      </c>
      <c r="U40" t="str">
        <f t="shared" si="7"/>
        <v/>
      </c>
      <c r="V40" t="str">
        <f t="shared" si="7"/>
        <v/>
      </c>
      <c r="W40" t="str">
        <f t="shared" si="7"/>
        <v/>
      </c>
      <c r="X40" t="str">
        <f t="shared" si="7"/>
        <v/>
      </c>
      <c r="Y40" t="str">
        <f t="shared" si="7"/>
        <v/>
      </c>
      <c r="Z40" t="str">
        <f t="shared" si="7"/>
        <v/>
      </c>
      <c r="AA40" t="str">
        <f t="shared" si="7"/>
        <v/>
      </c>
      <c r="AB40" t="str">
        <f t="shared" si="7"/>
        <v/>
      </c>
      <c r="AC40" t="str">
        <f t="shared" si="7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8"/>
        <v/>
      </c>
      <c r="AS40" t="str">
        <f t="shared" si="8"/>
        <v/>
      </c>
      <c r="AT40" t="str">
        <f t="shared" si="6"/>
        <v/>
      </c>
      <c r="AU40" t="str">
        <f t="shared" si="6"/>
        <v/>
      </c>
      <c r="AV40" t="str">
        <f t="shared" si="6"/>
        <v/>
      </c>
      <c r="AW40" t="str">
        <f t="shared" si="6"/>
        <v/>
      </c>
      <c r="AX40">
        <f t="shared" si="6"/>
        <v>0</v>
      </c>
      <c r="AY40">
        <f t="shared" si="6"/>
        <v>-30</v>
      </c>
      <c r="AZ40" t="str">
        <f t="shared" si="6"/>
        <v/>
      </c>
      <c r="BA40" t="str">
        <f t="shared" si="6"/>
        <v/>
      </c>
      <c r="BB40" t="str">
        <f t="shared" si="6"/>
        <v/>
      </c>
    </row>
    <row r="41" spans="2:54" x14ac:dyDescent="0.25">
      <c r="B41" s="3" t="s">
        <v>131</v>
      </c>
      <c r="C41">
        <f t="shared" si="1"/>
        <v>0</v>
      </c>
      <c r="D41" t="str">
        <f t="shared" ref="D41:D43" si="11">IF($B41=D$2,D$3,"")</f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7"/>
        <v/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Y41" t="str">
        <f t="shared" si="7"/>
        <v/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8"/>
        <v/>
      </c>
      <c r="AR41" t="str">
        <f t="shared" si="8"/>
        <v/>
      </c>
      <c r="AS41" t="str">
        <f t="shared" si="8"/>
        <v/>
      </c>
      <c r="AT41" t="str">
        <f t="shared" ref="AT41:BB41" si="12">IF($B41=AT$2,AT$3,"")</f>
        <v/>
      </c>
      <c r="AU41" t="str">
        <f t="shared" si="12"/>
        <v/>
      </c>
      <c r="AV41" t="str">
        <f t="shared" si="12"/>
        <v/>
      </c>
      <c r="AW41" t="str">
        <f t="shared" si="12"/>
        <v/>
      </c>
      <c r="AX41" t="str">
        <f t="shared" si="12"/>
        <v/>
      </c>
      <c r="AY41" t="str">
        <f t="shared" si="12"/>
        <v/>
      </c>
      <c r="AZ41">
        <f t="shared" si="12"/>
        <v>0</v>
      </c>
      <c r="BA41" t="str">
        <f t="shared" si="12"/>
        <v/>
      </c>
      <c r="BB41" t="str">
        <f t="shared" si="12"/>
        <v/>
      </c>
    </row>
    <row r="42" spans="2:54" x14ac:dyDescent="0.25">
      <c r="B42" s="3" t="s">
        <v>133</v>
      </c>
      <c r="C42">
        <f t="shared" si="1"/>
        <v>-256</v>
      </c>
      <c r="D42" t="str">
        <f t="shared" si="11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ref="T42:BB43" si="13">IF($B42=T$2,T$3,"")</f>
        <v/>
      </c>
      <c r="U42" t="str">
        <f t="shared" si="13"/>
        <v/>
      </c>
      <c r="V42" t="str">
        <f t="shared" si="13"/>
        <v/>
      </c>
      <c r="W42" t="str">
        <f t="shared" si="13"/>
        <v/>
      </c>
      <c r="X42" t="str">
        <f t="shared" si="13"/>
        <v/>
      </c>
      <c r="Y42" t="str">
        <f t="shared" si="13"/>
        <v/>
      </c>
      <c r="Z42" t="str">
        <f t="shared" si="13"/>
        <v/>
      </c>
      <c r="AA42" t="str">
        <f t="shared" si="13"/>
        <v/>
      </c>
      <c r="AB42" t="str">
        <f t="shared" si="13"/>
        <v/>
      </c>
      <c r="AC42" t="str">
        <f t="shared" si="13"/>
        <v/>
      </c>
      <c r="AD42" t="str">
        <f t="shared" si="13"/>
        <v/>
      </c>
      <c r="AE42" t="str">
        <f t="shared" si="13"/>
        <v/>
      </c>
      <c r="AF42" t="str">
        <f t="shared" si="13"/>
        <v/>
      </c>
      <c r="AG42" t="str">
        <f t="shared" si="13"/>
        <v/>
      </c>
      <c r="AH42" t="str">
        <f t="shared" si="13"/>
        <v/>
      </c>
      <c r="AI42" t="str">
        <f t="shared" si="13"/>
        <v/>
      </c>
      <c r="AJ42" t="str">
        <f t="shared" si="13"/>
        <v/>
      </c>
      <c r="AK42" t="str">
        <f t="shared" si="13"/>
        <v/>
      </c>
      <c r="AL42" t="str">
        <f t="shared" si="13"/>
        <v/>
      </c>
      <c r="AM42" t="str">
        <f t="shared" si="13"/>
        <v/>
      </c>
      <c r="AN42" t="str">
        <f t="shared" si="13"/>
        <v/>
      </c>
      <c r="AO42" t="str">
        <f t="shared" si="13"/>
        <v/>
      </c>
      <c r="AP42" t="str">
        <f t="shared" si="13"/>
        <v/>
      </c>
      <c r="AQ42" t="str">
        <f t="shared" si="13"/>
        <v/>
      </c>
      <c r="AR42" t="str">
        <f t="shared" si="13"/>
        <v/>
      </c>
      <c r="AS42" t="str">
        <f t="shared" si="13"/>
        <v/>
      </c>
      <c r="AT42" t="str">
        <f t="shared" si="13"/>
        <v/>
      </c>
      <c r="AU42" t="str">
        <f t="shared" si="13"/>
        <v/>
      </c>
      <c r="AV42" t="str">
        <f t="shared" si="13"/>
        <v/>
      </c>
      <c r="AW42" t="str">
        <f t="shared" si="13"/>
        <v/>
      </c>
      <c r="AX42" t="str">
        <f t="shared" si="13"/>
        <v/>
      </c>
      <c r="AY42" t="str">
        <f t="shared" si="13"/>
        <v/>
      </c>
      <c r="AZ42" t="str">
        <f t="shared" si="13"/>
        <v/>
      </c>
      <c r="BA42">
        <f t="shared" si="13"/>
        <v>-256</v>
      </c>
      <c r="BB42" t="str">
        <f t="shared" si="13"/>
        <v/>
      </c>
    </row>
    <row r="43" spans="2:54" x14ac:dyDescent="0.25">
      <c r="B43" s="3" t="s">
        <v>137</v>
      </c>
      <c r="C43">
        <f t="shared" si="1"/>
        <v>-46</v>
      </c>
      <c r="D43" t="str">
        <f t="shared" si="11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3"/>
        <v/>
      </c>
      <c r="U43" t="str">
        <f t="shared" si="13"/>
        <v/>
      </c>
      <c r="V43" t="str">
        <f t="shared" si="13"/>
        <v/>
      </c>
      <c r="W43" t="str">
        <f t="shared" si="13"/>
        <v/>
      </c>
      <c r="X43" t="str">
        <f t="shared" si="13"/>
        <v/>
      </c>
      <c r="Y43" t="str">
        <f t="shared" si="13"/>
        <v/>
      </c>
      <c r="Z43" t="str">
        <f t="shared" si="13"/>
        <v/>
      </c>
      <c r="AA43" t="str">
        <f t="shared" si="13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 t="str">
        <f t="shared" si="13"/>
        <v/>
      </c>
      <c r="AH43" t="str">
        <f t="shared" si="13"/>
        <v/>
      </c>
      <c r="AI43" t="str">
        <f t="shared" si="13"/>
        <v/>
      </c>
      <c r="AJ43" t="str">
        <f t="shared" si="13"/>
        <v/>
      </c>
      <c r="AK43" t="str">
        <f t="shared" si="13"/>
        <v/>
      </c>
      <c r="AL43" t="str">
        <f t="shared" si="13"/>
        <v/>
      </c>
      <c r="AM43" t="str">
        <f t="shared" si="13"/>
        <v/>
      </c>
      <c r="AN43" t="str">
        <f t="shared" si="13"/>
        <v/>
      </c>
      <c r="AO43" t="str">
        <f t="shared" si="13"/>
        <v/>
      </c>
      <c r="AP43" t="str">
        <f t="shared" si="13"/>
        <v/>
      </c>
      <c r="AQ43" t="str">
        <f t="shared" si="13"/>
        <v/>
      </c>
      <c r="AR43" t="str">
        <f t="shared" si="13"/>
        <v/>
      </c>
      <c r="AS43" t="str">
        <f t="shared" si="13"/>
        <v/>
      </c>
      <c r="AT43" t="str">
        <f t="shared" si="13"/>
        <v/>
      </c>
      <c r="AU43" t="str">
        <f t="shared" si="13"/>
        <v/>
      </c>
      <c r="AV43" t="str">
        <f t="shared" si="13"/>
        <v/>
      </c>
      <c r="AW43" t="str">
        <f t="shared" si="13"/>
        <v/>
      </c>
      <c r="AX43" t="str">
        <f t="shared" si="13"/>
        <v/>
      </c>
      <c r="AY43" t="str">
        <f t="shared" si="13"/>
        <v/>
      </c>
      <c r="AZ43" t="str">
        <f t="shared" si="13"/>
        <v/>
      </c>
      <c r="BA43" t="str">
        <f t="shared" si="13"/>
        <v/>
      </c>
      <c r="BB43">
        <f t="shared" si="13"/>
        <v>-46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2014-02-02T12:26:40Z</dcterms:modified>
</cp:coreProperties>
</file>