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ntures\ROBLOX AND ART OF DISASTER\AOD\V1\"/>
    </mc:Choice>
  </mc:AlternateContent>
  <xr:revisionPtr revIDLastSave="0" documentId="13_ncr:1_{9D1A0327-C250-44AF-829D-31BA0B9574FD}" xr6:coauthVersionLast="47" xr6:coauthVersionMax="47" xr10:uidLastSave="{00000000-0000-0000-0000-000000000000}"/>
  <bookViews>
    <workbookView xWindow="-120" yWindow="-120" windowWidth="29040" windowHeight="15990" xr2:uid="{51B4B429-11BA-4EAA-81A3-FD9D379E15EC}"/>
  </bookViews>
  <sheets>
    <sheet name="Disaster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5" i="1" l="1"/>
  <c r="D9" i="1" l="1"/>
  <c r="C42" i="1" l="1"/>
  <c r="C41" i="1"/>
  <c r="G7" i="1" l="1"/>
  <c r="G6" i="1"/>
  <c r="Q25" i="1" s="1"/>
  <c r="B26" i="1"/>
  <c r="Q26" i="1" l="1"/>
  <c r="Q29" i="1"/>
  <c r="Q31" i="1"/>
  <c r="B25" i="1"/>
  <c r="B27" i="1"/>
  <c r="D7" i="1"/>
  <c r="Q30" i="1" l="1"/>
  <c r="Q32" i="1"/>
  <c r="E27" i="1" l="1"/>
  <c r="D27" i="1"/>
  <c r="C27" i="1" s="1"/>
  <c r="H27" i="1" l="1"/>
  <c r="J27" i="1" s="1"/>
  <c r="J6" i="1"/>
  <c r="G25" i="1" s="1"/>
  <c r="J7" i="1"/>
  <c r="G26" i="1" s="1"/>
  <c r="J8" i="1"/>
  <c r="G27" i="1" s="1"/>
  <c r="D35" i="1"/>
  <c r="D34" i="1"/>
  <c r="D36" i="1"/>
  <c r="D33" i="1"/>
  <c r="D32" i="1"/>
  <c r="D31" i="1"/>
  <c r="D30" i="1"/>
  <c r="D29" i="1"/>
  <c r="D28" i="1"/>
  <c r="D26" i="1"/>
  <c r="C26" i="1" s="1"/>
  <c r="H26" i="1" s="1"/>
  <c r="D25" i="1"/>
  <c r="C25" i="1" s="1"/>
  <c r="H25" i="1" s="1"/>
  <c r="J25" i="1" s="1"/>
  <c r="D8" i="1"/>
  <c r="D6" i="1"/>
  <c r="B30" i="1"/>
  <c r="G30" i="1" s="1"/>
  <c r="B31" i="1"/>
  <c r="G31" i="1" s="1"/>
  <c r="B32" i="1"/>
  <c r="G32" i="1" s="1"/>
  <c r="B33" i="1"/>
  <c r="E33" i="1" s="1"/>
  <c r="B36" i="1"/>
  <c r="G36" i="1" s="1"/>
  <c r="B35" i="1"/>
  <c r="G35" i="1" s="1"/>
  <c r="B34" i="1"/>
  <c r="G34" i="1" s="1"/>
  <c r="B29" i="1"/>
  <c r="E29" i="1" s="1"/>
  <c r="B28" i="1"/>
  <c r="E28" i="1" s="1"/>
  <c r="G8" i="1"/>
  <c r="Q27" i="1" s="1"/>
  <c r="E26" i="1"/>
  <c r="L25" i="1" l="1"/>
  <c r="L26" i="1"/>
  <c r="E32" i="1"/>
  <c r="L36" i="1"/>
  <c r="L33" i="1"/>
  <c r="L29" i="1"/>
  <c r="L32" i="1"/>
  <c r="L27" i="1"/>
  <c r="L34" i="1"/>
  <c r="L35" i="1"/>
  <c r="L31" i="1"/>
  <c r="L30" i="1"/>
  <c r="E34" i="1"/>
  <c r="C35" i="1"/>
  <c r="H35" i="1" s="1"/>
  <c r="E35" i="1"/>
  <c r="G33" i="1"/>
  <c r="C30" i="1"/>
  <c r="H30" i="1" s="1"/>
  <c r="C34" i="1"/>
  <c r="H34" i="1" s="1"/>
  <c r="C36" i="1"/>
  <c r="H36" i="1" s="1"/>
  <c r="C32" i="1"/>
  <c r="H32" i="1" s="1"/>
  <c r="J32" i="1" s="1"/>
  <c r="E30" i="1"/>
  <c r="J30" i="1" s="1"/>
  <c r="E36" i="1"/>
  <c r="C31" i="1"/>
  <c r="H31" i="1" s="1"/>
  <c r="C28" i="1"/>
  <c r="H28" i="1" s="1"/>
  <c r="J28" i="1" s="1"/>
  <c r="E31" i="1"/>
  <c r="G29" i="1"/>
  <c r="C29" i="1"/>
  <c r="H29" i="1" s="1"/>
  <c r="J29" i="1" s="1"/>
  <c r="C33" i="1"/>
  <c r="H33" i="1" s="1"/>
  <c r="J33" i="1" s="1"/>
  <c r="J9" i="1"/>
  <c r="G28" i="1" s="1"/>
  <c r="G9" i="1"/>
  <c r="Q28" i="1" s="1"/>
  <c r="K27" i="1" l="1"/>
  <c r="M27" i="1" s="1"/>
  <c r="L28" i="1"/>
  <c r="K28" i="1" s="1"/>
  <c r="M28" i="1" s="1"/>
  <c r="J26" i="1"/>
  <c r="K26" i="1" s="1"/>
  <c r="M26" i="1" s="1"/>
  <c r="K25" i="1"/>
  <c r="M25" i="1" s="1"/>
  <c r="J34" i="1"/>
  <c r="K34" i="1" s="1"/>
  <c r="J31" i="1"/>
  <c r="K31" i="1" s="1"/>
  <c r="K33" i="1"/>
  <c r="J36" i="1"/>
  <c r="K36" i="1" s="1"/>
  <c r="J35" i="1"/>
  <c r="K35" i="1" s="1"/>
  <c r="K30" i="1"/>
  <c r="K32" i="1"/>
  <c r="K29" i="1"/>
</calcChain>
</file>

<file path=xl/sharedStrings.xml><?xml version="1.0" encoding="utf-8"?>
<sst xmlns="http://schemas.openxmlformats.org/spreadsheetml/2006/main" count="52" uniqueCount="47">
  <si>
    <t>Fire</t>
  </si>
  <si>
    <t>Base Damage</t>
  </si>
  <si>
    <t>Lightning</t>
  </si>
  <si>
    <t>Tropical Storm</t>
  </si>
  <si>
    <t>Tsunami</t>
  </si>
  <si>
    <t>Base Duration</t>
  </si>
  <si>
    <t>Time To Start Regening</t>
  </si>
  <si>
    <t xml:space="preserve"> </t>
  </si>
  <si>
    <t>Percent Toll on Stamina</t>
  </si>
  <si>
    <t>*Base these numbers on dmg/sec</t>
  </si>
  <si>
    <t>ResetRate</t>
  </si>
  <si>
    <t>Damage if Used Wisely</t>
  </si>
  <si>
    <t>Takes out countries quickly</t>
  </si>
  <si>
    <t>Good for forest coverd countries</t>
  </si>
  <si>
    <t>If spammed, how many can be used</t>
  </si>
  <si>
    <t>Num Passes</t>
  </si>
  <si>
    <t>if spammed, how long to reset?</t>
  </si>
  <si>
    <t>Spam speed for disasters?</t>
  </si>
  <si>
    <t>MOTIVE</t>
  </si>
  <si>
    <t>Base Round1 Dmg</t>
  </si>
  <si>
    <t>Opt Round 1dmg</t>
  </si>
  <si>
    <t>IN THIS MANY SECONDS</t>
  </si>
  <si>
    <t>Base Dmg/S</t>
  </si>
  <si>
    <t>OptDmg/Sec</t>
  </si>
  <si>
    <t>Dmg/P</t>
  </si>
  <si>
    <t>THESE YOU WANT THE SAME</t>
  </si>
  <si>
    <t>Featured Area of Effectiveness Multiplier</t>
  </si>
  <si>
    <t>MAKE THESE AS CLOSE AS POSSIBLE</t>
  </si>
  <si>
    <t>Key:</t>
  </si>
  <si>
    <t>Items you can play with easily to get desired "balance" value</t>
  </si>
  <si>
    <t>Items dependent on game environment</t>
  </si>
  <si>
    <t>BALANCE NUMBER</t>
  </si>
  <si>
    <t>Item activation spam speed</t>
  </si>
  <si>
    <t>IN-GAME STATS</t>
  </si>
  <si>
    <t>BALANCING</t>
  </si>
  <si>
    <t>etc</t>
  </si>
  <si>
    <t>Difficulty (higher is easy)</t>
  </si>
  <si>
    <t>Avg Dmg/Sec</t>
  </si>
  <si>
    <t>*Most Effective Number</t>
  </si>
  <si>
    <t>Damage/Unit</t>
  </si>
  <si>
    <t>THIS TAKES INTO ACCOUNT ALL THAT CAN GO ON WITH DURATION OF DISASTER AND APPLYS IT</t>
  </si>
  <si>
    <t>num players</t>
  </si>
  <si>
    <t>Total pop:</t>
  </si>
  <si>
    <t>Highest Country:</t>
  </si>
  <si>
    <t>Player piece</t>
  </si>
  <si>
    <t>TimeBetweenPasses</t>
  </si>
  <si>
    <t>MultiDisasterPenaltyMultiplier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</si>
</sst>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i/>
      <sz val="16"/>
      <color rgb="FF7F7F7F"/>
      <name val="Calibri"/>
      <family val="2"/>
      <scheme val="minor"/>
    </font>
    <font>
      <b/>
      <sz val="18"/>
      <color theme="7" tint="-0.249977111117893"/>
      <name val="Calibri"/>
      <family val="2"/>
      <scheme val="minor"/>
    </font>
    <font>
      <b/>
      <sz val="18"/>
      <color theme="7" tint="-0.499984740745262"/>
      <name val="Calibri"/>
      <family val="2"/>
      <scheme val="minor"/>
    </font>
    <font>
      <b/>
      <sz val="18"/>
      <color rgb="FFC00000"/>
      <name val="Calibri"/>
      <family val="2"/>
      <scheme val="minor"/>
    </font>
    <font>
      <sz val="18"/>
      <color theme="7" tint="-0.249977111117893"/>
      <name val="Calibri"/>
      <family val="2"/>
      <scheme val="minor"/>
    </font>
    <font>
      <sz val="18"/>
      <color theme="7" tint="-0.499984740745262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9" tint="-0.499984740745262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8"/>
      <color theme="5" tint="-0.249977111117893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2" fillId="0" borderId="0" xfId="0" applyFont="1" applyFill="1"/>
    <xf numFmtId="0" fontId="0" fillId="0" borderId="0" xfId="0" applyFill="1"/>
    <xf numFmtId="0" fontId="1" fillId="9" borderId="0" xfId="0" applyFont="1" applyFill="1"/>
    <xf numFmtId="0" fontId="0" fillId="10" borderId="0" xfId="0" applyFill="1"/>
    <xf numFmtId="0" fontId="0" fillId="11" borderId="0" xfId="0" applyFill="1"/>
    <xf numFmtId="0" fontId="0" fillId="13" borderId="0" xfId="0" applyFill="1"/>
    <xf numFmtId="0" fontId="0" fillId="12" borderId="0" xfId="0" applyFill="1"/>
    <xf numFmtId="0" fontId="2" fillId="7" borderId="0" xfId="0" applyFont="1" applyFill="1"/>
    <xf numFmtId="0" fontId="4" fillId="0" borderId="0" xfId="1" applyFont="1"/>
    <xf numFmtId="0" fontId="5" fillId="11" borderId="0" xfId="0" applyFont="1" applyFill="1"/>
    <xf numFmtId="0" fontId="6" fillId="11" borderId="0" xfId="0" applyFont="1" applyFill="1"/>
    <xf numFmtId="0" fontId="7" fillId="11" borderId="0" xfId="0" applyFont="1" applyFill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2" fillId="11" borderId="0" xfId="0" applyFont="1" applyFill="1"/>
    <xf numFmtId="0" fontId="12" fillId="0" borderId="0" xfId="0" applyFont="1"/>
    <xf numFmtId="0" fontId="12" fillId="0" borderId="0" xfId="0" applyFont="1" applyFill="1"/>
    <xf numFmtId="0" fontId="13" fillId="13" borderId="0" xfId="0" applyFont="1" applyFill="1"/>
    <xf numFmtId="0" fontId="14" fillId="8" borderId="0" xfId="0" applyFont="1" applyFill="1"/>
    <xf numFmtId="0" fontId="12" fillId="12" borderId="0" xfId="0" applyFont="1" applyFill="1"/>
    <xf numFmtId="9" fontId="12" fillId="11" borderId="0" xfId="0" applyNumberFormat="1" applyFont="1" applyFill="1"/>
    <xf numFmtId="0" fontId="11" fillId="12" borderId="0" xfId="0" applyFont="1" applyFill="1"/>
    <xf numFmtId="0" fontId="15" fillId="0" borderId="0" xfId="0" applyFont="1"/>
    <xf numFmtId="0" fontId="16" fillId="11" borderId="0" xfId="0" applyFont="1" applyFill="1"/>
    <xf numFmtId="0" fontId="14" fillId="0" borderId="0" xfId="0" applyFont="1"/>
    <xf numFmtId="0" fontId="14" fillId="11" borderId="0" xfId="0" applyFont="1" applyFill="1"/>
    <xf numFmtId="0" fontId="12" fillId="11" borderId="0" xfId="0" applyNumberFormat="1" applyFont="1" applyFill="1"/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5655B-0537-437F-9956-695C8A143891}">
  <dimension ref="A2:S42"/>
  <sheetViews>
    <sheetView tabSelected="1" zoomScale="85" zoomScaleNormal="85" workbookViewId="0">
      <selection activeCell="J23" sqref="J23"/>
    </sheetView>
  </sheetViews>
  <sheetFormatPr defaultRowHeight="15" x14ac:dyDescent="0.25"/>
  <cols>
    <col min="1" max="1" width="20.28515625" customWidth="1"/>
    <col min="2" max="2" width="42.7109375" customWidth="1"/>
    <col min="3" max="3" width="32.28515625" customWidth="1"/>
    <col min="4" max="4" width="11.42578125" customWidth="1"/>
    <col min="5" max="5" width="38.28515625" customWidth="1"/>
    <col min="6" max="6" width="19.140625" customWidth="1"/>
    <col min="7" max="7" width="16.28515625" bestFit="1" customWidth="1"/>
    <col min="8" max="8" width="20.5703125" customWidth="1"/>
    <col min="9" max="9" width="20.42578125" customWidth="1"/>
    <col min="10" max="10" width="14" customWidth="1"/>
    <col min="11" max="11" width="29.140625" customWidth="1"/>
    <col min="12" max="12" width="26.7109375" customWidth="1"/>
    <col min="13" max="13" width="35.42578125" customWidth="1"/>
    <col min="14" max="14" width="20.5703125" customWidth="1"/>
    <col min="15" max="15" width="23.7109375" customWidth="1"/>
    <col min="16" max="16" width="27.85546875" customWidth="1"/>
    <col min="17" max="17" width="21.85546875" customWidth="1"/>
    <col min="18" max="18" width="12.7109375" customWidth="1"/>
    <col min="19" max="19" width="14.5703125" customWidth="1"/>
    <col min="20" max="20" width="13.5703125" customWidth="1"/>
    <col min="21" max="21" width="22.7109375" customWidth="1"/>
    <col min="22" max="22" width="17" customWidth="1"/>
    <col min="23" max="23" width="15.28515625" customWidth="1"/>
  </cols>
  <sheetData>
    <row r="2" spans="1:17" x14ac:dyDescent="0.25">
      <c r="H2" s="6"/>
      <c r="M2" s="6"/>
    </row>
    <row r="3" spans="1:17" x14ac:dyDescent="0.25">
      <c r="H3" s="6"/>
    </row>
    <row r="4" spans="1:17" x14ac:dyDescent="0.25">
      <c r="K4" t="s">
        <v>38</v>
      </c>
      <c r="M4" t="s">
        <v>9</v>
      </c>
    </row>
    <row r="5" spans="1:17" ht="21" x14ac:dyDescent="0.35">
      <c r="A5" s="14" t="s">
        <v>33</v>
      </c>
      <c r="B5" s="24" t="s">
        <v>1</v>
      </c>
      <c r="C5" s="24" t="s">
        <v>15</v>
      </c>
      <c r="D5" s="13" t="s">
        <v>24</v>
      </c>
      <c r="E5" s="24" t="s">
        <v>45</v>
      </c>
      <c r="F5" s="24" t="s">
        <v>39</v>
      </c>
      <c r="G5" s="8" t="s">
        <v>5</v>
      </c>
      <c r="H5" s="24" t="s">
        <v>26</v>
      </c>
      <c r="I5" s="28" t="s">
        <v>36</v>
      </c>
      <c r="J5" s="9" t="s">
        <v>11</v>
      </c>
      <c r="K5" s="24" t="s">
        <v>6</v>
      </c>
      <c r="L5" s="24" t="s">
        <v>10</v>
      </c>
      <c r="M5" s="24" t="s">
        <v>8</v>
      </c>
      <c r="N5" s="24" t="s">
        <v>46</v>
      </c>
      <c r="Q5" s="12" t="s">
        <v>32</v>
      </c>
    </row>
    <row r="6" spans="1:17" ht="18.75" x14ac:dyDescent="0.3">
      <c r="A6" s="1" t="s">
        <v>0</v>
      </c>
      <c r="B6" s="21">
        <v>10</v>
      </c>
      <c r="C6" s="21">
        <v>10</v>
      </c>
      <c r="D6" s="10">
        <f>B6/C6</f>
        <v>1</v>
      </c>
      <c r="E6" s="21">
        <v>1</v>
      </c>
      <c r="F6" s="21"/>
      <c r="G6" s="10">
        <f>C6*E6</f>
        <v>10</v>
      </c>
      <c r="H6" s="21">
        <v>1.5</v>
      </c>
      <c r="I6" s="27">
        <v>1</v>
      </c>
      <c r="J6" s="10">
        <f>B6*H6</f>
        <v>15</v>
      </c>
      <c r="K6" s="21">
        <v>1</v>
      </c>
      <c r="L6" s="21">
        <v>2</v>
      </c>
      <c r="M6" s="21">
        <v>10</v>
      </c>
      <c r="N6" s="21">
        <v>1</v>
      </c>
      <c r="Q6" s="10">
        <v>0.15</v>
      </c>
    </row>
    <row r="7" spans="1:17" ht="18.75" x14ac:dyDescent="0.3">
      <c r="A7" s="4" t="s">
        <v>2</v>
      </c>
      <c r="B7" s="21">
        <v>18</v>
      </c>
      <c r="C7" s="21">
        <v>5</v>
      </c>
      <c r="D7" s="10">
        <f>B7/C7</f>
        <v>3.6</v>
      </c>
      <c r="E7" s="21">
        <v>0.3</v>
      </c>
      <c r="F7" s="21"/>
      <c r="G7" s="10">
        <f>C7*E7</f>
        <v>1.5</v>
      </c>
      <c r="H7" s="21">
        <v>1.5</v>
      </c>
      <c r="I7" s="27">
        <v>1</v>
      </c>
      <c r="J7" s="10">
        <f>B7*H7</f>
        <v>27</v>
      </c>
      <c r="K7" s="21">
        <v>2</v>
      </c>
      <c r="L7" s="21">
        <v>2</v>
      </c>
      <c r="M7" s="21">
        <v>20</v>
      </c>
      <c r="N7" s="21">
        <v>1</v>
      </c>
    </row>
    <row r="8" spans="1:17" ht="18.75" x14ac:dyDescent="0.3">
      <c r="A8" s="3" t="s">
        <v>3</v>
      </c>
      <c r="B8" s="21">
        <v>10</v>
      </c>
      <c r="C8" s="21">
        <v>10</v>
      </c>
      <c r="D8" s="10">
        <f>B8/C8</f>
        <v>1</v>
      </c>
      <c r="E8" s="21">
        <v>1</v>
      </c>
      <c r="F8" s="21"/>
      <c r="G8" s="10">
        <f>C8*E8</f>
        <v>10</v>
      </c>
      <c r="H8" s="21">
        <v>1.5</v>
      </c>
      <c r="I8" s="27">
        <v>1</v>
      </c>
      <c r="J8" s="10">
        <f>B8*H8</f>
        <v>15</v>
      </c>
      <c r="K8" s="21">
        <v>1</v>
      </c>
      <c r="L8" s="21">
        <v>2</v>
      </c>
      <c r="M8" s="21">
        <v>10</v>
      </c>
      <c r="N8" s="21">
        <v>1</v>
      </c>
    </row>
    <row r="9" spans="1:17" ht="18.75" x14ac:dyDescent="0.3">
      <c r="A9" s="2" t="s">
        <v>4</v>
      </c>
      <c r="B9" s="21">
        <v>10</v>
      </c>
      <c r="C9" s="21">
        <v>5</v>
      </c>
      <c r="D9" s="10">
        <f>B9/C9</f>
        <v>2</v>
      </c>
      <c r="E9" s="21">
        <v>1</v>
      </c>
      <c r="F9" s="21"/>
      <c r="G9" s="10">
        <f>C9*E9</f>
        <v>5</v>
      </c>
      <c r="H9" s="33">
        <v>1.5</v>
      </c>
      <c r="I9" s="27">
        <v>1</v>
      </c>
      <c r="J9" s="10">
        <f>B9*H9</f>
        <v>15</v>
      </c>
      <c r="K9" s="21">
        <v>1</v>
      </c>
      <c r="L9" s="21">
        <v>2</v>
      </c>
      <c r="M9" s="21">
        <v>15</v>
      </c>
      <c r="N9" s="21">
        <v>1</v>
      </c>
    </row>
    <row r="10" spans="1:17" ht="18.75" x14ac:dyDescent="0.3">
      <c r="B10" s="22"/>
      <c r="C10" s="22"/>
      <c r="E10" s="22"/>
      <c r="F10" s="22"/>
      <c r="H10" s="22"/>
      <c r="I10" s="22"/>
      <c r="K10" s="22"/>
      <c r="L10" s="22"/>
      <c r="M10" s="23"/>
      <c r="N10" s="22"/>
    </row>
    <row r="11" spans="1:17" ht="18.75" x14ac:dyDescent="0.3">
      <c r="A11" t="s">
        <v>7</v>
      </c>
      <c r="B11" s="22"/>
      <c r="C11" s="22"/>
      <c r="F11" s="22"/>
      <c r="H11" s="22"/>
      <c r="I11" s="22"/>
      <c r="K11" s="22"/>
      <c r="L11" s="22"/>
      <c r="M11" s="22"/>
      <c r="N11" s="22"/>
    </row>
    <row r="12" spans="1:17" ht="18.75" x14ac:dyDescent="0.3">
      <c r="A12" s="22"/>
      <c r="B12" s="22"/>
      <c r="C12" s="22"/>
      <c r="F12" s="22"/>
      <c r="H12" s="22"/>
      <c r="I12" s="22"/>
      <c r="K12" s="22"/>
      <c r="L12" s="23"/>
      <c r="M12" s="22"/>
      <c r="N12" s="22"/>
    </row>
    <row r="13" spans="1:17" ht="23.25" x14ac:dyDescent="0.35">
      <c r="A13" s="29" t="s">
        <v>28</v>
      </c>
      <c r="C13" s="22"/>
      <c r="F13" s="22"/>
      <c r="K13" s="22"/>
      <c r="L13" s="22"/>
      <c r="M13" s="22"/>
      <c r="N13" s="23"/>
    </row>
    <row r="14" spans="1:17" ht="18.75" x14ac:dyDescent="0.3">
      <c r="A14" s="11"/>
      <c r="B14" t="s">
        <v>29</v>
      </c>
      <c r="K14" s="22"/>
      <c r="L14" s="22"/>
      <c r="N14" s="6"/>
      <c r="O14" s="6"/>
    </row>
    <row r="15" spans="1:17" x14ac:dyDescent="0.25">
      <c r="A15" s="12"/>
      <c r="B15" t="s">
        <v>30</v>
      </c>
      <c r="M15" s="6"/>
      <c r="N15" s="6"/>
    </row>
    <row r="16" spans="1:17" x14ac:dyDescent="0.25">
      <c r="M16" s="6"/>
      <c r="N16" s="6"/>
    </row>
    <row r="23" spans="1:19" x14ac:dyDescent="0.25">
      <c r="L23" t="s">
        <v>25</v>
      </c>
      <c r="N23" s="7" t="s">
        <v>27</v>
      </c>
    </row>
    <row r="24" spans="1:19" ht="21" x14ac:dyDescent="0.35">
      <c r="A24" s="14" t="s">
        <v>34</v>
      </c>
      <c r="B24" s="5" t="s">
        <v>14</v>
      </c>
      <c r="C24" s="5" t="s">
        <v>16</v>
      </c>
      <c r="D24" s="5" t="s">
        <v>17</v>
      </c>
      <c r="E24" s="5" t="s">
        <v>19</v>
      </c>
      <c r="F24" s="5"/>
      <c r="G24" s="5" t="s">
        <v>20</v>
      </c>
      <c r="H24" s="5" t="s">
        <v>21</v>
      </c>
      <c r="J24" s="25" t="s">
        <v>22</v>
      </c>
      <c r="K24" s="25" t="s">
        <v>37</v>
      </c>
      <c r="L24" s="25" t="s">
        <v>23</v>
      </c>
      <c r="M24" s="25" t="s">
        <v>31</v>
      </c>
      <c r="N24" s="26" t="s">
        <v>18</v>
      </c>
      <c r="Q24" t="s">
        <v>40</v>
      </c>
    </row>
    <row r="25" spans="1:19" ht="23.25" x14ac:dyDescent="0.35">
      <c r="B25" s="10">
        <f>100/M6</f>
        <v>10</v>
      </c>
      <c r="C25" s="10">
        <f>(((B25*K6)+L6)*N6)+(D25*B25)</f>
        <v>13.5</v>
      </c>
      <c r="D25" s="10">
        <f>Q6</f>
        <v>0.15</v>
      </c>
      <c r="E25" s="10">
        <f>B25*B6</f>
        <v>100</v>
      </c>
      <c r="F25" s="10"/>
      <c r="G25" s="10">
        <f>B25*J6</f>
        <v>150</v>
      </c>
      <c r="H25" s="10">
        <f>C25</f>
        <v>13.5</v>
      </c>
      <c r="J25" s="15">
        <f>ROUND(E25/H25,2)</f>
        <v>7.41</v>
      </c>
      <c r="K25" s="30">
        <f>ROUND((J25+L25)/2,2)</f>
        <v>9.26</v>
      </c>
      <c r="L25" s="16">
        <f>ROUND(G25/H25,2)</f>
        <v>11.11</v>
      </c>
      <c r="M25" s="17">
        <f>(K25*Q25)*10</f>
        <v>92.6</v>
      </c>
      <c r="N25" s="10" t="s">
        <v>13</v>
      </c>
      <c r="O25" s="7" t="s">
        <v>0</v>
      </c>
      <c r="Q25" s="32">
        <f>B6/G6</f>
        <v>1</v>
      </c>
    </row>
    <row r="26" spans="1:19" ht="23.25" x14ac:dyDescent="0.35">
      <c r="B26" s="10">
        <f>100/M7</f>
        <v>5</v>
      </c>
      <c r="C26" s="10">
        <f>(((B26*K7)+L7)*N7)+(D26*B26)</f>
        <v>12.75</v>
      </c>
      <c r="D26" s="10">
        <f>Q6</f>
        <v>0.15</v>
      </c>
      <c r="E26" s="10">
        <f t="shared" ref="E25:E31" si="0">B26*B7</f>
        <v>90</v>
      </c>
      <c r="F26" s="10"/>
      <c r="G26" s="10">
        <f>B26*J7</f>
        <v>135</v>
      </c>
      <c r="H26" s="10">
        <f>C26</f>
        <v>12.75</v>
      </c>
      <c r="J26" s="15">
        <f t="shared" ref="J26:J36" si="1">ROUND(E26/H26,2)</f>
        <v>7.06</v>
      </c>
      <c r="K26" s="30">
        <f>ROUND((J26+L26)/2,2)</f>
        <v>8.83</v>
      </c>
      <c r="L26" s="16">
        <f>ROUND(G26/H26,2)</f>
        <v>10.59</v>
      </c>
      <c r="M26" s="17">
        <f>(K26*Q26)*10</f>
        <v>1059.6000000000001</v>
      </c>
      <c r="N26" s="10" t="s">
        <v>12</v>
      </c>
      <c r="O26" s="7" t="s">
        <v>2</v>
      </c>
      <c r="Q26" s="32">
        <f>(B7/G7)</f>
        <v>12</v>
      </c>
    </row>
    <row r="27" spans="1:19" ht="23.25" x14ac:dyDescent="0.35">
      <c r="B27" s="10">
        <f>100/M8</f>
        <v>10</v>
      </c>
      <c r="C27" s="10">
        <f>((B27*K8)+L8)+(D27*B27)</f>
        <v>13.5</v>
      </c>
      <c r="D27" s="10">
        <f>Q6</f>
        <v>0.15</v>
      </c>
      <c r="E27" s="10">
        <f t="shared" si="0"/>
        <v>100</v>
      </c>
      <c r="F27" s="10"/>
      <c r="G27" s="10">
        <f>B27*J8</f>
        <v>150</v>
      </c>
      <c r="H27" s="10">
        <f t="shared" ref="H27:H36" si="2">C27</f>
        <v>13.5</v>
      </c>
      <c r="J27" s="15">
        <f t="shared" si="1"/>
        <v>7.41</v>
      </c>
      <c r="K27" s="30">
        <f t="shared" ref="K27:K36" si="3">ROUND((J27+L27)/2,2)</f>
        <v>9.26</v>
      </c>
      <c r="L27" s="16">
        <f>ROUND(G27/H27,2)</f>
        <v>11.11</v>
      </c>
      <c r="M27" s="17">
        <f>(K27*Q27)*10</f>
        <v>92.6</v>
      </c>
      <c r="N27" s="10"/>
      <c r="O27" s="7" t="s">
        <v>3</v>
      </c>
      <c r="Q27" s="31">
        <f>B8/G8</f>
        <v>1</v>
      </c>
    </row>
    <row r="28" spans="1:19" ht="23.25" x14ac:dyDescent="0.35">
      <c r="B28" s="10">
        <f>100/M9</f>
        <v>6.666666666666667</v>
      </c>
      <c r="C28" s="10">
        <f>((B28*K9)+L9)+(D28*B28)</f>
        <v>9.6666666666666679</v>
      </c>
      <c r="D28" s="10">
        <f>Q6</f>
        <v>0.15</v>
      </c>
      <c r="E28" s="10">
        <f t="shared" si="0"/>
        <v>66.666666666666671</v>
      </c>
      <c r="F28" s="10"/>
      <c r="G28" s="10">
        <f>B28*J9</f>
        <v>100</v>
      </c>
      <c r="H28" s="10">
        <f t="shared" si="2"/>
        <v>9.6666666666666679</v>
      </c>
      <c r="J28" s="15">
        <f t="shared" si="1"/>
        <v>6.9</v>
      </c>
      <c r="K28" s="30">
        <f t="shared" si="3"/>
        <v>8.6199999999999992</v>
      </c>
      <c r="L28" s="16">
        <f>ROUND(G28/H28,2)</f>
        <v>10.34</v>
      </c>
      <c r="M28" s="17">
        <f>(K28*Q28)*10</f>
        <v>172.39999999999998</v>
      </c>
      <c r="N28" s="10"/>
      <c r="O28" s="7" t="s">
        <v>4</v>
      </c>
      <c r="Q28" s="31">
        <f>(B9/G9)</f>
        <v>2</v>
      </c>
    </row>
    <row r="29" spans="1:19" ht="23.25" x14ac:dyDescent="0.35">
      <c r="B29" s="10" t="e">
        <f>100/M10</f>
        <v>#DIV/0!</v>
      </c>
      <c r="C29" s="10" t="e">
        <f>((B29*K10)+L10)+(D29*B29)</f>
        <v>#DIV/0!</v>
      </c>
      <c r="D29" s="10">
        <f>Q6</f>
        <v>0.15</v>
      </c>
      <c r="E29" s="10" t="e">
        <f t="shared" si="0"/>
        <v>#DIV/0!</v>
      </c>
      <c r="F29" s="10"/>
      <c r="G29" s="10" t="e">
        <f>B29*J10</f>
        <v>#DIV/0!</v>
      </c>
      <c r="H29" s="10" t="e">
        <f t="shared" si="2"/>
        <v>#DIV/0!</v>
      </c>
      <c r="J29" s="15" t="e">
        <f t="shared" si="1"/>
        <v>#DIV/0!</v>
      </c>
      <c r="K29" s="30" t="e">
        <f t="shared" si="3"/>
        <v>#DIV/0!</v>
      </c>
      <c r="L29" s="16">
        <f>ROUND(G27/H27,2)</f>
        <v>11.11</v>
      </c>
      <c r="M29" s="17"/>
      <c r="O29" t="s">
        <v>35</v>
      </c>
      <c r="Q29" s="31">
        <f>(B7/G7)</f>
        <v>12</v>
      </c>
    </row>
    <row r="30" spans="1:19" ht="23.25" x14ac:dyDescent="0.35">
      <c r="B30" s="10" t="e">
        <f>100/L11</f>
        <v>#DIV/0!</v>
      </c>
      <c r="C30" s="10" t="e">
        <f>((B30*#REF!)+K11)+(D30*B30)</f>
        <v>#DIV/0!</v>
      </c>
      <c r="D30" s="10">
        <f>Q6</f>
        <v>0.15</v>
      </c>
      <c r="E30" s="10" t="e">
        <f t="shared" si="0"/>
        <v>#DIV/0!</v>
      </c>
      <c r="F30" s="10"/>
      <c r="G30" s="10" t="e">
        <f>B30*I11</f>
        <v>#DIV/0!</v>
      </c>
      <c r="H30" s="10" t="e">
        <f t="shared" si="2"/>
        <v>#DIV/0!</v>
      </c>
      <c r="J30" s="15" t="e">
        <f t="shared" si="1"/>
        <v>#DIV/0!</v>
      </c>
      <c r="K30" s="30" t="e">
        <f t="shared" si="3"/>
        <v>#DIV/0!</v>
      </c>
      <c r="L30" s="16">
        <f>ROUND(G27/H27,2)</f>
        <v>11.11</v>
      </c>
      <c r="M30" s="17"/>
      <c r="O30" t="s">
        <v>7</v>
      </c>
      <c r="Q30" s="31">
        <f>(B7/G7)</f>
        <v>12</v>
      </c>
      <c r="S30" s="7"/>
    </row>
    <row r="31" spans="1:19" ht="23.25" x14ac:dyDescent="0.35">
      <c r="B31" s="10" t="e">
        <f>100/N12</f>
        <v>#DIV/0!</v>
      </c>
      <c r="C31" s="10" t="e">
        <f>((B31*L12)+M12)+(D31*B31)</f>
        <v>#DIV/0!</v>
      </c>
      <c r="D31" s="10">
        <f>Q6</f>
        <v>0.15</v>
      </c>
      <c r="E31" s="10" t="e">
        <f t="shared" si="0"/>
        <v>#DIV/0!</v>
      </c>
      <c r="F31" s="10"/>
      <c r="G31" s="10" t="e">
        <f>B31*I12</f>
        <v>#DIV/0!</v>
      </c>
      <c r="H31" s="10" t="e">
        <f t="shared" si="2"/>
        <v>#DIV/0!</v>
      </c>
      <c r="J31" s="15" t="e">
        <f t="shared" si="1"/>
        <v>#DIV/0!</v>
      </c>
      <c r="K31" s="30" t="e">
        <f t="shared" si="3"/>
        <v>#DIV/0!</v>
      </c>
      <c r="L31" s="16">
        <f>ROUND(G27/H27,2)</f>
        <v>11.11</v>
      </c>
      <c r="M31" s="17"/>
      <c r="Q31" s="31">
        <f>(B7/G7)</f>
        <v>12</v>
      </c>
    </row>
    <row r="32" spans="1:19" ht="23.25" x14ac:dyDescent="0.35">
      <c r="B32" s="10" t="e">
        <f>100/N13</f>
        <v>#DIV/0!</v>
      </c>
      <c r="C32" s="10" t="e">
        <f>((B32*L13)+M13)+(D32*B32)</f>
        <v>#DIV/0!</v>
      </c>
      <c r="D32" s="10">
        <f>Q6</f>
        <v>0.15</v>
      </c>
      <c r="E32" s="10" t="e">
        <f>B32*A12</f>
        <v>#DIV/0!</v>
      </c>
      <c r="F32" s="10"/>
      <c r="G32" s="10" t="e">
        <f>B32*I13</f>
        <v>#DIV/0!</v>
      </c>
      <c r="H32" s="10" t="e">
        <f t="shared" si="2"/>
        <v>#DIV/0!</v>
      </c>
      <c r="J32" s="15" t="e">
        <f t="shared" si="1"/>
        <v>#DIV/0!</v>
      </c>
      <c r="K32" s="30" t="e">
        <f t="shared" si="3"/>
        <v>#DIV/0!</v>
      </c>
      <c r="L32" s="16">
        <f>ROUND(G27/H27,2)</f>
        <v>11.11</v>
      </c>
      <c r="M32" s="17"/>
      <c r="Q32" s="31">
        <f>(B7/G7)</f>
        <v>12</v>
      </c>
    </row>
    <row r="33" spans="1:17" ht="23.25" x14ac:dyDescent="0.35">
      <c r="B33" s="10" t="e">
        <f>100/P14</f>
        <v>#DIV/0!</v>
      </c>
      <c r="C33" s="10" t="e">
        <f>((B33*L14)+M14)+(D33*#REF!)</f>
        <v>#DIV/0!</v>
      </c>
      <c r="D33" s="10">
        <f>Q6</f>
        <v>0.15</v>
      </c>
      <c r="E33" s="10" t="e">
        <f>B33*#REF!</f>
        <v>#DIV/0!</v>
      </c>
      <c r="F33" s="10"/>
      <c r="G33" s="10" t="e">
        <f>B33*I14</f>
        <v>#DIV/0!</v>
      </c>
      <c r="H33" s="10" t="e">
        <f t="shared" si="2"/>
        <v>#DIV/0!</v>
      </c>
      <c r="J33" s="15" t="e">
        <f t="shared" si="1"/>
        <v>#DIV/0!</v>
      </c>
      <c r="K33" s="30" t="e">
        <f t="shared" si="3"/>
        <v>#DIV/0!</v>
      </c>
      <c r="L33" s="16">
        <f>ROUND(G27/H27,2)</f>
        <v>11.11</v>
      </c>
      <c r="M33" s="17"/>
      <c r="Q33" s="31"/>
    </row>
    <row r="34" spans="1:17" ht="23.25" x14ac:dyDescent="0.35">
      <c r="B34" s="10" t="e">
        <f>100/O15</f>
        <v>#DIV/0!</v>
      </c>
      <c r="C34" s="10" t="e">
        <f>((B34*K15)+L15)+(D34*#REF!)</f>
        <v>#DIV/0!</v>
      </c>
      <c r="D34" s="10">
        <f>Q6</f>
        <v>0.15</v>
      </c>
      <c r="E34" s="10" t="e">
        <f>B34*#REF!</f>
        <v>#DIV/0!</v>
      </c>
      <c r="F34" s="10"/>
      <c r="G34" s="10" t="e">
        <f>B34*#REF!</f>
        <v>#DIV/0!</v>
      </c>
      <c r="H34" s="10" t="e">
        <f t="shared" si="2"/>
        <v>#DIV/0!</v>
      </c>
      <c r="J34" s="15" t="e">
        <f t="shared" si="1"/>
        <v>#DIV/0!</v>
      </c>
      <c r="K34" s="30" t="e">
        <f t="shared" si="3"/>
        <v>#DIV/0!</v>
      </c>
      <c r="L34" s="16">
        <f>ROUND(G27/H27,2)</f>
        <v>11.11</v>
      </c>
      <c r="M34" s="17"/>
      <c r="Q34" s="31"/>
    </row>
    <row r="35" spans="1:17" ht="23.25" x14ac:dyDescent="0.35">
      <c r="B35" s="10" t="e">
        <f>100/O16</f>
        <v>#DIV/0!</v>
      </c>
      <c r="C35" s="10" t="e">
        <f>((B35*#REF!)+#REF!)+(D35*#REF!)</f>
        <v>#DIV/0!</v>
      </c>
      <c r="D35" s="10">
        <f>Q6</f>
        <v>0.15</v>
      </c>
      <c r="E35" s="10" t="e">
        <f>B35*#REF!</f>
        <v>#DIV/0!</v>
      </c>
      <c r="F35" s="10"/>
      <c r="G35" s="10" t="e">
        <f>B35*#REF!</f>
        <v>#DIV/0!</v>
      </c>
      <c r="H35" s="10" t="e">
        <f t="shared" si="2"/>
        <v>#DIV/0!</v>
      </c>
      <c r="J35" s="15" t="e">
        <f t="shared" si="1"/>
        <v>#DIV/0!</v>
      </c>
      <c r="K35" s="30" t="e">
        <f t="shared" si="3"/>
        <v>#DIV/0!</v>
      </c>
      <c r="L35" s="16">
        <f>ROUND(G27/H27,2)</f>
        <v>11.11</v>
      </c>
      <c r="M35" s="17"/>
      <c r="Q35" s="31"/>
    </row>
    <row r="36" spans="1:17" ht="23.25" x14ac:dyDescent="0.35">
      <c r="B36" s="10" t="e">
        <f>100/O17</f>
        <v>#DIV/0!</v>
      </c>
      <c r="C36" s="10" t="e">
        <f>((B36*#REF!)+#REF!)+(D36*#REF!)</f>
        <v>#DIV/0!</v>
      </c>
      <c r="D36" s="10">
        <f>Q6</f>
        <v>0.15</v>
      </c>
      <c r="E36" s="10" t="e">
        <f>B36*#REF!</f>
        <v>#DIV/0!</v>
      </c>
      <c r="F36" s="10"/>
      <c r="G36" s="10" t="e">
        <f>B36*#REF!</f>
        <v>#DIV/0!</v>
      </c>
      <c r="H36" s="10" t="e">
        <f t="shared" si="2"/>
        <v>#DIV/0!</v>
      </c>
      <c r="J36" s="15" t="e">
        <f t="shared" si="1"/>
        <v>#DIV/0!</v>
      </c>
      <c r="K36" s="30" t="e">
        <f t="shared" si="3"/>
        <v>#DIV/0!</v>
      </c>
      <c r="L36" s="16">
        <f>ROUND(G27/H27,2)</f>
        <v>11.11</v>
      </c>
      <c r="M36" s="17"/>
      <c r="Q36" s="31"/>
    </row>
    <row r="37" spans="1:17" ht="23.25" x14ac:dyDescent="0.35">
      <c r="J37" s="18"/>
      <c r="K37" s="29"/>
      <c r="L37" s="19"/>
      <c r="M37" s="20"/>
    </row>
    <row r="38" spans="1:17" ht="23.25" x14ac:dyDescent="0.35">
      <c r="J38" s="18"/>
      <c r="L38" s="19"/>
      <c r="M38" s="20"/>
    </row>
    <row r="39" spans="1:17" ht="23.25" x14ac:dyDescent="0.35">
      <c r="J39" s="20"/>
      <c r="K39" s="20"/>
    </row>
    <row r="40" spans="1:17" x14ac:dyDescent="0.25">
      <c r="C40" t="s">
        <v>44</v>
      </c>
      <c r="E40" t="s">
        <v>41</v>
      </c>
    </row>
    <row r="41" spans="1:17" ht="23.25" x14ac:dyDescent="0.35">
      <c r="A41" t="s">
        <v>42</v>
      </c>
      <c r="B41">
        <v>7041</v>
      </c>
      <c r="C41">
        <f>B41/E41</f>
        <v>880.125</v>
      </c>
      <c r="E41">
        <v>8</v>
      </c>
      <c r="L41" s="20"/>
      <c r="M41" s="20"/>
      <c r="N41" s="20"/>
    </row>
    <row r="42" spans="1:17" x14ac:dyDescent="0.25">
      <c r="A42" t="s">
        <v>43</v>
      </c>
      <c r="B42">
        <v>1052</v>
      </c>
      <c r="C42">
        <f>B42/E41</f>
        <v>131.5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Disasters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HaydenPC</dc:creator>
  <cp:lastModifiedBy>Hayden B</cp:lastModifiedBy>
  <dcterms:created xsi:type="dcterms:W3CDTF">2018-04-22T00:16:03Z</dcterms:created>
  <dcterms:modified xsi:type="dcterms:W3CDTF">2022-03-11T03:20:57Z</dcterms:modified>
</cp:coreProperties>
</file>