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tub\OneDrive\Documents\"/>
    </mc:Choice>
  </mc:AlternateContent>
  <xr:revisionPtr revIDLastSave="0" documentId="8_{1D3000C1-2D70-4DE6-993A-EB6F99CAFF34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Sheet1" sheetId="3" r:id="rId1"/>
    <sheet name="Sheet2" sheetId="6" r:id="rId2"/>
    <sheet name="SHEET3" sheetId="10" r:id="rId3"/>
    <sheet name="SHEET4" sheetId="11" r:id="rId4"/>
    <sheet name="Crowdfunding" sheetId="1" r:id="rId5"/>
    <sheet name="Sheet6" sheetId="15" r:id="rId6"/>
  </sheets>
  <definedNames>
    <definedName name="_xlnm._FilterDatabase" localSheetId="4" hidden="1">Crowdfunding!$A$1:$T$1001</definedName>
    <definedName name="_xlnm.Criteria" localSheetId="5">Sheet6!$D$1:$D$2</definedName>
    <definedName name="crowdfunding">Crowdfunding!$A$1:$T$1001</definedName>
    <definedName name="_xlnm.Extract" localSheetId="5">Sheet6!$D$4:$E$4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5" l="1"/>
  <c r="J19" i="15"/>
  <c r="J18" i="15"/>
  <c r="J17" i="15"/>
  <c r="J16" i="15"/>
  <c r="J15" i="15"/>
  <c r="J10" i="15"/>
  <c r="J9" i="15"/>
  <c r="J8" i="15"/>
  <c r="J7" i="15"/>
  <c r="J6" i="15"/>
  <c r="J5" i="15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I11" i="1" l="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2" i="11"/>
  <c r="B3" i="11"/>
  <c r="B13" i="11"/>
  <c r="B12" i="11"/>
  <c r="B11" i="11"/>
  <c r="B10" i="11"/>
  <c r="B9" i="11"/>
  <c r="B8" i="11"/>
  <c r="B7" i="11"/>
  <c r="B6" i="11"/>
  <c r="B5" i="11"/>
  <c r="B4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6" i="11" l="1"/>
  <c r="H6" i="11" s="1"/>
  <c r="E13" i="11"/>
  <c r="G13" i="11" s="1"/>
  <c r="E3" i="11"/>
  <c r="F3" i="11" s="1"/>
  <c r="E8" i="11"/>
  <c r="F8" i="11" s="1"/>
  <c r="E9" i="11"/>
  <c r="G9" i="11" s="1"/>
  <c r="E10" i="11"/>
  <c r="G10" i="11" s="1"/>
  <c r="E2" i="11"/>
  <c r="G2" i="11" s="1"/>
  <c r="E4" i="11"/>
  <c r="H4" i="11" s="1"/>
  <c r="E11" i="11"/>
  <c r="G11" i="11" s="1"/>
  <c r="E7" i="11"/>
  <c r="G7" i="11" s="1"/>
  <c r="E5" i="11"/>
  <c r="F5" i="11" s="1"/>
  <c r="G8" i="11"/>
  <c r="F6" i="11"/>
  <c r="E12" i="11"/>
  <c r="F12" i="11" s="1"/>
  <c r="F13" i="1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13" i="11" l="1"/>
  <c r="F9" i="11"/>
  <c r="G6" i="11"/>
  <c r="H3" i="11"/>
  <c r="F11" i="11"/>
  <c r="F10" i="11"/>
  <c r="G3" i="11"/>
  <c r="H8" i="11"/>
  <c r="H9" i="11"/>
  <c r="G4" i="11"/>
  <c r="F4" i="11"/>
  <c r="F2" i="11"/>
  <c r="H10" i="11"/>
  <c r="H2" i="11"/>
  <c r="H5" i="11"/>
  <c r="H7" i="11"/>
  <c r="H11" i="11"/>
  <c r="G5" i="11"/>
  <c r="F7" i="11"/>
  <c r="H12" i="11"/>
  <c r="G1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<sst xmlns="http://schemas.openxmlformats.org/spreadsheetml/2006/main" count="7068" uniqueCount="2114">
  <si>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</si>
  <si>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</si>
  <si>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</si>
  <si>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</si>
  <si>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</si>
  <si>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</si>
  <si>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</si>
  <si>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</si>
  <si>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</si>
  <si>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</si>
  <si>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</si>
  <si>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</si>
  <si>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</si>
  <si>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</si>
  <si>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</si>
  <si>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</si>
  <si>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</si>
  <si>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</si>
  <si>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</si>
  <si>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</si>
  <si>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</si>
  <si>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</si>
  <si>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</si>
  <si>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</si>
  <si>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</si>
  <si>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</si>
  <si>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</si>
  <si>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</si>
  <si>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</si>
  <si>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</si>
  <si>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</si>
  <si>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</si>
  <si>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</si>
  <si>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</si>
  <si>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</si>
  <si>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</si>
  <si>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</si>
  <si>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</si>
  <si>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</si>
  <si>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</si>
  <si>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</si>
  <si>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</si>
  <si>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</si>
  <si>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</si>
  <si>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</si>
  <si>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</si>
  <si>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</si>
  <si>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</si>
  <si>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</si>
  <si>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</si>
  <si>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</si>
  <si>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</si>
  <si>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</si>
  <si>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</si>
  <si>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</si>
  <si>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</si>
  <si>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</si>
  <si>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</si>
  <si>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</si>
  <si>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</si>
  <si>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</si>
  <si>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</si>
  <si>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</si>
  <si>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</si>
  <si>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</si>
  <si>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</si>
  <si>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</si>
  <si>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</si>
  <si>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</si>
  <si>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</si>
  <si>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</si>
  <si>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</si>
  <si>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</si>
  <si>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</si>
  <si>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</si>
  <si>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</si>
  <si>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</si>
  <si>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</si>
  <si>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</si>
  <si>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</si>
  <si>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</si>
  <si>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</si>
  <si>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</si>
  <si>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</si>
  <si>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</si>
  <si>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</si>
  <si>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</si>
  <si>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</si>
  <si>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</si>
  <si>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</si>
  <si>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</si>
  <si>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</si>
  <si>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</si>
  <si>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</si>
  <si>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</si>
  <si>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</si>
  <si>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</si>
  <si>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</si>
  <si>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</si>
  <si>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</si>
  <si>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</si>
  <si>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</si>
  <si>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</si>
  <si>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</si>
  <si>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</si>
  <si>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</si>
  <si>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</si>
  <si>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</si>
  <si>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</si>
  <si>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</si>
  <si>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</si>
  <si>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</si>
  <si>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</si>
  <si>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</si>
  <si>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</si>
  <si>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</si>
  <si>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</si>
  <si>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</si>
  <si>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</si>
  <si>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</si>
  <si>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</si>
  <si>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</si>
  <si>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</si>
  <si>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</si>
  <si>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</si>
  <si>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</si>
  <si>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</si>
  <si>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</si>
  <si>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</si>
  <si>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</si>
  <si>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</si>
  <si>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</si>
  <si>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</si>
  <si>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</si>
  <si>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</si>
  <si>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</si>
  <si>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</si>
  <si>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</si>
  <si>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</si>
  <si>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</si>
  <si>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</si>
  <si>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</si>
  <si>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</si>
  <si>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</si>
  <si>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</si>
  <si>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</si>
  <si>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</si>
  <si>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</si>
  <si>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</si>
  <si>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</si>
  <si>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</si>
  <si>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</si>
  <si>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</si>
  <si>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</si>
  <si>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</si>
  <si>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</si>
  <si>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</si>
  <si>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</si>
  <si>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</si>
  <si>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</si>
  <si>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</si>
  <si>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</si>
  <si>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</si>
  <si>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</si>
  <si>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</si>
  <si>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</si>
  <si>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</si>
  <si>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</si>
  <si>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</si>
  <si>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</si>
  <si>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</si>
  <si>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</si>
  <si>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</si>
  <si>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</si>
  <si>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</si>
  <si>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</si>
  <si>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</si>
  <si>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</si>
  <si>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</si>
  <si>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</si>
  <si>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</si>
  <si>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</si>
  <si>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</si>
  <si>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</si>
  <si>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</si>
  <si>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</si>
  <si>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</si>
  <si>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</si>
  <si>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</si>
  <si>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</si>
  <si>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</si>
  <si>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</si>
  <si>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</si>
  <si>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</si>
  <si>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</si>
  <si>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</si>
  <si>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</si>
  <si>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</si>
  <si>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</si>
  <si>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</si>
  <si>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</si>
  <si>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</si>
  <si>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</si>
  <si>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</si>
  <si>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</si>
  <si>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</si>
  <si>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</si>
  <si>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</si>
  <si>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</si>
  <si>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</si>
  <si>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</si>
  <si>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</si>
  <si>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</si>
  <si>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</si>
  <si>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</si>
  <si>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</si>
  <si>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</si>
  <si>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</si>
  <si>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</si>
  <si>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</si>
  <si>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</si>
  <si>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</si>
  <si>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</si>
  <si>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</si>
  <si>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</si>
  <si>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</si>
  <si>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</si>
  <si>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</si>
  <si>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</si>
  <si>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</si>
  <si>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</si>
  <si>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</si>
  <si>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</si>
  <si>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</si>
  <si>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</si>
  <si>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</si>
  <si>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</si>
  <si>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</si>
  <si>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</si>
  <si>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</si>
  <si>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</si>
  <si>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</si>
  <si>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</si>
  <si>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</si>
  <si>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</si>
  <si>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</si>
  <si>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</si>
  <si>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</si>
  <si>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</si>
  <si>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</si>
  <si>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</si>
  <si>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</si>
  <si>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</si>
  <si>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</si>
  <si>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</si>
  <si>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</si>
  <si>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</si>
  <si>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</si>
  <si>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</si>
  <si>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</si>
  <si>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</si>
  <si>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</si>
  <si>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</si>
  <si>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</si>
  <si>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</si>
  <si>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</si>
  <si>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</si>
  <si>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</si>
  <si>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</si>
  <si>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</si>
  <si>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</si>
  <si>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</si>
  <si>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</si>
  <si>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</si>
  <si>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</si>
  <si>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</si>
  <si>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</si>
  <si>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</si>
  <si>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</si>
  <si>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</si>
  <si>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</si>
  <si>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</si>
  <si>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</si>
  <si>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</si>
  <si>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</si>
  <si>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</si>
  <si>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</si>
  <si>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</si>
  <si>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</si>
  <si>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</si>
  <si>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</si>
  <si>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</si>
  <si>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</si>
  <si>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</si>
  <si>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</si>
  <si>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</si>
  <si>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</si>
  <si>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</si>
  <si>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</si>
  <si>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</si>
  <si>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</si>
  <si>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</si>
  <si>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</si>
  <si>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</si>
  <si>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</si>
  <si>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</si>
  <si>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</si>
  <si>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</si>
  <si>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</si>
  <si>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</si>
  <si>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</si>
  <si>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</si>
  <si>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</si>
  <si>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</si>
  <si>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</si>
  <si>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</si>
  <si>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</si>
  <si>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</si>
  <si>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</si>
  <si>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</si>
  <si>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</si>
  <si>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</si>
  <si>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</si>
  <si>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</si>
  <si>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</si>
  <si>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</si>
  <si>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</si>
  <si>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</si>
  <si>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</si>
  <si>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</si>
  <si>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</si>
  <si>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</si>
  <si>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</si>
  <si>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</si>
  <si>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</si>
  <si>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</si>
  <si>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</si>
  <si>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</si>
  <si>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</si>
  <si>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</si>
  <si>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</si>
  <si>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</si>
  <si>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</si>
  <si>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</si>
  <si>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</si>
  <si>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</si>
  <si>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</si>
  <si>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</si>
  <si>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</si>
  <si>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</si>
  <si>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</si>
  <si>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</si>
  <si>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</si>
  <si>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</si>
  <si>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</si>
  <si>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</si>
  <si>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</si>
  <si>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</si>
  <si>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</si>
  <si>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</si>
  <si>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</si>
  <si>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</si>
  <si>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</si>
  <si>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</si>
  <si>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</si>
  <si>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</si>
  <si>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</si>
  <si>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</si>
  <si>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</si>
  <si>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</si>
  <si>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</si>
  <si>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</si>
  <si>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</si>
  <si>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</si>
  <si>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</si>
  <si>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</si>
  <si>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</si>
  <si>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</si>
  <si>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</si>
  <si>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</si>
  <si>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</si>
  <si>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</si>
  <si>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</si>
  <si>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</si>
  <si>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</si>
  <si>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</si>
  <si>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</si>
  <si>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</si>
  <si>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</si>
  <si>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</si>
  <si>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</si>
  <si>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</si>
  <si>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</si>
  <si>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</si>
  <si>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</si>
  <si>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</si>
  <si>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</si>
  <si>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</si>
  <si>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</si>
  <si>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</si>
  <si>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</si>
  <si>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</si>
  <si>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</si>
  <si>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</si>
  <si>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</si>
  <si>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</si>
  <si>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</si>
  <si>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</si>
  <si>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</si>
  <si>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</si>
  <si>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</si>
  <si>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</si>
  <si>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</si>
  <si>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</si>
  <si>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</si>
  <si>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</si>
  <si>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</si>
  <si>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</si>
  <si>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</si>
  <si>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</si>
  <si>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</si>
  <si>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</si>
  <si>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</si>
  <si>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</si>
  <si>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</si>
  <si>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</si>
  <si>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</si>
  <si>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</si>
  <si>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</si>
  <si>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</si>
  <si>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</si>
  <si>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</si>
  <si>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</si>
  <si>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</si>
  <si>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</si>
  <si>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</si>
  <si>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</si>
  <si>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</si>
  <si>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</si>
  <si>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</si>
  <si>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</si>
  <si>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</si>
  <si>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</si>
  <si>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</si>
  <si>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</si>
  <si>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</si>
  <si>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</si>
  <si>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</si>
  <si>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</si>
  <si>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</si>
  <si>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</si>
  <si>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</si>
  <si>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</si>
  <si>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</si>
  <si>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</si>
  <si>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</si>
  <si>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</si>
  <si>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</si>
  <si>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</si>
  <si>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</si>
  <si>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</si>
  <si>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</si>
  <si>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</si>
  <si>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</si>
  <si>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</si>
  <si>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</si>
  <si>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</si>
  <si>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</si>
  <si>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</si>
  <si>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</si>
  <si>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</si>
  <si>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</si>
  <si>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</si>
  <si>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</si>
  <si>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</si>
  <si>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</si>
  <si>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</si>
  <si>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</si>
  <si>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</si>
  <si>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</si>
  <si>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</si>
  <si>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</si>
  <si>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</si>
  <si>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</si>
  <si>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</si>
  <si>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</si>
  <si>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</si>
  <si>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</si>
  <si>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</si>
  <si>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</si>
  <si>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</si>
  <si>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</si>
  <si>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</si>
  <si>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</si>
  <si>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</si>
  <si>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</si>
  <si>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</si>
  <si>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</si>
  <si>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</si>
  <si>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</si>
  <si>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</si>
  <si>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</si>
  <si>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</si>
  <si>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</si>
  <si>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</si>
  <si>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</si>
  <si>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</si>
  <si>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</si>
  <si>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</si>
  <si>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</si>
  <si>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</si>
  <si>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</si>
  <si>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</si>
  <si>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</si>
  <si>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</si>
  <si>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</si>
  <si>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</si>
  <si>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</si>
  <si>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</si>
  <si>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</si>
  <si>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</si>
  <si>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</si>
  <si>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</si>
  <si>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</si>
  <si>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</si>
  <si>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</si>
  <si>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</si>
  <si>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</si>
  <si>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</si>
  <si>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</si>
  <si>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</si>
  <si>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</si>
  <si>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</si>
  <si>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</si>
  <si>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</si>
  <si>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</si>
  <si>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</si>
  <si>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</si>
  <si>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</si>
  <si>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</si>
  <si>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</si>
  <si>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</si>
  <si>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</si>
  <si>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</si>
  <si>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</si>
  <si>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</si>
  <si>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</si>
  <si>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</si>
  <si>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</si>
  <si>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</si>
  <si>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</si>
  <si>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</si>
  <si>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</si>
  <si>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</si>
  <si>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</si>
  <si>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</si>
  <si>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</si>
  <si>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</si>
  <si>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</si>
  <si>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</si>
  <si>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</si>
  <si>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</si>
  <si>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</si>
  <si>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</si>
  <si>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</si>
  <si>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</si>
  <si>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</si>
  <si>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</si>
  <si>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</si>
  <si>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</si>
  <si>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</si>
  <si>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</si>
  <si>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</si>
  <si>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</si>
  <si>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</si>
  <si>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</si>
  <si>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</si>
  <si>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</si>
  <si>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</si>
  <si>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</si>
  <si>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</si>
  <si>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</si>
  <si>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</si>
  <si>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</si>
  <si>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</si>
  <si>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</si>
  <si>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</si>
  <si>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</si>
  <si>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</si>
  <si>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</si>
  <si>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</si>
  <si>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</si>
  <si>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</si>
  <si>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</si>
  <si>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</si>
  <si>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</si>
  <si>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</si>
  <si>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</si>
  <si>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</si>
  <si>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</si>
  <si>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</si>
  <si>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</si>
  <si>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</si>
  <si>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</si>
  <si>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</si>
  <si>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</si>
  <si>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</si>
  <si>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</si>
  <si>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</si>
  <si>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</si>
  <si>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</si>
  <si>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</si>
  <si>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</si>
  <si>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</si>
  <si>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</si>
  <si>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</si>
  <si>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</si>
  <si>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</si>
  <si>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</si>
  <si>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</si>
  <si>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</si>
  <si>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</si>
  <si>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</si>
  <si>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</si>
  <si>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</si>
  <si>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</si>
  <si>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</si>
  <si>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</si>
  <si>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</si>
  <si>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</si>
  <si>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</si>
  <si>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</si>
  <si>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</si>
  <si>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</si>
  <si>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</si>
  <si>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</si>
  <si>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</si>
  <si>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</si>
  <si>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</si>
  <si>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</si>
  <si>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</si>
  <si>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</si>
  <si>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</si>
  <si>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</si>
  <si>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</si>
  <si>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</si>
  <si>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</si>
  <si>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</si>
  <si>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</si>
  <si>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</si>
  <si>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</si>
  <si>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</si>
  <si>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</si>
  <si>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</si>
  <si>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</si>
  <si>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</si>
  <si>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</si>
  <si>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</si>
  <si>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</si>
  <si>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</si>
  <si>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</si>
  <si>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</si>
  <si>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</si>
  <si>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</si>
  <si>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</si>
  <si>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</si>
  <si>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</si>
  <si>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</si>
  <si>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</si>
  <si>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</si>
  <si>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</si>
  <si>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</si>
  <si>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</si>
  <si>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</si>
  <si>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</si>
  <si>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</si>
  <si>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</si>
  <si>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</si>
  <si>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</si>
  <si>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</si>
  <si>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</si>
  <si>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</si>
  <si>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</si>
  <si>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</si>
  <si>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</si>
  <si>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</si>
  <si>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</si>
  <si>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</si>
  <si>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</si>
  <si>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</si>
  <si>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</si>
  <si>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</si>
  <si>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</si>
  <si>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</si>
  <si>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</si>
  <si>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</si>
  <si>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</si>
  <si>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</si>
  <si>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</si>
  <si>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</si>
  <si>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</si>
  <si>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</si>
  <si>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</si>
  <si>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</si>
  <si>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</si>
  <si>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</si>
  <si>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</si>
  <si>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</si>
  <si>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</si>
  <si>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</si>
  <si>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</si>
  <si>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</si>
  <si>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</si>
  <si>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</si>
  <si>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</si>
  <si>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</si>
  <si>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</si>
  <si>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</si>
  <si>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</si>
  <si>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</si>
  <si>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</si>
  <si>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</si>
  <si>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</si>
  <si>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</si>
  <si>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</si>
  <si>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</si>
  <si>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</si>
  <si>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</si>
  <si>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</si>
  <si>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</si>
  <si>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</si>
  <si>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</si>
  <si>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</si>
  <si>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</si>
  <si>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</si>
  <si>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</si>
  <si>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</si>
  <si>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</si>
  <si>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</si>
  <si>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</si>
  <si>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</si>
  <si>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</si>
  <si>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</si>
  <si>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</si>
  <si>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</si>
  <si>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</si>
  <si>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</si>
  <si>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</si>
  <si>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</si>
  <si>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</si>
  <si>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</si>
  <si>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</si>
  <si>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</si>
  <si>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</si>
  <si>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</si>
  <si>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</si>
  <si>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</si>
  <si>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</si>
  <si>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</si>
  <si>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</si>
  <si>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</si>
  <si>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</si>
  <si>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</si>
  <si>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</si>
  <si>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</si>
  <si>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</si>
  <si>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</si>
  <si>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</si>
  <si>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</si>
  <si>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</si>
  <si>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</si>
  <si>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</si>
  <si>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</si>
  <si>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</si>
  <si>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</si>
  <si>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</si>
  <si>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</si>
  <si>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</si>
  <si>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</si>
  <si>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</si>
  <si>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</si>
  <si>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</si>
  <si>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</si>
  <si>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</si>
  <si>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</si>
  <si>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</si>
  <si>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</si>
  <si>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</si>
  <si>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</si>
  <si>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</si>
  <si>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</si>
  <si>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</si>
  <si>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</si>
  <si>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</si>
  <si>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</si>
  <si>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</si>
  <si>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</si>
  <si>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</si>
  <si>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</si>
  <si>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</si>
  <si>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</si>
  <si>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</si>
  <si>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</si>
  <si>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</si>
  <si>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</si>
  <si>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</si>
  <si>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</si>
  <si>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</si>
  <si>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</si>
  <si>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</si>
  <si>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</si>
  <si>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</si>
  <si>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</si>
  <si>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</si>
  <si>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</si>
  <si>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</si>
  <si>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</si>
  <si>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</si>
  <si>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</si>
  <si>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</si>
  <si>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</si>
  <si>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</si>
  <si>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</si>
  <si>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</si>
  <si>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</si>
  <si>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</si>
  <si>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</si>
  <si>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</si>
  <si>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</si>
  <si>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</si>
  <si>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</si>
  <si>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</si>
  <si>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</si>
  <si>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</si>
  <si>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</si>
  <si>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</si>
  <si>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</si>
  <si>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</si>
  <si>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</si>
  <si>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</si>
  <si>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</si>
  <si>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</si>
  <si>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</si>
  <si>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</si>
  <si>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</si>
  <si>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</si>
  <si>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</si>
  <si>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</si>
  <si>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</si>
  <si>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</si>
  <si>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</si>
  <si>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</si>
  <si>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</si>
  <si>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</si>
  <si>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</si>
  <si>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</si>
  <si>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</si>
  <si>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</si>
  <si>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</si>
  <si>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</si>
  <si>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</si>
  <si>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</si>
  <si>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</si>
  <si>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</si>
  <si>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</si>
  <si>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</si>
  <si>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</si>
  <si>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</si>
  <si>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</si>
  <si>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</si>
  <si>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</si>
  <si>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</si>
  <si>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</si>
  <si>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</si>
  <si>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</si>
  <si>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</si>
  <si>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</si>
  <si>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</si>
  <si>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</si>
  <si>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</si>
  <si>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</si>
  <si>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</si>
  <si>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</si>
  <si>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</si>
  <si>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</si>
  <si>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</si>
  <si>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</si>
  <si>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</si>
  <si>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</si>
  <si>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</si>
  <si>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</si>
  <si>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</si>
  <si>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</si>
  <si>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</si>
  <si>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</si>
  <si>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</si>
  <si>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</si>
  <si>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</si>
  <si>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</si>
  <si>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</si>
  <si>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</si>
  <si>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</si>
  <si>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</si>
  <si>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</si>
  <si>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</si>
  <si>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</si>
  <si>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</si>
  <si>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</si>
  <si>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</si>
  <si>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</si>
  <si>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</si>
  <si>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</si>
  <si>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</si>
  <si>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</si>
  <si>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</si>
  <si>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</si>
  <si>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</si>
  <si>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</si>
  <si>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</si>
  <si>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</si>
  <si>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</si>
  <si>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</si>
  <si>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</si>
  <si>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</si>
  <si>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</si>
  <si>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</si>
  <si>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</si>
  <si>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</si>
  <si>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</si>
  <si>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</si>
  <si>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</si>
  <si>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</si>
  <si>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</si>
  <si>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</si>
  <si>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</si>
  <si>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</si>
  <si>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</si>
  <si>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</si>
  <si>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</si>
  <si>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</si>
  <si>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</si>
  <si>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</si>
  <si>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</si>
  <si>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</si>
  <si>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</si>
  <si>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</si>
  <si>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</si>
  <si>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</si>
  <si>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</si>
  <si>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</si>
  <si>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</si>
  <si>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</si>
  <si>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</si>
  <si>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</si>
  <si>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</si>
  <si>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</si>
  <si>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</si>
  <si>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</si>
  <si>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</si>
  <si>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</si>
  <si>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</si>
  <si>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</si>
  <si>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</si>
  <si>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</si>
  <si>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</si>
  <si>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</si>
  <si>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</si>
  <si>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</si>
  <si>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</si>
  <si>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</si>
  <si>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</si>
  <si>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</si>
  <si>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</si>
  <si>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</si>
  <si>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</si>
  <si>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</si>
  <si>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</si>
  <si>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</si>
  <si>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</si>
  <si>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</si>
  <si>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</si>
  <si>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</si>
  <si>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</si>
  <si>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</si>
  <si>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</si>
  <si>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</si>
  <si>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</si>
  <si>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</si>
  <si>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</si>
  <si>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</si>
  <si>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</si>
  <si>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</si>
  <si>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</si>
  <si>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</si>
  <si>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</si>
  <si>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</si>
  <si>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</si>
  <si>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</si>
  <si>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</si>
  <si>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</si>
  <si>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</si>
  <si>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</si>
  <si>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</si>
  <si>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</si>
  <si>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</si>
  <si>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</si>
  <si>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</si>
  <si>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</si>
  <si>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</si>
  <si>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</si>
  <si>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</si>
  <si>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</si>
  <si>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</si>
  <si>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</si>
  <si>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</si>
  <si>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</si>
  <si>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</si>
  <si>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</si>
  <si>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</si>
  <si>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</si>
  <si>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</si>
  <si>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</si>
  <si>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</si>
  <si>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</si>
  <si>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</si>
  <si>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</si>
  <si>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</si>
  <si>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</si>
  <si>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</si>
  <si>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</si>
  <si>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</si>
  <si>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</si>
  <si>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</si>
  <si>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</si>
  <si>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</si>
  <si>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</si>
  <si>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</si>
  <si>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</si>
  <si>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</si>
  <si>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</si>
  <si>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</si>
  <si>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</si>
  <si>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</si>
  <si>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</si>
  <si>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</si>
  <si>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</si>
  <si>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</si>
  <si>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</si>
  <si>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</si>
  <si>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</si>
  <si>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</si>
  <si>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</si>
  <si>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</si>
  <si>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</si>
  <si>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</si>
  <si>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</si>
  <si>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</si>
  <si>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</si>
  <si>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</si>
  <si>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</si>
  <si>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</si>
  <si>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</si>
  <si>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</si>
  <si>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</si>
  <si>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</si>
  <si>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</si>
  <si>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</si>
  <si>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</si>
  <si>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</si>
  <si>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</si>
  <si>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</si>
  <si>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</si>
  <si>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</si>
  <si>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</si>
  <si>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</si>
  <si>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</si>
  <si>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</si>
  <si>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</si>
  <si>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</si>
  <si>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</si>
  <si>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</si>
  <si>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</si>
  <si>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</si>
  <si>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</si>
  <si>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</si>
  <si>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</si>
  <si>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</si>
  <si>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</si>
  <si>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</si>
  <si>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</si>
  <si>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</si>
  <si>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</si>
  <si>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</si>
  <si>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</si>
  <si>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</si>
  <si>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</si>
  <si>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</si>
  <si>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</si>
  <si>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</si>
  <si>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</si>
  <si>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</si>
  <si>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</si>
  <si>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</si>
  <si>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</si>
  <si>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</si>
  <si>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</si>
  <si>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</si>
  <si>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</si>
  <si>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</si>
  <si>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</si>
  <si>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</si>
  <si>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</si>
  <si>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</si>
  <si>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</si>
  <si>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</si>
  <si>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</si>
  <si>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</si>
  <si>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</si>
  <si>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</si>
  <si>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</si>
  <si>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</si>
  <si>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</si>
  <si>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</si>
  <si>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</si>
  <si>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</si>
  <si>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</si>
  <si>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</si>
  <si>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</si>
  <si>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</si>
  <si>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</si>
  <si>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</si>
  <si>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</si>
  <si>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</si>
  <si>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</si>
  <si>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</si>
  <si>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</si>
  <si>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</si>
  <si>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</si>
  <si>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</si>
  <si>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</si>
  <si>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</si>
  <si>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</si>
  <si>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</si>
  <si>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</si>
  <si>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</si>
  <si>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</si>
  <si>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</si>
  <si>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</si>
  <si>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</si>
  <si>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</si>
  <si>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</si>
  <si>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</si>
  <si>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</si>
  <si>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</si>
  <si>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</si>
  <si>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</si>
  <si>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</si>
  <si>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</si>
  <si>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</si>
  <si>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</si>
  <si>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</si>
  <si>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</si>
  <si>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</si>
  <si>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</si>
  <si>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</si>
  <si>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</si>
  <si>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</si>
  <si>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</si>
  <si>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</si>
  <si>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</si>
  <si>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</si>
  <si>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</si>
  <si>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</si>
  <si>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</si>
  <si>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</si>
  <si>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</si>
  <si>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</si>
  <si>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</si>
  <si>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</si>
  <si>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</si>
  <si>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</si>
  <si>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</si>
  <si>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</si>
  <si>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</si>
  <si>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</si>
  <si>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</si>
  <si>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</si>
  <si>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</si>
  <si>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</si>
  <si>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</si>
  <si>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</si>
  <si>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</si>
  <si>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</si>
  <si>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</si>
  <si>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</si>
  <si>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</si>
  <si>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</si>
  <si>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</si>
  <si>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</si>
  <si>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</si>
  <si>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</si>
  <si>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</si>
  <si>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</si>
  <si>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</si>
  <si>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</si>
  <si>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</si>
  <si>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</si>
  <si>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</si>
  <si>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</si>
  <si>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</si>
  <si>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</si>
  <si>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</si>
  <si>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</si>
  <si>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</si>
  <si>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</si>
  <si>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</si>
  <si>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</si>
  <si>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</si>
  <si>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</si>
  <si>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</si>
  <si>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</si>
  <si>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</si>
  <si>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</si>
  <si>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</si>
  <si>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</si>
  <si>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</si>
  <si>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</si>
  <si>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</si>
  <si>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</si>
  <si>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</si>
  <si>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</si>
  <si>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</si>
  <si>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</si>
  <si>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</si>
  <si>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</si>
  <si>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</si>
  <si>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</si>
  <si>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</si>
  <si>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</si>
  <si>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</si>
  <si>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</si>
  <si>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</si>
  <si>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</si>
  <si>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</si>
  <si>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</si>
  <si>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</si>
  <si>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</si>
  <si>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</si>
  <si>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</si>
  <si>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</si>
  <si>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</si>
  <si>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</si>
  <si>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</si>
  <si>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</si>
  <si>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</si>
  <si>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</si>
  <si>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</si>
  <si>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</si>
  <si>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</si>
  <si>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</si>
  <si>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</si>
  <si>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</si>
  <si>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</si>
  <si>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</si>
  <si>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</si>
  <si>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</si>
  <si>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</si>
  <si>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</si>
  <si>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</si>
  <si>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</si>
  <si>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</si>
  <si>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</si>
  <si>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</si>
  <si>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</si>
  <si>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</si>
  <si>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</si>
  <si>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</si>
  <si>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</si>
  <si>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</si>
  <si>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</si>
  <si>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</si>
  <si>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</si>
  <si>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</si>
  <si>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</si>
  <si>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</si>
  <si>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</si>
  <si>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</si>
  <si>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</si>
  <si>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</si>
  <si>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</si>
  <si>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</si>
  <si>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</si>
  <si>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</si>
  <si>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</si>
  <si>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</si>
  <si>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</si>
  <si>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</si>
  <si>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</si>
  <si>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</si>
  <si>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</si>
  <si>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</si>
  <si>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</si>
  <si>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</si>
  <si>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</si>
  <si>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</si>
  <si>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</si>
  <si>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</si>
  <si>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</si>
  <si>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</si>
  <si>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</si>
  <si>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</si>
  <si>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</si>
  <si>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</si>
  <si>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</si>
  <si>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</si>
  <si>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</si>
  <si>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</si>
  <si>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</si>
  <si>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</si>
  <si>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</si>
  <si>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</si>
  <si>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</si>
  <si>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</si>
  <si>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</si>
  <si>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</si>
  <si>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</si>
  <si>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</si>
  <si>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</si>
  <si>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</si>
  <si>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</si>
  <si>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</si>
  <si>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</si>
  <si>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</si>
  <si>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</si>
  <si>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</si>
  <si>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</si>
  <si>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</si>
  <si>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</si>
  <si>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</si>
  <si>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</si>
  <si>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</si>
  <si>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</si>
  <si>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</si>
  <si>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</si>
  <si>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</si>
  <si>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</si>
  <si>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</si>
  <si>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</si>
  <si>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</si>
  <si>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</si>
  <si>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</si>
  <si>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</si>
  <si>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</si>
  <si>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</si>
  <si>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</si>
  <si>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</si>
  <si>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</si>
  <si>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</si>
  <si>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</si>
  <si>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</si>
  <si>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</si>
  <si>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</si>
  <si>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</si>
  <si>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</si>
  <si>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</si>
  <si>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</si>
  <si>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</si>
  <si>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</si>
  <si>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</si>
  <si>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</si>
  <si>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</si>
  <si>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</si>
  <si>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</si>
  <si>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</si>
  <si>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</si>
  <si>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</si>
  <si>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</si>
  <si>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</si>
  <si>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</si>
  <si>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</si>
  <si>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</si>
  <si>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</si>
  <si>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</si>
  <si>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</si>
  <si>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</si>
  <si>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</si>
  <si>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</si>
  <si>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</si>
  <si>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</si>
  <si>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</si>
  <si>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</si>
  <si>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</si>
  <si>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</si>
  <si>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</si>
  <si>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</si>
  <si>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</si>
  <si>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</si>
  <si>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</si>
  <si>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</si>
  <si>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</si>
  <si>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</si>
  <si>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</si>
  <si>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</si>
  <si>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</si>
  <si>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</si>
  <si>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</si>
  <si>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</si>
  <si>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</si>
  <si>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</si>
  <si>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</si>
  <si>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</si>
  <si>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</si>
  <si>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</si>
  <si>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</si>
  <si>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</si>
  <si>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</si>
  <si>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</si>
  <si>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</si>
  <si>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</si>
  <si>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</si>
  <si>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</si>
  <si>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</si>
  <si>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</si>
  <si>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</si>
  <si>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</si>
  <si>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</si>
  <si>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</si>
  <si>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</si>
  <si>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</si>
  <si>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</si>
  <si>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</si>
  <si>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</si>
  <si>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</si>
  <si>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</si>
  <si>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</si>
  <si>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</si>
  <si>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</si>
  <si>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</si>
  <si>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</si>
  <si>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</si>
  <si>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</si>
  <si>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</si>
  <si>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</si>
  <si>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</si>
  <si>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</si>
  <si>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</si>
  <si>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</si>
  <si>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</si>
  <si>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</si>
  <si>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</si>
  <si>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</si>
  <si>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</si>
  <si>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</si>
  <si>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</si>
  <si>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</si>
  <si>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</si>
  <si>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</si>
  <si>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</si>
  <si>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</si>
  <si>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</si>
  <si>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</si>
  <si>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</si>
  <si>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</si>
  <si>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</si>
  <si>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</si>
  <si>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</si>
  <si>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</si>
  <si>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</si>
  <si>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</si>
  <si>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</si>
  <si>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</si>
  <si>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</si>
  <si>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</si>
  <si>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</si>
  <si>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</si>
  <si>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</si>
  <si>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</si>
  <si>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</si>
  <si>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</si>
  <si>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</si>
  <si>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</si>
  <si>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</si>
  <si>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</si>
  <si>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</si>
  <si>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</si>
  <si>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</si>
  <si>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</si>
  <si>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</si>
  <si>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</si>
  <si>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</si>
  <si>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</si>
  <si>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</si>
  <si>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</si>
  <si>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</si>
  <si>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</si>
  <si>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</si>
  <si>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</si>
  <si>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</si>
  <si>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</si>
  <si>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</si>
  <si>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</si>
  <si>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</si>
  <si>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</si>
  <si>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</si>
  <si>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</si>
  <si>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</si>
  <si>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</si>
  <si>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</si>
  <si>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</si>
  <si>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</si>
  <si>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</si>
  <si>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</si>
  <si>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</si>
  <si>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</si>
  <si>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</si>
  <si>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</si>
  <si>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</si>
  <si>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</si>
  <si>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</si>
  <si>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</si>
  <si>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</si>
  <si>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</si>
  <si>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</si>
  <si>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</si>
  <si>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</si>
  <si>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</si>
  <si>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</si>
  <si>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</si>
  <si>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</si>
  <si>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</si>
  <si>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</si>
  <si>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</si>
  <si>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</si>
  <si>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</si>
  <si>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</si>
  <si>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</si>
  <si>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</si>
  <si>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</si>
  <si>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</si>
  <si>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</si>
  <si>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</si>
  <si>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</si>
  <si>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</si>
  <si>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</si>
  <si>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</si>
  <si>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</si>
  <si>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</si>
  <si>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</si>
  <si>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</si>
  <si>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</si>
  <si>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</si>
  <si>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</si>
  <si>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</si>
  <si>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</si>
  <si>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</si>
  <si>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</si>
  <si>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</si>
  <si>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</si>
  <si>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</si>
  <si>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</si>
  <si>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</si>
  <si>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</si>
  <si>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</si>
  <si>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</si>
  <si>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</si>
  <si>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</si>
  <si>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</si>
  <si>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</si>
  <si>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</si>
  <si>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</si>
  <si>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</si>
  <si>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</si>
  <si>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</si>
  <si>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</si>
  <si>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</si>
  <si>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</si>
  <si>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</si>
  <si>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</si>
  <si>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</si>
  <si>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</si>
  <si>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</si>
  <si>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</si>
  <si>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</si>
  <si>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</si>
  <si>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</si>
  <si>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</si>
  <si>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</si>
  <si>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</si>
  <si>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</si>
  <si>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</si>
  <si>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</si>
  <si>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</si>
  <si>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</si>
  <si>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</si>
  <si>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</si>
  <si>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</si>
  <si>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</si>
  <si>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</si>
  <si>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</si>
  <si>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</si>
  <si>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</si>
  <si>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</si>
  <si>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</si>
  <si>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</si>
  <si>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</si>
  <si>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</si>
  <si>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</si>
  <si>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</si>
  <si>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</si>
  <si>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</si>
  <si>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</si>
  <si>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</si>
  <si>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</si>
  <si>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</si>
  <si>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</si>
  <si>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</si>
  <si>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</si>
  <si>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</si>
  <si>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</si>
  <si>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</si>
  <si>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</si>
  <si>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</si>
  <si>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</si>
  <si>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</si>
  <si>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</si>
  <si>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</si>
  <si>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</si>
  <si>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</si>
  <si>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</si>
  <si>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</si>
  <si>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</si>
  <si>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</si>
  <si>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</si>
  <si>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</si>
  <si>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</si>
  <si>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</si>
  <si>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</si>
  <si>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</si>
  <si>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</si>
  <si>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</si>
  <si>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</si>
  <si>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</si>
  <si>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</si>
  <si>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</si>
  <si>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</si>
  <si>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</si>
  <si>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</si>
  <si>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</si>
  <si>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</si>
  <si>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</si>
  <si>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</si>
  <si>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</si>
  <si>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</si>
  <si>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</si>
  <si>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</si>
  <si>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</si>
  <si>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</si>
  <si>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</si>
  <si>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</si>
  <si>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</si>
  <si>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</si>
  <si>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</si>
  <si>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</si>
  <si>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</si>
  <si>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</si>
  <si>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</si>
  <si>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</si>
  <si>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</si>
  <si>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</si>
  <si>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</si>
  <si>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</si>
  <si>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</si>
  <si>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</si>
  <si>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</si>
  <si>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</si>
  <si>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</si>
  <si>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</si>
  <si>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</si>
  <si>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</si>
  <si>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</si>
  <si>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</si>
  <si>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</si>
  <si>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</si>
  <si>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</si>
  <si>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</si>
  <si>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</si>
  <si>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</si>
  <si>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</si>
  <si>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</si>
  <si>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</si>
  <si>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</si>
  <si>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</si>
  <si>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</si>
  <si>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</si>
  <si>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</si>
  <si>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</si>
  <si>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</si>
  <si>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</si>
  <si>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</si>
  <si>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</si>
  <si>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</si>
  <si>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</si>
  <si>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</si>
  <si>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</si>
  <si>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</si>
  <si>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</si>
  <si>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</si>
  <si>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</si>
  <si>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</si>
  <si>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</si>
  <si>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</si>
  <si>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</si>
  <si>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</si>
  <si>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</si>
  <si>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</si>
  <si>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</si>
  <si>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</si>
  <si>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</si>
  <si>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</si>
  <si>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</si>
  <si>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</si>
  <si>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</si>
  <si>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</si>
  <si>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</si>
  <si>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</si>
  <si>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</si>
  <si>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</si>
  <si>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</si>
  <si>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</si>
  <si>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</si>
  <si>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</si>
  <si>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</si>
  <si>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</si>
  <si>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</si>
  <si>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</si>
  <si>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</si>
  <si>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</si>
  <si>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</si>
  <si>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</si>
  <si>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</si>
  <si>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</si>
  <si>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</si>
  <si>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</si>
  <si>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</si>
  <si>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</si>
  <si>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</si>
  <si>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</si>
  <si>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</si>
  <si>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</si>
  <si>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</si>
  <si>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</si>
  <si>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</si>
  <si>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</si>
  <si>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</si>
  <si>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</si>
  <si>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</si>
  <si>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</si>
  <si>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</si>
  <si>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</si>
  <si>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</si>
  <si>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</si>
  <si>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</si>
  <si>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</si>
  <si>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</si>
  <si>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</si>
  <si>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</si>
  <si>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</si>
  <si>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</si>
  <si>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</si>
  <si>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</si>
  <si>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</si>
  <si>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</si>
  <si>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</si>
  <si>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</si>
  <si>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</si>
  <si>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</si>
  <si>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</si>
  <si>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</si>
  <si>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</si>
  <si>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</si>
  <si>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</si>
  <si>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</si>
  <si>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</si>
  <si>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</si>
  <si>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</si>
  <si>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</si>
  <si>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</si>
  <si>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</si>
  <si>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</si>
  <si>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</si>
  <si>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</si>
  <si>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</si>
  <si>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</si>
  <si>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</si>
  <si>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</si>
  <si>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</si>
  <si>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</si>
  <si>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</si>
  <si>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</si>
  <si>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</si>
  <si>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</si>
  <si>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</si>
  <si>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</si>
  <si>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</si>
  <si>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</si>
  <si>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</si>
  <si>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</si>
  <si>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</si>
  <si>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</si>
  <si>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</si>
  <si>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</si>
  <si>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</si>
  <si>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</si>
  <si>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</si>
  <si>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</si>
  <si>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</si>
  <si>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</si>
  <si>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</si>
  <si>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</si>
  <si>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</si>
  <si>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</si>
  <si>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</si>
  <si>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</si>
  <si>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</si>
  <si>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</si>
  <si>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</si>
  <si>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</si>
  <si>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</si>
  <si>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</si>
  <si>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</si>
  <si>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</si>
  <si>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</si>
  <si>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</si>
  <si>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</si>
  <si>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</si>
  <si>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</si>
  <si>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</si>
  <si>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</si>
  <si>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</si>
  <si>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</si>
  <si>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</si>
  <si>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</si>
  <si>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</si>
  <si>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</si>
  <si>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</si>
  <si>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</si>
  <si>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</si>
  <si>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</si>
  <si>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</si>
  <si>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</si>
  <si>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</si>
  <si>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</si>
  <si>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</si>
  <si>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</si>
  <si>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</si>
  <si>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</si>
  <si>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</si>
  <si>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</si>
  <si>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</si>
  <si>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</si>
  <si>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</si>
  <si>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</si>
  <si>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</si>
  <si>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</si>
  <si>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</si>
  <si>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</si>
  <si>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</si>
  <si>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</si>
  <si>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</si>
  <si>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</si>
  <si>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</si>
  <si>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</si>
  <si>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</si>
  <si>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</si>
  <si>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</si>
  <si>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</si>
  <si>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</si>
  <si>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</si>
  <si>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</si>
  <si>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</si>
  <si>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</si>
  <si>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</si>
  <si>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</si>
  <si>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</si>
  <si>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</si>
  <si>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</si>
  <si>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</si>
  <si>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</si>
  <si>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</si>
  <si>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</si>
  <si>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</si>
  <si>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</si>
  <si>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</si>
  <si>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</si>
  <si>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</si>
  <si>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</si>
  <si>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</si>
  <si>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</si>
  <si>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</si>
  <si>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</si>
  <si>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</si>
  <si>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</si>
  <si>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</si>
  <si>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</si>
  <si>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</si>
  <si>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</si>
  <si>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</si>
  <si>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</si>
  <si>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</si>
  <si>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</si>
  <si>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</si>
  <si>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</si>
  <si>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</si>
  <si>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</si>
  <si>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</si>
  <si>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</si>
  <si>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</si>
  <si>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</si>
  <si>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</si>
  <si>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</si>
  <si>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</si>
  <si>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</si>
  <si>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</si>
  <si>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</si>
  <si>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</si>
  <si>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</si>
  <si>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</si>
  <si>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</si>
  <si>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</si>
  <si>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</si>
  <si>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</si>
  <si>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</si>
  <si>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</si>
  <si>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</si>
  <si>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</si>
  <si>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</si>
  <si>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</si>
  <si>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</si>
  <si>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</si>
  <si>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</si>
  <si>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</si>
  <si>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</si>
  <si>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</si>
  <si>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</si>
  <si>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</si>
  <si>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</si>
  <si>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</si>
  <si>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</si>
  <si>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</si>
  <si>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</si>
  <si>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</si>
  <si>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</si>
  <si>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</si>
  <si>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</si>
  <si>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</si>
  <si>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</si>
  <si>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</si>
  <si>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</si>
  <si>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</si>
  <si>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</si>
  <si>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</si>
  <si>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</si>
  <si>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</si>
  <si>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</si>
  <si>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</si>
  <si>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</si>
  <si>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</si>
  <si>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</si>
  <si>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</si>
  <si>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</si>
  <si>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</si>
  <si>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</si>
  <si>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</si>
  <si>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</si>
  <si>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</si>
  <si>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</si>
  <si>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</si>
  <si>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</si>
  <si>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</si>
  <si>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</si>
  <si>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</si>
  <si>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</si>
  <si>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</si>
  <si>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</si>
  <si>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</si>
  <si>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</si>
  <si>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</si>
  <si>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</si>
  <si>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</si>
  <si>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</si>
  <si>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</si>
  <si>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</si>
  <si>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</si>
  <si>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</si>
  <si>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</si>
  <si>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</si>
  <si>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</si>
  <si>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</si>
  <si>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</si>
  <si>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</si>
  <si>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</si>
  <si>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</si>
  <si>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</si>
  <si>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</si>
  <si>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</si>
  <si>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</si>
  <si>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</si>
  <si>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</si>
  <si>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</si>
  <si>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</si>
  <si>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</si>
  <si>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</si>
  <si>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</si>
  <si>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</si>
  <si>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</si>
  <si>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</si>
  <si>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</si>
  <si>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</si>
  <si>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</si>
  <si>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</si>
  <si>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</si>
  <si>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</si>
  <si>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</si>
  <si>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</si>
  <si>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</si>
  <si>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</si>
  <si>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</si>
  <si>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</si>
  <si>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</si>
  <si>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sub_category</t>
  </si>
  <si>
    <t>parent_category</t>
  </si>
  <si>
    <t>average_donation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</si>
  <si>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</si>
  <si>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</si>
  <si>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</si>
  <si>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</si>
  <si>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</si>
  <si>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</si>
  <si>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</si>
  <si>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</si>
  <si>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</si>
  <si>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</si>
  <si>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</si>
  <si>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</si>
  <si>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</si>
  <si>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</si>
  <si>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</si>
  <si>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</si>
  <si>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</si>
  <si>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</si>
  <si>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</si>
  <si>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</si>
  <si>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</si>
  <si>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</si>
  <si>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</si>
  <si>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</si>
  <si>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</si>
  <si>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</si>
  <si>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</si>
  <si>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</si>
  <si>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</si>
  <si>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</si>
  <si>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</si>
  <si>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</si>
  <si>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</si>
  <si>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</si>
  <si>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</si>
  <si>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</si>
  <si>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</si>
  <si>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</si>
  <si>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</si>
  <si>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</si>
  <si>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</si>
  <si>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</si>
  <si>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</si>
  <si>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</si>
  <si>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</si>
  <si>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</si>
  <si>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</si>
  <si>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</si>
  <si>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</si>
  <si>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</si>
  <si>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</si>
  <si>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</si>
  <si>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</si>
  <si>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</si>
  <si>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Number_succesful</t>
  </si>
  <si>
    <t>Number_failed</t>
  </si>
  <si>
    <t>Number_cancelled</t>
  </si>
  <si>
    <t>Total Projects</t>
  </si>
  <si>
    <t>Percentage_successful</t>
  </si>
  <si>
    <t>Percentage_failed</t>
  </si>
  <si>
    <t>Percentage_cancelled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</si>
  <si>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</si>
  <si>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</si>
  <si>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</si>
  <si>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</si>
  <si>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</si>
  <si>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</si>
  <si>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</si>
  <si>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</si>
  <si>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</si>
  <si>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</si>
  <si>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</si>
  <si>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</si>
  <si>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Variance</t>
  </si>
  <si>
    <t>Maximum</t>
  </si>
  <si>
    <t>Minimum</t>
  </si>
  <si>
    <t>Median</t>
  </si>
  <si>
    <t>Mean number of backers</t>
  </si>
  <si>
    <t>percentage_funding</t>
  </si>
  <si>
    <t>Successful compaigns</t>
  </si>
  <si>
    <t>SD(Standard Deviation)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</si>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</sst>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44444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9" fontId="0" fillId="0" borderId="0" xfId="42" applyFon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[moudule1challege_crowdfunding.xlsx]Sheet1!PivotTable1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1-4635-B602-A075552D0EB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1-4635-B602-A075552D0EB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C1-4635-B602-A075552D0EB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C1-4635-B602-A075552D0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6870576"/>
        <c:axId val="1616871056"/>
      </c:barChart>
      <c:catAx>
        <c:axId val="161687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71056"/>
        <c:crosses val="autoZero"/>
        <c:auto val="1"/>
        <c:lblAlgn val="ctr"/>
        <c:lblOffset val="100"/>
        <c:noMultiLvlLbl val="0"/>
      </c:catAx>
      <c:valAx>
        <c:axId val="16168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7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[moudule1challege_crowdfunding.xlsx]Sheet2!PivotTable4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1-4CE9-B359-A8F318A59E0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1-4CE9-B359-A8F318A59E0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E1-4CE9-B359-A8F318A59E0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E1-4CE9-B359-A8F318A59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6720768"/>
        <c:axId val="1660450384"/>
      </c:barChart>
      <c:catAx>
        <c:axId val="16167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450384"/>
        <c:crosses val="autoZero"/>
        <c:auto val="1"/>
        <c:lblAlgn val="ctr"/>
        <c:lblOffset val="100"/>
        <c:noMultiLvlLbl val="0"/>
      </c:catAx>
      <c:valAx>
        <c:axId val="16604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[moudule1challege_crowdfunding.xlsx]SHEET3!PivotTable7</c:name>
    <c:fmtId val="2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B-4F5C-97A7-1D18C74C23B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B-4F5C-97A7-1D18C74C23B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B-4F5C-97A7-1D18C74C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047360"/>
        <c:axId val="952047840"/>
      </c:lineChart>
      <c:catAx>
        <c:axId val="9520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47840"/>
        <c:crosses val="autoZero"/>
        <c:auto val="1"/>
        <c:lblAlgn val="ctr"/>
        <c:lblOffset val="100"/>
        <c:noMultiLvlLbl val="0"/>
      </c:catAx>
      <c:valAx>
        <c:axId val="9520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0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0.72727272727272729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B-4B03-8538-B0A31A71C1B0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5B-4B03-8538-B0A31A71C1B0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Percentage_cancelled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5B-4B03-8538-B0A31A71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662064"/>
        <c:axId val="1464662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Number_succesful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55B-4B03-8538-B0A31A71C1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55B-4B03-8538-B0A31A71C1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Number_cancelled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B-4B03-8538-B0A31A71C1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11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B-4B03-8538-B0A31A71C1B0}"/>
                  </c:ext>
                </c:extLst>
              </c15:ser>
            </c15:filteredLineSeries>
          </c:ext>
        </c:extLst>
      </c:lineChart>
      <c:catAx>
        <c:axId val="146466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62544"/>
        <c:crosses val="autoZero"/>
        <c:auto val="1"/>
        <c:lblAlgn val="ctr"/>
        <c:lblOffset val="100"/>
        <c:noMultiLvlLbl val="0"/>
      </c:catAx>
      <c:valAx>
        <c:axId val="1464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6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576261</xdr:colOff>
      <xdr:row>10</xdr:row>
      <xdr:rowOff>85725</xdr:rowOff>
    </xdr:from>
    <xdr:to>
      <xdr:col>15</xdr:col>
      <xdr:colOff>142874</xdr:colOff>
      <xdr:row>24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1482C6-F34D-A696-29E8-E59DBC866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10</xdr:row>
      <xdr:rowOff>142875</xdr:rowOff>
    </xdr:from>
    <xdr:to>
      <xdr:col>16</xdr:col>
      <xdr:colOff>409575</xdr:colOff>
      <xdr:row>24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8C7ED-4841-72D8-7D45-AF6B056E3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8</xdr:row>
      <xdr:rowOff>161925</xdr:rowOff>
    </xdr:from>
    <xdr:to>
      <xdr:col>13</xdr:col>
      <xdr:colOff>261937</xdr:colOff>
      <xdr:row>22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FEEEE-8A8F-D068-051F-1FD74E932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909637</xdr:colOff>
      <xdr:row>18</xdr:row>
      <xdr:rowOff>28575</xdr:rowOff>
    </xdr:from>
    <xdr:to>
      <xdr:col>6</xdr:col>
      <xdr:colOff>928687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5A577-0197-BDE0-FA2F-4D93E3EF0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u bola" refreshedDate="45559.308296527779" createdVersion="8" refreshedVersion="8" minRefreshableVersion="3" recordCount="1000" xr:uid="{92B7F828-0ABE-4047-B876-7038EA0DDFA4}">
  <cacheSource type="worksheet">
    <worksheetSource ref="D1:T1001" sheet="Crowdfunding"/>
  </cacheSource>
  <cacheFields count="15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_FUNDED" numFmtId="0">
      <sharedItems containsSemiMixedTypes="0" containsString="0" containsNumber="1" containsInteger="1" minValue="0" maxValue="2339"/>
    </cacheField>
    <cacheField name="average_donation" numFmtId="0">
      <sharedItems containsMixedTypes="1" containsNumber="1" minValue="1" maxValue="113.1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u bola" refreshedDate="45559.729806481482" createdVersion="8" refreshedVersion="8" minRefreshableVersion="3" recordCount="1000" xr:uid="{57BED514-F9A8-4464-AE9C-0EDB5C25F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containsInteger="1" minValue="0" maxValue="2339"/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2"/>
    </cacheField>
    <cacheField name="date_ended_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Quarters (date_created_conversion)" numFmtId="0" databaseField="0">
      <fieldGroup base="13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 (date_created_conversion)" numFmtId="0" databaseField="0">
      <fieldGroup base="13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x v="0"/>
    <n v="0"/>
    <x v="0"/>
    <s v="CAD"/>
    <n v="1448690400"/>
    <n v="1450159200"/>
    <b v="0"/>
    <x v="0"/>
    <s v="food/food trucks"/>
    <n v="0"/>
    <e v="#DIV/0!"/>
    <x v="0"/>
    <s v="food trucks"/>
  </r>
  <r>
    <n v="1400"/>
    <n v="14560"/>
    <x v="1"/>
    <n v="158"/>
    <x v="1"/>
    <s v="USD"/>
    <n v="1408424400"/>
    <n v="1408597200"/>
    <b v="0"/>
    <x v="1"/>
    <s v="music/rock"/>
    <n v="1040"/>
    <n v="92.15"/>
    <x v="1"/>
    <s v="rock"/>
  </r>
  <r>
    <n v="108400"/>
    <n v="142523"/>
    <x v="1"/>
    <n v="1425"/>
    <x v="2"/>
    <s v="AUD"/>
    <n v="1384668000"/>
    <n v="1384840800"/>
    <b v="0"/>
    <x v="0"/>
    <s v="technology/web"/>
    <n v="131"/>
    <n v="100.02"/>
    <x v="2"/>
    <s v="web"/>
  </r>
  <r>
    <n v="4200"/>
    <n v="2477"/>
    <x v="0"/>
    <n v="24"/>
    <x v="1"/>
    <s v="USD"/>
    <n v="1565499600"/>
    <n v="1568955600"/>
    <b v="0"/>
    <x v="0"/>
    <s v="music/rock"/>
    <n v="59"/>
    <n v="103.21"/>
    <x v="1"/>
    <s v="rock"/>
  </r>
  <r>
    <n v="7600"/>
    <n v="5265"/>
    <x v="0"/>
    <n v="53"/>
    <x v="1"/>
    <s v="USD"/>
    <n v="1547964000"/>
    <n v="1548309600"/>
    <b v="0"/>
    <x v="0"/>
    <s v="theater/plays"/>
    <n v="69"/>
    <n v="99.34"/>
    <x v="3"/>
    <s v="plays"/>
  </r>
  <r>
    <n v="7600"/>
    <n v="13195"/>
    <x v="1"/>
    <n v="174"/>
    <x v="3"/>
    <s v="DKK"/>
    <n v="1346130000"/>
    <n v="1347080400"/>
    <b v="0"/>
    <x v="0"/>
    <s v="theater/plays"/>
    <n v="174"/>
    <n v="75.83"/>
    <x v="3"/>
    <s v="plays"/>
  </r>
  <r>
    <n v="5200"/>
    <n v="1090"/>
    <x v="0"/>
    <n v="18"/>
    <x v="4"/>
    <s v="GBP"/>
    <n v="1505278800"/>
    <n v="1505365200"/>
    <b v="0"/>
    <x v="0"/>
    <s v="film &amp; video/documentary"/>
    <n v="21"/>
    <n v="60.56"/>
    <x v="4"/>
    <s v="documentary"/>
  </r>
  <r>
    <n v="4500"/>
    <n v="14741"/>
    <x v="1"/>
    <n v="227"/>
    <x v="3"/>
    <s v="DKK"/>
    <n v="1439442000"/>
    <n v="1439614800"/>
    <b v="0"/>
    <x v="0"/>
    <s v="theater/plays"/>
    <n v="328"/>
    <n v="64.94"/>
    <x v="3"/>
    <s v="plays"/>
  </r>
  <r>
    <n v="110100"/>
    <n v="21946"/>
    <x v="2"/>
    <n v="708"/>
    <x v="3"/>
    <s v="DKK"/>
    <n v="1281330000"/>
    <n v="1281502800"/>
    <b v="0"/>
    <x v="0"/>
    <s v="theater/plays"/>
    <n v="20"/>
    <n v="31"/>
    <x v="3"/>
    <s v="plays"/>
  </r>
  <r>
    <n v="6200"/>
    <n v="3208"/>
    <x v="0"/>
    <n v="44"/>
    <x v="1"/>
    <s v="USD"/>
    <n v="1379566800"/>
    <n v="1383804000"/>
    <b v="0"/>
    <x v="0"/>
    <s v="music/electric music"/>
    <n v="52"/>
    <n v="72.91"/>
    <x v="1"/>
    <s v="electric music"/>
  </r>
  <r>
    <n v="5200"/>
    <n v="13838"/>
    <x v="1"/>
    <n v="220"/>
    <x v="1"/>
    <s v="USD"/>
    <n v="1281762000"/>
    <n v="1285909200"/>
    <b v="0"/>
    <x v="0"/>
    <s v="film &amp; video/drama"/>
    <n v="266"/>
    <n v="62.9"/>
    <x v="4"/>
    <s v="drama"/>
  </r>
  <r>
    <n v="6300"/>
    <n v="3030"/>
    <x v="0"/>
    <n v="27"/>
    <x v="1"/>
    <s v="USD"/>
    <n v="1285045200"/>
    <n v="1285563600"/>
    <b v="0"/>
    <x v="1"/>
    <s v="theater/plays"/>
    <n v="48"/>
    <n v="112.22"/>
    <x v="3"/>
    <s v="plays"/>
  </r>
  <r>
    <n v="6300"/>
    <n v="5629"/>
    <x v="0"/>
    <n v="55"/>
    <x v="1"/>
    <s v="USD"/>
    <n v="1571720400"/>
    <n v="1572411600"/>
    <b v="0"/>
    <x v="0"/>
    <s v="film &amp; video/drama"/>
    <n v="89"/>
    <n v="102.35"/>
    <x v="4"/>
    <s v="drama"/>
  </r>
  <r>
    <n v="4200"/>
    <n v="10295"/>
    <x v="1"/>
    <n v="98"/>
    <x v="1"/>
    <s v="USD"/>
    <n v="1465621200"/>
    <n v="1466658000"/>
    <b v="0"/>
    <x v="0"/>
    <s v="music/indie rock"/>
    <n v="245"/>
    <n v="105.05"/>
    <x v="1"/>
    <s v="indie rock"/>
  </r>
  <r>
    <n v="28200"/>
    <n v="18829"/>
    <x v="0"/>
    <n v="200"/>
    <x v="1"/>
    <s v="USD"/>
    <n v="1331013600"/>
    <n v="1333342800"/>
    <b v="0"/>
    <x v="0"/>
    <s v="music/indie rock"/>
    <n v="67"/>
    <n v="94.15"/>
    <x v="1"/>
    <s v="indie rock"/>
  </r>
  <r>
    <n v="81200"/>
    <n v="38414"/>
    <x v="0"/>
    <n v="452"/>
    <x v="1"/>
    <s v="USD"/>
    <n v="1575957600"/>
    <n v="1576303200"/>
    <b v="0"/>
    <x v="0"/>
    <s v="technology/wearables"/>
    <n v="47"/>
    <n v="84.99"/>
    <x v="2"/>
    <s v="wearables"/>
  </r>
  <r>
    <n v="1700"/>
    <n v="11041"/>
    <x v="1"/>
    <n v="100"/>
    <x v="1"/>
    <s v="USD"/>
    <n v="1390370400"/>
    <n v="1392271200"/>
    <b v="0"/>
    <x v="0"/>
    <s v="publishing/nonfiction"/>
    <n v="649"/>
    <n v="110.41"/>
    <x v="5"/>
    <s v="nonfiction"/>
  </r>
  <r>
    <n v="84600"/>
    <n v="134845"/>
    <x v="1"/>
    <n v="1249"/>
    <x v="1"/>
    <s v="USD"/>
    <n v="1294812000"/>
    <n v="1294898400"/>
    <b v="0"/>
    <x v="0"/>
    <s v="film &amp; video/animation"/>
    <n v="159"/>
    <n v="107.96"/>
    <x v="4"/>
    <s v="animation"/>
  </r>
  <r>
    <n v="9100"/>
    <n v="6089"/>
    <x v="3"/>
    <n v="135"/>
    <x v="1"/>
    <s v="USD"/>
    <n v="1536382800"/>
    <n v="1537074000"/>
    <b v="0"/>
    <x v="0"/>
    <s v="theater/plays"/>
    <n v="67"/>
    <n v="45.1"/>
    <x v="3"/>
    <s v="plays"/>
  </r>
  <r>
    <n v="62500"/>
    <n v="30331"/>
    <x v="0"/>
    <n v="674"/>
    <x v="1"/>
    <s v="USD"/>
    <n v="1551679200"/>
    <n v="1553490000"/>
    <b v="0"/>
    <x v="1"/>
    <s v="theater/plays"/>
    <n v="49"/>
    <n v="45"/>
    <x v="3"/>
    <s v="plays"/>
  </r>
  <r>
    <n v="131800"/>
    <n v="147936"/>
    <x v="1"/>
    <n v="1396"/>
    <x v="1"/>
    <s v="USD"/>
    <n v="1406523600"/>
    <n v="1406523600"/>
    <b v="0"/>
    <x v="0"/>
    <s v="film &amp; video/drama"/>
    <n v="112"/>
    <n v="105.97"/>
    <x v="4"/>
    <s v="drama"/>
  </r>
  <r>
    <n v="94000"/>
    <n v="38533"/>
    <x v="0"/>
    <n v="558"/>
    <x v="1"/>
    <s v="USD"/>
    <n v="1313384400"/>
    <n v="1316322000"/>
    <b v="0"/>
    <x v="0"/>
    <s v="theater/plays"/>
    <n v="41"/>
    <n v="69.06"/>
    <x v="3"/>
    <s v="plays"/>
  </r>
  <r>
    <n v="59100"/>
    <n v="75690"/>
    <x v="1"/>
    <n v="890"/>
    <x v="1"/>
    <s v="USD"/>
    <n v="1522731600"/>
    <n v="1524027600"/>
    <b v="0"/>
    <x v="0"/>
    <s v="theater/plays"/>
    <n v="128"/>
    <n v="85.04"/>
    <x v="3"/>
    <s v="plays"/>
  </r>
  <r>
    <n v="4500"/>
    <n v="14942"/>
    <x v="1"/>
    <n v="142"/>
    <x v="4"/>
    <s v="GBP"/>
    <n v="1550124000"/>
    <n v="1554699600"/>
    <b v="0"/>
    <x v="0"/>
    <s v="film &amp; video/documentary"/>
    <n v="332"/>
    <n v="105.23"/>
    <x v="4"/>
    <s v="documentary"/>
  </r>
  <r>
    <n v="92400"/>
    <n v="104257"/>
    <x v="1"/>
    <n v="2673"/>
    <x v="1"/>
    <s v="USD"/>
    <n v="1403326800"/>
    <n v="1403499600"/>
    <b v="0"/>
    <x v="0"/>
    <s v="technology/wearables"/>
    <n v="113"/>
    <n v="39"/>
    <x v="2"/>
    <s v="wearables"/>
  </r>
  <r>
    <n v="5500"/>
    <n v="11904"/>
    <x v="1"/>
    <n v="163"/>
    <x v="1"/>
    <s v="USD"/>
    <n v="1305694800"/>
    <n v="1307422800"/>
    <b v="0"/>
    <x v="1"/>
    <s v="games/video games"/>
    <n v="216"/>
    <n v="73.03"/>
    <x v="6"/>
    <s v="video games"/>
  </r>
  <r>
    <n v="107500"/>
    <n v="51814"/>
    <x v="3"/>
    <n v="1480"/>
    <x v="1"/>
    <s v="USD"/>
    <n v="1533013200"/>
    <n v="1535346000"/>
    <b v="0"/>
    <x v="0"/>
    <s v="theater/plays"/>
    <n v="48"/>
    <n v="35.01"/>
    <x v="3"/>
    <s v="plays"/>
  </r>
  <r>
    <n v="2000"/>
    <n v="1599"/>
    <x v="0"/>
    <n v="15"/>
    <x v="1"/>
    <s v="USD"/>
    <n v="1443848400"/>
    <n v="1444539600"/>
    <b v="0"/>
    <x v="0"/>
    <s v="music/rock"/>
    <n v="80"/>
    <n v="106.6"/>
    <x v="1"/>
    <s v="rock"/>
  </r>
  <r>
    <n v="130800"/>
    <n v="137635"/>
    <x v="1"/>
    <n v="2220"/>
    <x v="1"/>
    <s v="USD"/>
    <n v="1265695200"/>
    <n v="1267682400"/>
    <b v="0"/>
    <x v="1"/>
    <s v="theater/plays"/>
    <n v="105"/>
    <n v="62"/>
    <x v="3"/>
    <s v="plays"/>
  </r>
  <r>
    <n v="45900"/>
    <n v="150965"/>
    <x v="1"/>
    <n v="1606"/>
    <x v="5"/>
    <s v="CHF"/>
    <n v="1532062800"/>
    <n v="1535518800"/>
    <b v="0"/>
    <x v="0"/>
    <s v="film &amp; video/shorts"/>
    <n v="329"/>
    <n v="94"/>
    <x v="4"/>
    <s v="shorts"/>
  </r>
  <r>
    <n v="9000"/>
    <n v="14455"/>
    <x v="1"/>
    <n v="129"/>
    <x v="1"/>
    <s v="USD"/>
    <n v="1558674000"/>
    <n v="1559106000"/>
    <b v="0"/>
    <x v="0"/>
    <s v="film &amp; video/animation"/>
    <n v="161"/>
    <n v="112.05"/>
    <x v="4"/>
    <s v="animation"/>
  </r>
  <r>
    <n v="3500"/>
    <n v="10850"/>
    <x v="1"/>
    <n v="226"/>
    <x v="4"/>
    <s v="GBP"/>
    <n v="1451973600"/>
    <n v="1454392800"/>
    <b v="0"/>
    <x v="0"/>
    <s v="games/video games"/>
    <n v="310"/>
    <n v="48.01"/>
    <x v="6"/>
    <s v="video games"/>
  </r>
  <r>
    <n v="101000"/>
    <n v="87676"/>
    <x v="0"/>
    <n v="2307"/>
    <x v="6"/>
    <s v="EUR"/>
    <n v="1515564000"/>
    <n v="1517896800"/>
    <b v="0"/>
    <x v="0"/>
    <s v="film &amp; video/documentary"/>
    <n v="87"/>
    <n v="38"/>
    <x v="4"/>
    <s v="documentary"/>
  </r>
  <r>
    <n v="50200"/>
    <n v="189666"/>
    <x v="1"/>
    <n v="5419"/>
    <x v="1"/>
    <s v="USD"/>
    <n v="1412485200"/>
    <n v="1415685600"/>
    <b v="0"/>
    <x v="0"/>
    <s v="theater/plays"/>
    <n v="378"/>
    <n v="35"/>
    <x v="3"/>
    <s v="plays"/>
  </r>
  <r>
    <n v="9300"/>
    <n v="14025"/>
    <x v="1"/>
    <n v="165"/>
    <x v="1"/>
    <s v="USD"/>
    <n v="1490245200"/>
    <n v="1490677200"/>
    <b v="0"/>
    <x v="0"/>
    <s v="film &amp; video/documentary"/>
    <n v="151"/>
    <n v="85"/>
    <x v="4"/>
    <s v="documentary"/>
  </r>
  <r>
    <n v="125500"/>
    <n v="188628"/>
    <x v="1"/>
    <n v="1965"/>
    <x v="3"/>
    <s v="DKK"/>
    <n v="1547877600"/>
    <n v="1551506400"/>
    <b v="0"/>
    <x v="1"/>
    <s v="film &amp; video/drama"/>
    <n v="150"/>
    <n v="95.99"/>
    <x v="4"/>
    <s v="drama"/>
  </r>
  <r>
    <n v="700"/>
    <n v="1101"/>
    <x v="1"/>
    <n v="16"/>
    <x v="1"/>
    <s v="USD"/>
    <n v="1298700000"/>
    <n v="1300856400"/>
    <b v="0"/>
    <x v="0"/>
    <s v="theater/plays"/>
    <n v="157"/>
    <n v="68.81"/>
    <x v="3"/>
    <s v="plays"/>
  </r>
  <r>
    <n v="8100"/>
    <n v="11339"/>
    <x v="1"/>
    <n v="107"/>
    <x v="1"/>
    <s v="USD"/>
    <n v="1570338000"/>
    <n v="1573192800"/>
    <b v="0"/>
    <x v="1"/>
    <s v="publishing/fiction"/>
    <n v="140"/>
    <n v="105.97"/>
    <x v="5"/>
    <s v="fiction"/>
  </r>
  <r>
    <n v="3100"/>
    <n v="10085"/>
    <x v="1"/>
    <n v="134"/>
    <x v="1"/>
    <s v="USD"/>
    <n v="1287378000"/>
    <n v="1287810000"/>
    <b v="0"/>
    <x v="0"/>
    <s v="photography/photography books"/>
    <n v="325"/>
    <n v="75.260000000000005"/>
    <x v="7"/>
    <s v="photography books"/>
  </r>
  <r>
    <n v="9900"/>
    <n v="5027"/>
    <x v="0"/>
    <n v="88"/>
    <x v="3"/>
    <s v="DKK"/>
    <n v="1361772000"/>
    <n v="1362978000"/>
    <b v="0"/>
    <x v="0"/>
    <s v="theater/plays"/>
    <n v="51"/>
    <n v="57.13"/>
    <x v="3"/>
    <s v="plays"/>
  </r>
  <r>
    <n v="8800"/>
    <n v="14878"/>
    <x v="1"/>
    <n v="198"/>
    <x v="1"/>
    <s v="USD"/>
    <n v="1275714000"/>
    <n v="1277355600"/>
    <b v="0"/>
    <x v="1"/>
    <s v="technology/wearables"/>
    <n v="169"/>
    <n v="75.14"/>
    <x v="2"/>
    <s v="wearables"/>
  </r>
  <r>
    <n v="5600"/>
    <n v="11924"/>
    <x v="1"/>
    <n v="111"/>
    <x v="6"/>
    <s v="EUR"/>
    <n v="1346734800"/>
    <n v="1348981200"/>
    <b v="0"/>
    <x v="1"/>
    <s v="music/rock"/>
    <n v="213"/>
    <n v="107.42"/>
    <x v="1"/>
    <s v="rock"/>
  </r>
  <r>
    <n v="1800"/>
    <n v="7991"/>
    <x v="1"/>
    <n v="222"/>
    <x v="1"/>
    <s v="USD"/>
    <n v="1309755600"/>
    <n v="1310533200"/>
    <b v="0"/>
    <x v="0"/>
    <s v="food/food trucks"/>
    <n v="444"/>
    <n v="36"/>
    <x v="0"/>
    <s v="food trucks"/>
  </r>
  <r>
    <n v="90200"/>
    <n v="167717"/>
    <x v="1"/>
    <n v="6212"/>
    <x v="1"/>
    <s v="USD"/>
    <n v="1406178000"/>
    <n v="1407560400"/>
    <b v="0"/>
    <x v="0"/>
    <s v="publishing/radio &amp; podcasts"/>
    <n v="186"/>
    <n v="27"/>
    <x v="5"/>
    <s v="radio &amp; podcasts"/>
  </r>
  <r>
    <n v="1600"/>
    <n v="10541"/>
    <x v="1"/>
    <n v="98"/>
    <x v="3"/>
    <s v="DKK"/>
    <n v="1552798800"/>
    <n v="1552885200"/>
    <b v="0"/>
    <x v="0"/>
    <s v="publishing/fiction"/>
    <n v="659"/>
    <n v="107.56"/>
    <x v="5"/>
    <s v="fiction"/>
  </r>
  <r>
    <n v="9500"/>
    <n v="4530"/>
    <x v="0"/>
    <n v="48"/>
    <x v="1"/>
    <s v="USD"/>
    <n v="1478062800"/>
    <n v="1479362400"/>
    <b v="0"/>
    <x v="1"/>
    <s v="theater/plays"/>
    <n v="48"/>
    <n v="94.38"/>
    <x v="3"/>
    <s v="plays"/>
  </r>
  <r>
    <n v="3700"/>
    <n v="4247"/>
    <x v="1"/>
    <n v="92"/>
    <x v="1"/>
    <s v="USD"/>
    <n v="1278565200"/>
    <n v="1280552400"/>
    <b v="0"/>
    <x v="0"/>
    <s v="music/rock"/>
    <n v="115"/>
    <n v="46.16"/>
    <x v="1"/>
    <s v="rock"/>
  </r>
  <r>
    <n v="1500"/>
    <n v="7129"/>
    <x v="1"/>
    <n v="149"/>
    <x v="1"/>
    <s v="USD"/>
    <n v="1396069200"/>
    <n v="1398661200"/>
    <b v="0"/>
    <x v="0"/>
    <s v="theater/plays"/>
    <n v="475"/>
    <n v="47.85"/>
    <x v="3"/>
    <s v="plays"/>
  </r>
  <r>
    <n v="33300"/>
    <n v="128862"/>
    <x v="1"/>
    <n v="2431"/>
    <x v="1"/>
    <s v="USD"/>
    <n v="1435208400"/>
    <n v="1436245200"/>
    <b v="0"/>
    <x v="0"/>
    <s v="theater/plays"/>
    <n v="387"/>
    <n v="53.01"/>
    <x v="3"/>
    <s v="plays"/>
  </r>
  <r>
    <n v="7200"/>
    <n v="13653"/>
    <x v="1"/>
    <n v="303"/>
    <x v="1"/>
    <s v="USD"/>
    <n v="1571547600"/>
    <n v="1575439200"/>
    <b v="0"/>
    <x v="0"/>
    <s v="music/rock"/>
    <n v="190"/>
    <n v="45.06"/>
    <x v="1"/>
    <s v="rock"/>
  </r>
  <r>
    <n v="100"/>
    <n v="2"/>
    <x v="0"/>
    <n v="1"/>
    <x v="6"/>
    <s v="EUR"/>
    <n v="1375333200"/>
    <n v="1377752400"/>
    <b v="0"/>
    <x v="0"/>
    <s v="music/metal"/>
    <n v="2"/>
    <n v="2"/>
    <x v="1"/>
    <s v="metal"/>
  </r>
  <r>
    <n v="158100"/>
    <n v="145243"/>
    <x v="0"/>
    <n v="1467"/>
    <x v="4"/>
    <s v="GBP"/>
    <n v="1332824400"/>
    <n v="1334206800"/>
    <b v="0"/>
    <x v="1"/>
    <s v="technology/wearables"/>
    <n v="92"/>
    <n v="99.01"/>
    <x v="2"/>
    <s v="wearables"/>
  </r>
  <r>
    <n v="7200"/>
    <n v="2459"/>
    <x v="0"/>
    <n v="75"/>
    <x v="1"/>
    <s v="USD"/>
    <n v="1284526800"/>
    <n v="1284872400"/>
    <b v="0"/>
    <x v="0"/>
    <s v="theater/plays"/>
    <n v="34"/>
    <n v="32.79"/>
    <x v="3"/>
    <s v="plays"/>
  </r>
  <r>
    <n v="8800"/>
    <n v="12356"/>
    <x v="1"/>
    <n v="209"/>
    <x v="1"/>
    <s v="USD"/>
    <n v="1400562000"/>
    <n v="1403931600"/>
    <b v="0"/>
    <x v="0"/>
    <s v="film &amp; video/drama"/>
    <n v="140"/>
    <n v="59.12"/>
    <x v="4"/>
    <s v="drama"/>
  </r>
  <r>
    <n v="6000"/>
    <n v="5392"/>
    <x v="0"/>
    <n v="120"/>
    <x v="1"/>
    <s v="USD"/>
    <n v="1520748000"/>
    <n v="1521262800"/>
    <b v="0"/>
    <x v="0"/>
    <s v="technology/wearables"/>
    <n v="90"/>
    <n v="44.93"/>
    <x v="2"/>
    <s v="wearables"/>
  </r>
  <r>
    <n v="6600"/>
    <n v="11746"/>
    <x v="1"/>
    <n v="131"/>
    <x v="1"/>
    <s v="USD"/>
    <n v="1532926800"/>
    <n v="1533358800"/>
    <b v="0"/>
    <x v="0"/>
    <s v="music/jazz"/>
    <n v="178"/>
    <n v="89.66"/>
    <x v="1"/>
    <s v="jazz"/>
  </r>
  <r>
    <n v="8000"/>
    <n v="11493"/>
    <x v="1"/>
    <n v="164"/>
    <x v="1"/>
    <s v="USD"/>
    <n v="1420869600"/>
    <n v="1421474400"/>
    <b v="0"/>
    <x v="0"/>
    <s v="technology/wearables"/>
    <n v="144"/>
    <n v="70.08"/>
    <x v="2"/>
    <s v="wearables"/>
  </r>
  <r>
    <n v="2900"/>
    <n v="6243"/>
    <x v="1"/>
    <n v="201"/>
    <x v="1"/>
    <s v="USD"/>
    <n v="1504242000"/>
    <n v="1505278800"/>
    <b v="0"/>
    <x v="0"/>
    <s v="games/video games"/>
    <n v="215"/>
    <n v="31.06"/>
    <x v="6"/>
    <s v="video games"/>
  </r>
  <r>
    <n v="2700"/>
    <n v="6132"/>
    <x v="1"/>
    <n v="211"/>
    <x v="1"/>
    <s v="USD"/>
    <n v="1442811600"/>
    <n v="1443934800"/>
    <b v="0"/>
    <x v="0"/>
    <s v="theater/plays"/>
    <n v="227"/>
    <n v="29.06"/>
    <x v="3"/>
    <s v="plays"/>
  </r>
  <r>
    <n v="1400"/>
    <n v="3851"/>
    <x v="1"/>
    <n v="128"/>
    <x v="1"/>
    <s v="USD"/>
    <n v="1497243600"/>
    <n v="1498539600"/>
    <b v="0"/>
    <x v="1"/>
    <s v="theater/plays"/>
    <n v="275"/>
    <n v="30.09"/>
    <x v="3"/>
    <s v="plays"/>
  </r>
  <r>
    <n v="94200"/>
    <n v="135997"/>
    <x v="1"/>
    <n v="1600"/>
    <x v="0"/>
    <s v="CAD"/>
    <n v="1342501200"/>
    <n v="1342760400"/>
    <b v="0"/>
    <x v="0"/>
    <s v="theater/plays"/>
    <n v="144"/>
    <n v="85"/>
    <x v="3"/>
    <s v="plays"/>
  </r>
  <r>
    <n v="199200"/>
    <n v="184750"/>
    <x v="0"/>
    <n v="2253"/>
    <x v="0"/>
    <s v="CAD"/>
    <n v="1298268000"/>
    <n v="1301720400"/>
    <b v="0"/>
    <x v="0"/>
    <s v="theater/plays"/>
    <n v="93"/>
    <n v="82"/>
    <x v="3"/>
    <s v="plays"/>
  </r>
  <r>
    <n v="2000"/>
    <n v="14452"/>
    <x v="1"/>
    <n v="249"/>
    <x v="1"/>
    <s v="USD"/>
    <n v="1433480400"/>
    <n v="1433566800"/>
    <b v="0"/>
    <x v="0"/>
    <s v="technology/web"/>
    <n v="723"/>
    <n v="58.04"/>
    <x v="2"/>
    <s v="web"/>
  </r>
  <r>
    <n v="4700"/>
    <n v="557"/>
    <x v="0"/>
    <n v="5"/>
    <x v="1"/>
    <s v="USD"/>
    <n v="1493355600"/>
    <n v="1493874000"/>
    <b v="0"/>
    <x v="0"/>
    <s v="theater/plays"/>
    <n v="12"/>
    <n v="111.4"/>
    <x v="3"/>
    <s v="plays"/>
  </r>
  <r>
    <n v="2800"/>
    <n v="2734"/>
    <x v="0"/>
    <n v="38"/>
    <x v="1"/>
    <s v="USD"/>
    <n v="1530507600"/>
    <n v="1531803600"/>
    <b v="0"/>
    <x v="1"/>
    <s v="technology/web"/>
    <n v="98"/>
    <n v="71.95"/>
    <x v="2"/>
    <s v="web"/>
  </r>
  <r>
    <n v="6100"/>
    <n v="14405"/>
    <x v="1"/>
    <n v="236"/>
    <x v="1"/>
    <s v="USD"/>
    <n v="1296108000"/>
    <n v="1296712800"/>
    <b v="0"/>
    <x v="0"/>
    <s v="theater/plays"/>
    <n v="236"/>
    <n v="61.04"/>
    <x v="3"/>
    <s v="plays"/>
  </r>
  <r>
    <n v="2900"/>
    <n v="1307"/>
    <x v="0"/>
    <n v="12"/>
    <x v="1"/>
    <s v="USD"/>
    <n v="1428469200"/>
    <n v="1428901200"/>
    <b v="0"/>
    <x v="1"/>
    <s v="theater/plays"/>
    <n v="45"/>
    <n v="108.92"/>
    <x v="3"/>
    <s v="plays"/>
  </r>
  <r>
    <n v="72600"/>
    <n v="117892"/>
    <x v="1"/>
    <n v="4065"/>
    <x v="4"/>
    <s v="GBP"/>
    <n v="1264399200"/>
    <n v="1264831200"/>
    <b v="0"/>
    <x v="1"/>
    <s v="technology/wearables"/>
    <n v="162"/>
    <n v="29"/>
    <x v="2"/>
    <s v="wearables"/>
  </r>
  <r>
    <n v="5700"/>
    <n v="14508"/>
    <x v="1"/>
    <n v="246"/>
    <x v="6"/>
    <s v="EUR"/>
    <n v="1501131600"/>
    <n v="1505192400"/>
    <b v="0"/>
    <x v="1"/>
    <s v="theater/plays"/>
    <n v="255"/>
    <n v="58.98"/>
    <x v="3"/>
    <s v="plays"/>
  </r>
  <r>
    <n v="7900"/>
    <n v="1901"/>
    <x v="3"/>
    <n v="17"/>
    <x v="1"/>
    <s v="USD"/>
    <n v="1292738400"/>
    <n v="1295676000"/>
    <b v="0"/>
    <x v="0"/>
    <s v="theater/plays"/>
    <n v="24"/>
    <n v="111.82"/>
    <x v="3"/>
    <s v="plays"/>
  </r>
  <r>
    <n v="128000"/>
    <n v="158389"/>
    <x v="1"/>
    <n v="2475"/>
    <x v="6"/>
    <s v="EUR"/>
    <n v="1288674000"/>
    <n v="1292911200"/>
    <b v="0"/>
    <x v="1"/>
    <s v="theater/plays"/>
    <n v="124"/>
    <n v="64"/>
    <x v="3"/>
    <s v="plays"/>
  </r>
  <r>
    <n v="6000"/>
    <n v="6484"/>
    <x v="1"/>
    <n v="76"/>
    <x v="1"/>
    <s v="USD"/>
    <n v="1575093600"/>
    <n v="1575439200"/>
    <b v="0"/>
    <x v="0"/>
    <s v="theater/plays"/>
    <n v="108"/>
    <n v="85.32"/>
    <x v="3"/>
    <s v="plays"/>
  </r>
  <r>
    <n v="600"/>
    <n v="4022"/>
    <x v="1"/>
    <n v="54"/>
    <x v="1"/>
    <s v="USD"/>
    <n v="1435726800"/>
    <n v="1438837200"/>
    <b v="0"/>
    <x v="0"/>
    <s v="film &amp; video/animation"/>
    <n v="670"/>
    <n v="74.48"/>
    <x v="4"/>
    <s v="animation"/>
  </r>
  <r>
    <n v="1400"/>
    <n v="9253"/>
    <x v="1"/>
    <n v="88"/>
    <x v="1"/>
    <s v="USD"/>
    <n v="1480226400"/>
    <n v="1480485600"/>
    <b v="0"/>
    <x v="0"/>
    <s v="music/jazz"/>
    <n v="661"/>
    <n v="105.15"/>
    <x v="1"/>
    <s v="jazz"/>
  </r>
  <r>
    <n v="3900"/>
    <n v="4776"/>
    <x v="1"/>
    <n v="85"/>
    <x v="4"/>
    <s v="GBP"/>
    <n v="1459054800"/>
    <n v="1459141200"/>
    <b v="0"/>
    <x v="0"/>
    <s v="music/metal"/>
    <n v="122"/>
    <n v="56.19"/>
    <x v="1"/>
    <s v="metal"/>
  </r>
  <r>
    <n v="9700"/>
    <n v="14606"/>
    <x v="1"/>
    <n v="170"/>
    <x v="1"/>
    <s v="USD"/>
    <n v="1531630800"/>
    <n v="1532322000"/>
    <b v="0"/>
    <x v="0"/>
    <s v="photography/photography books"/>
    <n v="151"/>
    <n v="85.92"/>
    <x v="7"/>
    <s v="photography books"/>
  </r>
  <r>
    <n v="122900"/>
    <n v="95993"/>
    <x v="0"/>
    <n v="1684"/>
    <x v="1"/>
    <s v="USD"/>
    <n v="1421992800"/>
    <n v="1426222800"/>
    <b v="1"/>
    <x v="1"/>
    <s v="theater/plays"/>
    <n v="78"/>
    <n v="57"/>
    <x v="3"/>
    <s v="plays"/>
  </r>
  <r>
    <n v="9500"/>
    <n v="4460"/>
    <x v="0"/>
    <n v="56"/>
    <x v="1"/>
    <s v="USD"/>
    <n v="1285563600"/>
    <n v="1286773200"/>
    <b v="0"/>
    <x v="1"/>
    <s v="film &amp; video/animation"/>
    <n v="47"/>
    <n v="79.64"/>
    <x v="4"/>
    <s v="animation"/>
  </r>
  <r>
    <n v="4500"/>
    <n v="13536"/>
    <x v="1"/>
    <n v="330"/>
    <x v="1"/>
    <s v="USD"/>
    <n v="1523854800"/>
    <n v="1523941200"/>
    <b v="0"/>
    <x v="0"/>
    <s v="publishing/translations"/>
    <n v="301"/>
    <n v="41.02"/>
    <x v="5"/>
    <s v="translations"/>
  </r>
  <r>
    <n v="57800"/>
    <n v="40228"/>
    <x v="0"/>
    <n v="838"/>
    <x v="1"/>
    <s v="USD"/>
    <n v="1529125200"/>
    <n v="1529557200"/>
    <b v="0"/>
    <x v="0"/>
    <s v="theater/plays"/>
    <n v="70"/>
    <n v="48"/>
    <x v="3"/>
    <s v="plays"/>
  </r>
  <r>
    <n v="1100"/>
    <n v="7012"/>
    <x v="1"/>
    <n v="127"/>
    <x v="1"/>
    <s v="USD"/>
    <n v="1503982800"/>
    <n v="1506574800"/>
    <b v="0"/>
    <x v="0"/>
    <s v="games/video games"/>
    <n v="637"/>
    <n v="55.21"/>
    <x v="6"/>
    <s v="video games"/>
  </r>
  <r>
    <n v="16800"/>
    <n v="37857"/>
    <x v="1"/>
    <n v="411"/>
    <x v="1"/>
    <s v="USD"/>
    <n v="1511416800"/>
    <n v="1513576800"/>
    <b v="0"/>
    <x v="0"/>
    <s v="music/rock"/>
    <n v="225"/>
    <n v="92.11"/>
    <x v="1"/>
    <s v="rock"/>
  </r>
  <r>
    <n v="1000"/>
    <n v="14973"/>
    <x v="1"/>
    <n v="180"/>
    <x v="4"/>
    <s v="GBP"/>
    <n v="1547704800"/>
    <n v="1548309600"/>
    <b v="0"/>
    <x v="1"/>
    <s v="games/video games"/>
    <n v="1497"/>
    <n v="83.18"/>
    <x v="6"/>
    <s v="video games"/>
  </r>
  <r>
    <n v="106400"/>
    <n v="39996"/>
    <x v="0"/>
    <n v="1000"/>
    <x v="1"/>
    <s v="USD"/>
    <n v="1469682000"/>
    <n v="1471582800"/>
    <b v="0"/>
    <x v="0"/>
    <s v="music/electric music"/>
    <n v="38"/>
    <n v="40"/>
    <x v="1"/>
    <s v="electric music"/>
  </r>
  <r>
    <n v="31400"/>
    <n v="41564"/>
    <x v="1"/>
    <n v="374"/>
    <x v="1"/>
    <s v="USD"/>
    <n v="1343451600"/>
    <n v="1344315600"/>
    <b v="0"/>
    <x v="0"/>
    <s v="technology/wearables"/>
    <n v="132"/>
    <n v="111.13"/>
    <x v="2"/>
    <s v="wearables"/>
  </r>
  <r>
    <n v="4900"/>
    <n v="6430"/>
    <x v="1"/>
    <n v="71"/>
    <x v="2"/>
    <s v="AUD"/>
    <n v="1315717200"/>
    <n v="1316408400"/>
    <b v="0"/>
    <x v="0"/>
    <s v="music/indie rock"/>
    <n v="131"/>
    <n v="90.56"/>
    <x v="1"/>
    <s v="indie rock"/>
  </r>
  <r>
    <n v="7400"/>
    <n v="12405"/>
    <x v="1"/>
    <n v="203"/>
    <x v="1"/>
    <s v="USD"/>
    <n v="1430715600"/>
    <n v="1431838800"/>
    <b v="1"/>
    <x v="0"/>
    <s v="theater/plays"/>
    <n v="168"/>
    <n v="61.11"/>
    <x v="3"/>
    <s v="plays"/>
  </r>
  <r>
    <n v="198500"/>
    <n v="123040"/>
    <x v="0"/>
    <n v="1482"/>
    <x v="2"/>
    <s v="AUD"/>
    <n v="1299564000"/>
    <n v="1300510800"/>
    <b v="0"/>
    <x v="1"/>
    <s v="music/rock"/>
    <n v="62"/>
    <n v="83.02"/>
    <x v="1"/>
    <s v="rock"/>
  </r>
  <r>
    <n v="4800"/>
    <n v="12516"/>
    <x v="1"/>
    <n v="113"/>
    <x v="1"/>
    <s v="USD"/>
    <n v="1429160400"/>
    <n v="1431061200"/>
    <b v="0"/>
    <x v="0"/>
    <s v="publishing/translations"/>
    <n v="261"/>
    <n v="110.76"/>
    <x v="5"/>
    <s v="translations"/>
  </r>
  <r>
    <n v="3400"/>
    <n v="8588"/>
    <x v="1"/>
    <n v="96"/>
    <x v="1"/>
    <s v="USD"/>
    <n v="1271307600"/>
    <n v="1271480400"/>
    <b v="0"/>
    <x v="0"/>
    <s v="theater/plays"/>
    <n v="253"/>
    <n v="89.46"/>
    <x v="3"/>
    <s v="plays"/>
  </r>
  <r>
    <n v="7800"/>
    <n v="6132"/>
    <x v="0"/>
    <n v="106"/>
    <x v="1"/>
    <s v="USD"/>
    <n v="1456380000"/>
    <n v="1456380000"/>
    <b v="0"/>
    <x v="1"/>
    <s v="theater/plays"/>
    <n v="79"/>
    <n v="57.85"/>
    <x v="3"/>
    <s v="plays"/>
  </r>
  <r>
    <n v="154300"/>
    <n v="74688"/>
    <x v="0"/>
    <n v="679"/>
    <x v="6"/>
    <s v="EUR"/>
    <n v="1470459600"/>
    <n v="1472878800"/>
    <b v="0"/>
    <x v="0"/>
    <s v="publishing/translations"/>
    <n v="48"/>
    <n v="110"/>
    <x v="5"/>
    <s v="translations"/>
  </r>
  <r>
    <n v="20000"/>
    <n v="51775"/>
    <x v="1"/>
    <n v="498"/>
    <x v="5"/>
    <s v="CHF"/>
    <n v="1277269200"/>
    <n v="1277355600"/>
    <b v="0"/>
    <x v="1"/>
    <s v="games/video games"/>
    <n v="259"/>
    <n v="103.97"/>
    <x v="6"/>
    <s v="video games"/>
  </r>
  <r>
    <n v="108800"/>
    <n v="65877"/>
    <x v="3"/>
    <n v="610"/>
    <x v="1"/>
    <s v="USD"/>
    <n v="1350709200"/>
    <n v="1351054800"/>
    <b v="0"/>
    <x v="1"/>
    <s v="theater/plays"/>
    <n v="61"/>
    <n v="108"/>
    <x v="3"/>
    <s v="plays"/>
  </r>
  <r>
    <n v="2900"/>
    <n v="8807"/>
    <x v="1"/>
    <n v="180"/>
    <x v="4"/>
    <s v="GBP"/>
    <n v="1554613200"/>
    <n v="1555563600"/>
    <b v="0"/>
    <x v="0"/>
    <s v="technology/web"/>
    <n v="304"/>
    <n v="48.93"/>
    <x v="2"/>
    <s v="web"/>
  </r>
  <r>
    <n v="900"/>
    <n v="1017"/>
    <x v="1"/>
    <n v="27"/>
    <x v="1"/>
    <s v="USD"/>
    <n v="1571029200"/>
    <n v="1571634000"/>
    <b v="0"/>
    <x v="0"/>
    <s v="film &amp; video/documentary"/>
    <n v="113"/>
    <n v="37.67"/>
    <x v="4"/>
    <s v="documentary"/>
  </r>
  <r>
    <n v="69700"/>
    <n v="151513"/>
    <x v="1"/>
    <n v="2331"/>
    <x v="1"/>
    <s v="USD"/>
    <n v="1299736800"/>
    <n v="1300856400"/>
    <b v="0"/>
    <x v="0"/>
    <s v="theater/plays"/>
    <n v="217"/>
    <n v="65"/>
    <x v="3"/>
    <s v="plays"/>
  </r>
  <r>
    <n v="1300"/>
    <n v="12047"/>
    <x v="1"/>
    <n v="113"/>
    <x v="1"/>
    <s v="USD"/>
    <n v="1435208400"/>
    <n v="1439874000"/>
    <b v="0"/>
    <x v="0"/>
    <s v="food/food trucks"/>
    <n v="927"/>
    <n v="106.61"/>
    <x v="0"/>
    <s v="food trucks"/>
  </r>
  <r>
    <n v="97800"/>
    <n v="32951"/>
    <x v="0"/>
    <n v="1220"/>
    <x v="2"/>
    <s v="AUD"/>
    <n v="1437973200"/>
    <n v="1438318800"/>
    <b v="0"/>
    <x v="0"/>
    <s v="games/video games"/>
    <n v="34"/>
    <n v="27.01"/>
    <x v="6"/>
    <s v="video games"/>
  </r>
  <r>
    <n v="7600"/>
    <n v="14951"/>
    <x v="1"/>
    <n v="164"/>
    <x v="1"/>
    <s v="USD"/>
    <n v="1416895200"/>
    <n v="1419400800"/>
    <b v="0"/>
    <x v="0"/>
    <s v="theater/plays"/>
    <n v="197"/>
    <n v="91.16"/>
    <x v="3"/>
    <s v="plays"/>
  </r>
  <r>
    <n v="100"/>
    <n v="1"/>
    <x v="0"/>
    <n v="1"/>
    <x v="1"/>
    <s v="USD"/>
    <n v="1319000400"/>
    <n v="1320555600"/>
    <b v="0"/>
    <x v="0"/>
    <s v="theater/plays"/>
    <n v="1"/>
    <n v="1"/>
    <x v="3"/>
    <s v="plays"/>
  </r>
  <r>
    <n v="900"/>
    <n v="9193"/>
    <x v="1"/>
    <n v="164"/>
    <x v="1"/>
    <s v="USD"/>
    <n v="1424498400"/>
    <n v="1425103200"/>
    <b v="0"/>
    <x v="1"/>
    <s v="music/electric music"/>
    <n v="1021"/>
    <n v="56.05"/>
    <x v="1"/>
    <s v="electric music"/>
  </r>
  <r>
    <n v="3700"/>
    <n v="10422"/>
    <x v="1"/>
    <n v="336"/>
    <x v="1"/>
    <s v="USD"/>
    <n v="1526274000"/>
    <n v="1526878800"/>
    <b v="0"/>
    <x v="1"/>
    <s v="technology/wearables"/>
    <n v="282"/>
    <n v="31.02"/>
    <x v="2"/>
    <s v="wearables"/>
  </r>
  <r>
    <n v="10000"/>
    <n v="2461"/>
    <x v="0"/>
    <n v="37"/>
    <x v="6"/>
    <s v="EUR"/>
    <n v="1287896400"/>
    <n v="1288674000"/>
    <b v="0"/>
    <x v="0"/>
    <s v="music/electric music"/>
    <n v="25"/>
    <n v="66.510000000000005"/>
    <x v="1"/>
    <s v="electric music"/>
  </r>
  <r>
    <n v="119200"/>
    <n v="170623"/>
    <x v="1"/>
    <n v="1917"/>
    <x v="1"/>
    <s v="USD"/>
    <n v="1495515600"/>
    <n v="1495602000"/>
    <b v="0"/>
    <x v="0"/>
    <s v="music/indie rock"/>
    <n v="143"/>
    <n v="89.01"/>
    <x v="1"/>
    <s v="indie rock"/>
  </r>
  <r>
    <n v="6800"/>
    <n v="9829"/>
    <x v="1"/>
    <n v="95"/>
    <x v="1"/>
    <s v="USD"/>
    <n v="1364878800"/>
    <n v="1366434000"/>
    <b v="0"/>
    <x v="0"/>
    <s v="technology/web"/>
    <n v="145"/>
    <n v="103.46"/>
    <x v="2"/>
    <s v="web"/>
  </r>
  <r>
    <n v="3900"/>
    <n v="14006"/>
    <x v="1"/>
    <n v="147"/>
    <x v="1"/>
    <s v="USD"/>
    <n v="1567918800"/>
    <n v="1568350800"/>
    <b v="0"/>
    <x v="0"/>
    <s v="theater/plays"/>
    <n v="359"/>
    <n v="95.28"/>
    <x v="3"/>
    <s v="plays"/>
  </r>
  <r>
    <n v="3500"/>
    <n v="6527"/>
    <x v="1"/>
    <n v="86"/>
    <x v="1"/>
    <s v="USD"/>
    <n v="1524459600"/>
    <n v="1525928400"/>
    <b v="0"/>
    <x v="1"/>
    <s v="theater/plays"/>
    <n v="186"/>
    <n v="75.900000000000006"/>
    <x v="3"/>
    <s v="plays"/>
  </r>
  <r>
    <n v="1500"/>
    <n v="8929"/>
    <x v="1"/>
    <n v="83"/>
    <x v="1"/>
    <s v="USD"/>
    <n v="1333688400"/>
    <n v="1336885200"/>
    <b v="0"/>
    <x v="0"/>
    <s v="film &amp; video/documentary"/>
    <n v="595"/>
    <n v="107.58"/>
    <x v="4"/>
    <s v="documentary"/>
  </r>
  <r>
    <n v="5200"/>
    <n v="3079"/>
    <x v="0"/>
    <n v="60"/>
    <x v="1"/>
    <s v="USD"/>
    <n v="1389506400"/>
    <n v="1389679200"/>
    <b v="0"/>
    <x v="0"/>
    <s v="film &amp; video/television"/>
    <n v="59"/>
    <n v="51.32"/>
    <x v="4"/>
    <s v="television"/>
  </r>
  <r>
    <n v="142400"/>
    <n v="21307"/>
    <x v="0"/>
    <n v="296"/>
    <x v="1"/>
    <s v="USD"/>
    <n v="1536642000"/>
    <n v="1538283600"/>
    <b v="0"/>
    <x v="0"/>
    <s v="food/food trucks"/>
    <n v="15"/>
    <n v="71.98"/>
    <x v="0"/>
    <s v="food trucks"/>
  </r>
  <r>
    <n v="61400"/>
    <n v="73653"/>
    <x v="1"/>
    <n v="676"/>
    <x v="1"/>
    <s v="USD"/>
    <n v="1348290000"/>
    <n v="1348808400"/>
    <b v="0"/>
    <x v="0"/>
    <s v="publishing/radio &amp; podcasts"/>
    <n v="120"/>
    <n v="108.95"/>
    <x v="5"/>
    <s v="radio &amp; podcasts"/>
  </r>
  <r>
    <n v="4700"/>
    <n v="12635"/>
    <x v="1"/>
    <n v="361"/>
    <x v="2"/>
    <s v="AUD"/>
    <n v="1408856400"/>
    <n v="1410152400"/>
    <b v="0"/>
    <x v="0"/>
    <s v="technology/web"/>
    <n v="269"/>
    <n v="35"/>
    <x v="2"/>
    <s v="web"/>
  </r>
  <r>
    <n v="3300"/>
    <n v="12437"/>
    <x v="1"/>
    <n v="131"/>
    <x v="1"/>
    <s v="USD"/>
    <n v="1505192400"/>
    <n v="1505797200"/>
    <b v="0"/>
    <x v="0"/>
    <s v="food/food trucks"/>
    <n v="377"/>
    <n v="94.94"/>
    <x v="0"/>
    <s v="food trucks"/>
  </r>
  <r>
    <n v="1900"/>
    <n v="13816"/>
    <x v="1"/>
    <n v="126"/>
    <x v="1"/>
    <s v="USD"/>
    <n v="1554786000"/>
    <n v="1554872400"/>
    <b v="0"/>
    <x v="1"/>
    <s v="technology/wearables"/>
    <n v="727"/>
    <n v="109.65"/>
    <x v="2"/>
    <s v="wearables"/>
  </r>
  <r>
    <n v="166700"/>
    <n v="145382"/>
    <x v="0"/>
    <n v="3304"/>
    <x v="6"/>
    <s v="EUR"/>
    <n v="1510898400"/>
    <n v="1513922400"/>
    <b v="0"/>
    <x v="0"/>
    <s v="publishing/fiction"/>
    <n v="87"/>
    <n v="44"/>
    <x v="5"/>
    <s v="fiction"/>
  </r>
  <r>
    <n v="7200"/>
    <n v="6336"/>
    <x v="0"/>
    <n v="73"/>
    <x v="1"/>
    <s v="USD"/>
    <n v="1442552400"/>
    <n v="1442638800"/>
    <b v="0"/>
    <x v="0"/>
    <s v="theater/plays"/>
    <n v="88"/>
    <n v="86.79"/>
    <x v="3"/>
    <s v="plays"/>
  </r>
  <r>
    <n v="4900"/>
    <n v="8523"/>
    <x v="1"/>
    <n v="275"/>
    <x v="1"/>
    <s v="USD"/>
    <n v="1316667600"/>
    <n v="1317186000"/>
    <b v="0"/>
    <x v="0"/>
    <s v="film &amp; video/television"/>
    <n v="174"/>
    <n v="30.99"/>
    <x v="4"/>
    <s v="television"/>
  </r>
  <r>
    <n v="5400"/>
    <n v="6351"/>
    <x v="1"/>
    <n v="67"/>
    <x v="1"/>
    <s v="USD"/>
    <n v="1390716000"/>
    <n v="1391234400"/>
    <b v="0"/>
    <x v="0"/>
    <s v="photography/photography books"/>
    <n v="118"/>
    <n v="94.79"/>
    <x v="7"/>
    <s v="photography books"/>
  </r>
  <r>
    <n v="5000"/>
    <n v="10748"/>
    <x v="1"/>
    <n v="154"/>
    <x v="1"/>
    <s v="USD"/>
    <n v="1402894800"/>
    <n v="1404363600"/>
    <b v="0"/>
    <x v="1"/>
    <s v="film &amp; video/documentary"/>
    <n v="215"/>
    <n v="69.790000000000006"/>
    <x v="4"/>
    <s v="documentary"/>
  </r>
  <r>
    <n v="75100"/>
    <n v="112272"/>
    <x v="1"/>
    <n v="1782"/>
    <x v="1"/>
    <s v="USD"/>
    <n v="1429246800"/>
    <n v="1429592400"/>
    <b v="0"/>
    <x v="1"/>
    <s v="games/mobile games"/>
    <n v="149"/>
    <n v="63"/>
    <x v="6"/>
    <s v="mobile games"/>
  </r>
  <r>
    <n v="45300"/>
    <n v="99361"/>
    <x v="1"/>
    <n v="903"/>
    <x v="1"/>
    <s v="USD"/>
    <n v="1412485200"/>
    <n v="1413608400"/>
    <b v="0"/>
    <x v="0"/>
    <s v="games/video games"/>
    <n v="219"/>
    <n v="110.03"/>
    <x v="6"/>
    <s v="video games"/>
  </r>
  <r>
    <n v="136800"/>
    <n v="88055"/>
    <x v="0"/>
    <n v="3387"/>
    <x v="1"/>
    <s v="USD"/>
    <n v="1417068000"/>
    <n v="1419400800"/>
    <b v="0"/>
    <x v="0"/>
    <s v="publishing/fiction"/>
    <n v="64"/>
    <n v="26"/>
    <x v="5"/>
    <s v="fiction"/>
  </r>
  <r>
    <n v="177700"/>
    <n v="33092"/>
    <x v="0"/>
    <n v="662"/>
    <x v="0"/>
    <s v="CAD"/>
    <n v="1448344800"/>
    <n v="1448604000"/>
    <b v="1"/>
    <x v="0"/>
    <s v="theater/plays"/>
    <n v="19"/>
    <n v="49.99"/>
    <x v="3"/>
    <s v="plays"/>
  </r>
  <r>
    <n v="2600"/>
    <n v="9562"/>
    <x v="1"/>
    <n v="94"/>
    <x v="6"/>
    <s v="EUR"/>
    <n v="1557723600"/>
    <n v="1562302800"/>
    <b v="0"/>
    <x v="0"/>
    <s v="photography/photography books"/>
    <n v="368"/>
    <n v="101.72"/>
    <x v="7"/>
    <s v="photography books"/>
  </r>
  <r>
    <n v="5300"/>
    <n v="8475"/>
    <x v="1"/>
    <n v="180"/>
    <x v="1"/>
    <s v="USD"/>
    <n v="1537333200"/>
    <n v="1537678800"/>
    <b v="0"/>
    <x v="0"/>
    <s v="theater/plays"/>
    <n v="160"/>
    <n v="47.08"/>
    <x v="3"/>
    <s v="plays"/>
  </r>
  <r>
    <n v="180200"/>
    <n v="69617"/>
    <x v="0"/>
    <n v="774"/>
    <x v="1"/>
    <s v="USD"/>
    <n v="1471150800"/>
    <n v="1473570000"/>
    <b v="0"/>
    <x v="1"/>
    <s v="theater/plays"/>
    <n v="39"/>
    <n v="89.94"/>
    <x v="3"/>
    <s v="plays"/>
  </r>
  <r>
    <n v="103200"/>
    <n v="53067"/>
    <x v="0"/>
    <n v="672"/>
    <x v="0"/>
    <s v="CAD"/>
    <n v="1273640400"/>
    <n v="1273899600"/>
    <b v="0"/>
    <x v="0"/>
    <s v="theater/plays"/>
    <n v="51"/>
    <n v="78.97"/>
    <x v="3"/>
    <s v="plays"/>
  </r>
  <r>
    <n v="70600"/>
    <n v="42596"/>
    <x v="3"/>
    <n v="532"/>
    <x v="1"/>
    <s v="USD"/>
    <n v="1282885200"/>
    <n v="1284008400"/>
    <b v="0"/>
    <x v="0"/>
    <s v="music/rock"/>
    <n v="60"/>
    <n v="80.069999999999993"/>
    <x v="1"/>
    <s v="rock"/>
  </r>
  <r>
    <n v="148500"/>
    <n v="4756"/>
    <x v="3"/>
    <n v="55"/>
    <x v="2"/>
    <s v="AUD"/>
    <n v="1422943200"/>
    <n v="1425103200"/>
    <b v="0"/>
    <x v="0"/>
    <s v="food/food trucks"/>
    <n v="3"/>
    <n v="86.47"/>
    <x v="0"/>
    <s v="food trucks"/>
  </r>
  <r>
    <n v="9600"/>
    <n v="14925"/>
    <x v="1"/>
    <n v="533"/>
    <x v="3"/>
    <s v="DKK"/>
    <n v="1319605200"/>
    <n v="1320991200"/>
    <b v="0"/>
    <x v="0"/>
    <s v="film &amp; video/drama"/>
    <n v="155"/>
    <n v="28"/>
    <x v="4"/>
    <s v="drama"/>
  </r>
  <r>
    <n v="164700"/>
    <n v="166116"/>
    <x v="1"/>
    <n v="2443"/>
    <x v="4"/>
    <s v="GBP"/>
    <n v="1385704800"/>
    <n v="1386828000"/>
    <b v="0"/>
    <x v="0"/>
    <s v="technology/web"/>
    <n v="101"/>
    <n v="68"/>
    <x v="2"/>
    <s v="web"/>
  </r>
  <r>
    <n v="3300"/>
    <n v="3834"/>
    <x v="1"/>
    <n v="89"/>
    <x v="1"/>
    <s v="USD"/>
    <n v="1515736800"/>
    <n v="1517119200"/>
    <b v="0"/>
    <x v="1"/>
    <s v="theater/plays"/>
    <n v="116"/>
    <n v="43.08"/>
    <x v="3"/>
    <s v="plays"/>
  </r>
  <r>
    <n v="4500"/>
    <n v="13985"/>
    <x v="1"/>
    <n v="159"/>
    <x v="1"/>
    <s v="USD"/>
    <n v="1313125200"/>
    <n v="1315026000"/>
    <b v="0"/>
    <x v="0"/>
    <s v="music/world music"/>
    <n v="311"/>
    <n v="87.96"/>
    <x v="1"/>
    <s v="world music"/>
  </r>
  <r>
    <n v="99500"/>
    <n v="89288"/>
    <x v="0"/>
    <n v="940"/>
    <x v="5"/>
    <s v="CHF"/>
    <n v="1308459600"/>
    <n v="1312693200"/>
    <b v="0"/>
    <x v="1"/>
    <s v="film &amp; video/documentary"/>
    <n v="90"/>
    <n v="94.99"/>
    <x v="4"/>
    <s v="documentary"/>
  </r>
  <r>
    <n v="7700"/>
    <n v="5488"/>
    <x v="0"/>
    <n v="117"/>
    <x v="1"/>
    <s v="USD"/>
    <n v="1362636000"/>
    <n v="1363064400"/>
    <b v="0"/>
    <x v="1"/>
    <s v="theater/plays"/>
    <n v="71"/>
    <n v="46.91"/>
    <x v="3"/>
    <s v="plays"/>
  </r>
  <r>
    <n v="82800"/>
    <n v="2721"/>
    <x v="3"/>
    <n v="58"/>
    <x v="1"/>
    <s v="USD"/>
    <n v="1402117200"/>
    <n v="1403154000"/>
    <b v="0"/>
    <x v="1"/>
    <s v="film &amp; video/drama"/>
    <n v="3"/>
    <n v="46.91"/>
    <x v="4"/>
    <s v="drama"/>
  </r>
  <r>
    <n v="1800"/>
    <n v="4712"/>
    <x v="1"/>
    <n v="50"/>
    <x v="1"/>
    <s v="USD"/>
    <n v="1286341200"/>
    <n v="1286859600"/>
    <b v="0"/>
    <x v="0"/>
    <s v="publishing/nonfiction"/>
    <n v="262"/>
    <n v="94.24"/>
    <x v="5"/>
    <s v="nonfiction"/>
  </r>
  <r>
    <n v="9600"/>
    <n v="9216"/>
    <x v="0"/>
    <n v="115"/>
    <x v="1"/>
    <s v="USD"/>
    <n v="1348808400"/>
    <n v="1349326800"/>
    <b v="0"/>
    <x v="0"/>
    <s v="games/mobile games"/>
    <n v="96"/>
    <n v="80.14"/>
    <x v="6"/>
    <s v="mobile games"/>
  </r>
  <r>
    <n v="92100"/>
    <n v="19246"/>
    <x v="0"/>
    <n v="326"/>
    <x v="1"/>
    <s v="USD"/>
    <n v="1429592400"/>
    <n v="1430974800"/>
    <b v="0"/>
    <x v="1"/>
    <s v="technology/wearables"/>
    <n v="21"/>
    <n v="59.04"/>
    <x v="2"/>
    <s v="wearables"/>
  </r>
  <r>
    <n v="5500"/>
    <n v="12274"/>
    <x v="1"/>
    <n v="186"/>
    <x v="1"/>
    <s v="USD"/>
    <n v="1519538400"/>
    <n v="1519970400"/>
    <b v="0"/>
    <x v="0"/>
    <s v="film &amp; video/documentary"/>
    <n v="223"/>
    <n v="65.989999999999995"/>
    <x v="4"/>
    <s v="documentary"/>
  </r>
  <r>
    <n v="64300"/>
    <n v="65323"/>
    <x v="1"/>
    <n v="1071"/>
    <x v="1"/>
    <s v="USD"/>
    <n v="1434085200"/>
    <n v="1434603600"/>
    <b v="0"/>
    <x v="0"/>
    <s v="technology/web"/>
    <n v="102"/>
    <n v="60.99"/>
    <x v="2"/>
    <s v="web"/>
  </r>
  <r>
    <n v="5000"/>
    <n v="11502"/>
    <x v="1"/>
    <n v="117"/>
    <x v="1"/>
    <s v="USD"/>
    <n v="1333688400"/>
    <n v="1337230800"/>
    <b v="0"/>
    <x v="0"/>
    <s v="technology/web"/>
    <n v="230"/>
    <n v="98.31"/>
    <x v="2"/>
    <s v="web"/>
  </r>
  <r>
    <n v="5400"/>
    <n v="7322"/>
    <x v="1"/>
    <n v="70"/>
    <x v="1"/>
    <s v="USD"/>
    <n v="1277701200"/>
    <n v="1279429200"/>
    <b v="0"/>
    <x v="0"/>
    <s v="music/indie rock"/>
    <n v="136"/>
    <n v="104.6"/>
    <x v="1"/>
    <s v="indie rock"/>
  </r>
  <r>
    <n v="9000"/>
    <n v="11619"/>
    <x v="1"/>
    <n v="135"/>
    <x v="1"/>
    <s v="USD"/>
    <n v="1560747600"/>
    <n v="1561438800"/>
    <b v="0"/>
    <x v="0"/>
    <s v="theater/plays"/>
    <n v="129"/>
    <n v="86.07"/>
    <x v="3"/>
    <s v="plays"/>
  </r>
  <r>
    <n v="25000"/>
    <n v="59128"/>
    <x v="1"/>
    <n v="768"/>
    <x v="5"/>
    <s v="CHF"/>
    <n v="1410066000"/>
    <n v="1410498000"/>
    <b v="0"/>
    <x v="0"/>
    <s v="technology/wearables"/>
    <n v="237"/>
    <n v="76.989999999999995"/>
    <x v="2"/>
    <s v="wearables"/>
  </r>
  <r>
    <n v="8800"/>
    <n v="1518"/>
    <x v="3"/>
    <n v="51"/>
    <x v="1"/>
    <s v="USD"/>
    <n v="1320732000"/>
    <n v="1322460000"/>
    <b v="0"/>
    <x v="0"/>
    <s v="theater/plays"/>
    <n v="17"/>
    <n v="29.76"/>
    <x v="3"/>
    <s v="plays"/>
  </r>
  <r>
    <n v="8300"/>
    <n v="9337"/>
    <x v="1"/>
    <n v="199"/>
    <x v="1"/>
    <s v="USD"/>
    <n v="1465794000"/>
    <n v="1466312400"/>
    <b v="0"/>
    <x v="1"/>
    <s v="theater/plays"/>
    <n v="112"/>
    <n v="46.92"/>
    <x v="3"/>
    <s v="plays"/>
  </r>
  <r>
    <n v="9300"/>
    <n v="11255"/>
    <x v="1"/>
    <n v="107"/>
    <x v="1"/>
    <s v="USD"/>
    <n v="1500958800"/>
    <n v="1501736400"/>
    <b v="0"/>
    <x v="0"/>
    <s v="technology/wearables"/>
    <n v="121"/>
    <n v="105.19"/>
    <x v="2"/>
    <s v="wearables"/>
  </r>
  <r>
    <n v="6200"/>
    <n v="13632"/>
    <x v="1"/>
    <n v="195"/>
    <x v="1"/>
    <s v="USD"/>
    <n v="1357020000"/>
    <n v="1361512800"/>
    <b v="0"/>
    <x v="0"/>
    <s v="music/indie rock"/>
    <n v="220"/>
    <n v="69.91"/>
    <x v="1"/>
    <s v="indie rock"/>
  </r>
  <r>
    <n v="100"/>
    <n v="1"/>
    <x v="0"/>
    <n v="1"/>
    <x v="1"/>
    <s v="USD"/>
    <n v="1544940000"/>
    <n v="1545026400"/>
    <b v="0"/>
    <x v="0"/>
    <s v="music/rock"/>
    <n v="1"/>
    <n v="1"/>
    <x v="1"/>
    <s v="rock"/>
  </r>
  <r>
    <n v="137200"/>
    <n v="88037"/>
    <x v="0"/>
    <n v="1467"/>
    <x v="1"/>
    <s v="USD"/>
    <n v="1402290000"/>
    <n v="1406696400"/>
    <b v="0"/>
    <x v="0"/>
    <s v="music/electric music"/>
    <n v="64"/>
    <n v="60.01"/>
    <x v="1"/>
    <s v="electric music"/>
  </r>
  <r>
    <n v="41500"/>
    <n v="175573"/>
    <x v="1"/>
    <n v="3376"/>
    <x v="1"/>
    <s v="USD"/>
    <n v="1487311200"/>
    <n v="1487916000"/>
    <b v="0"/>
    <x v="0"/>
    <s v="music/indie rock"/>
    <n v="423"/>
    <n v="52.01"/>
    <x v="1"/>
    <s v="indie rock"/>
  </r>
  <r>
    <n v="189400"/>
    <n v="176112"/>
    <x v="0"/>
    <n v="5681"/>
    <x v="1"/>
    <s v="USD"/>
    <n v="1350622800"/>
    <n v="1351141200"/>
    <b v="0"/>
    <x v="0"/>
    <s v="theater/plays"/>
    <n v="93"/>
    <n v="31"/>
    <x v="3"/>
    <s v="plays"/>
  </r>
  <r>
    <n v="171300"/>
    <n v="100650"/>
    <x v="0"/>
    <n v="1059"/>
    <x v="1"/>
    <s v="USD"/>
    <n v="1463029200"/>
    <n v="1465016400"/>
    <b v="0"/>
    <x v="1"/>
    <s v="music/indie rock"/>
    <n v="59"/>
    <n v="95.04"/>
    <x v="1"/>
    <s v="indie rock"/>
  </r>
  <r>
    <n v="139500"/>
    <n v="90706"/>
    <x v="0"/>
    <n v="1194"/>
    <x v="1"/>
    <s v="USD"/>
    <n v="1269493200"/>
    <n v="1270789200"/>
    <b v="0"/>
    <x v="0"/>
    <s v="theater/plays"/>
    <n v="65"/>
    <n v="75.97"/>
    <x v="3"/>
    <s v="plays"/>
  </r>
  <r>
    <n v="36400"/>
    <n v="26914"/>
    <x v="3"/>
    <n v="379"/>
    <x v="2"/>
    <s v="AUD"/>
    <n v="1570251600"/>
    <n v="1572325200"/>
    <b v="0"/>
    <x v="0"/>
    <s v="music/rock"/>
    <n v="74"/>
    <n v="71.010000000000005"/>
    <x v="1"/>
    <s v="rock"/>
  </r>
  <r>
    <n v="4200"/>
    <n v="2212"/>
    <x v="0"/>
    <n v="30"/>
    <x v="2"/>
    <s v="AUD"/>
    <n v="1388383200"/>
    <n v="1389420000"/>
    <b v="0"/>
    <x v="0"/>
    <s v="photography/photography books"/>
    <n v="53"/>
    <n v="73.73"/>
    <x v="7"/>
    <s v="photography books"/>
  </r>
  <r>
    <n v="2100"/>
    <n v="4640"/>
    <x v="1"/>
    <n v="41"/>
    <x v="1"/>
    <s v="USD"/>
    <n v="1449554400"/>
    <n v="1449640800"/>
    <b v="0"/>
    <x v="0"/>
    <s v="music/rock"/>
    <n v="221"/>
    <n v="113.17"/>
    <x v="1"/>
    <s v="rock"/>
  </r>
  <r>
    <n v="191200"/>
    <n v="191222"/>
    <x v="1"/>
    <n v="1821"/>
    <x v="1"/>
    <s v="USD"/>
    <n v="1553662800"/>
    <n v="1555218000"/>
    <b v="0"/>
    <x v="1"/>
    <s v="theater/plays"/>
    <n v="100"/>
    <n v="105.01"/>
    <x v="3"/>
    <s v="plays"/>
  </r>
  <r>
    <n v="8000"/>
    <n v="12985"/>
    <x v="1"/>
    <n v="164"/>
    <x v="1"/>
    <s v="USD"/>
    <n v="1556341200"/>
    <n v="1557723600"/>
    <b v="0"/>
    <x v="0"/>
    <s v="technology/wearables"/>
    <n v="162"/>
    <n v="79.180000000000007"/>
    <x v="2"/>
    <s v="wearables"/>
  </r>
  <r>
    <n v="5500"/>
    <n v="4300"/>
    <x v="0"/>
    <n v="75"/>
    <x v="1"/>
    <s v="USD"/>
    <n v="1442984400"/>
    <n v="1443502800"/>
    <b v="0"/>
    <x v="1"/>
    <s v="technology/web"/>
    <n v="78"/>
    <n v="57.33"/>
    <x v="2"/>
    <s v="web"/>
  </r>
  <r>
    <n v="6100"/>
    <n v="9134"/>
    <x v="1"/>
    <n v="157"/>
    <x v="5"/>
    <s v="CHF"/>
    <n v="1544248800"/>
    <n v="1546840800"/>
    <b v="0"/>
    <x v="0"/>
    <s v="music/rock"/>
    <n v="150"/>
    <n v="58.18"/>
    <x v="1"/>
    <s v="rock"/>
  </r>
  <r>
    <n v="3500"/>
    <n v="8864"/>
    <x v="1"/>
    <n v="246"/>
    <x v="1"/>
    <s v="USD"/>
    <n v="1508475600"/>
    <n v="1512712800"/>
    <b v="0"/>
    <x v="1"/>
    <s v="photography/photography books"/>
    <n v="253"/>
    <n v="36.03"/>
    <x v="7"/>
    <s v="photography books"/>
  </r>
  <r>
    <n v="150500"/>
    <n v="150755"/>
    <x v="1"/>
    <n v="1396"/>
    <x v="1"/>
    <s v="USD"/>
    <n v="1507438800"/>
    <n v="1507525200"/>
    <b v="0"/>
    <x v="0"/>
    <s v="theater/plays"/>
    <n v="100"/>
    <n v="107.99"/>
    <x v="3"/>
    <s v="plays"/>
  </r>
  <r>
    <n v="90400"/>
    <n v="110279"/>
    <x v="1"/>
    <n v="2506"/>
    <x v="1"/>
    <s v="USD"/>
    <n v="1501563600"/>
    <n v="1504328400"/>
    <b v="0"/>
    <x v="0"/>
    <s v="technology/web"/>
    <n v="122"/>
    <n v="44.01"/>
    <x v="2"/>
    <s v="web"/>
  </r>
  <r>
    <n v="9800"/>
    <n v="13439"/>
    <x v="1"/>
    <n v="244"/>
    <x v="1"/>
    <s v="USD"/>
    <n v="1292997600"/>
    <n v="1293343200"/>
    <b v="0"/>
    <x v="0"/>
    <s v="photography/photography books"/>
    <n v="137"/>
    <n v="55.08"/>
    <x v="7"/>
    <s v="photography books"/>
  </r>
  <r>
    <n v="2600"/>
    <n v="10804"/>
    <x v="1"/>
    <n v="146"/>
    <x v="2"/>
    <s v="AUD"/>
    <n v="1370840400"/>
    <n v="1371704400"/>
    <b v="0"/>
    <x v="0"/>
    <s v="theater/plays"/>
    <n v="416"/>
    <n v="74"/>
    <x v="3"/>
    <s v="plays"/>
  </r>
  <r>
    <n v="128100"/>
    <n v="40107"/>
    <x v="0"/>
    <n v="955"/>
    <x v="3"/>
    <s v="DKK"/>
    <n v="1550815200"/>
    <n v="1552798800"/>
    <b v="0"/>
    <x v="1"/>
    <s v="music/indie rock"/>
    <n v="31"/>
    <n v="42"/>
    <x v="1"/>
    <s v="indie rock"/>
  </r>
  <r>
    <n v="23300"/>
    <n v="98811"/>
    <x v="1"/>
    <n v="1267"/>
    <x v="1"/>
    <s v="USD"/>
    <n v="1339909200"/>
    <n v="1342328400"/>
    <b v="0"/>
    <x v="1"/>
    <s v="film &amp; video/shorts"/>
    <n v="424"/>
    <n v="77.989999999999995"/>
    <x v="4"/>
    <s v="shorts"/>
  </r>
  <r>
    <n v="188100"/>
    <n v="5528"/>
    <x v="0"/>
    <n v="67"/>
    <x v="1"/>
    <s v="USD"/>
    <n v="1501736400"/>
    <n v="1502341200"/>
    <b v="0"/>
    <x v="0"/>
    <s v="music/indie rock"/>
    <n v="3"/>
    <n v="82.51"/>
    <x v="1"/>
    <s v="indie rock"/>
  </r>
  <r>
    <n v="4900"/>
    <n v="521"/>
    <x v="0"/>
    <n v="5"/>
    <x v="1"/>
    <s v="USD"/>
    <n v="1395291600"/>
    <n v="1397192400"/>
    <b v="0"/>
    <x v="0"/>
    <s v="publishing/translations"/>
    <n v="11"/>
    <n v="104.2"/>
    <x v="5"/>
    <s v="translations"/>
  </r>
  <r>
    <n v="800"/>
    <n v="663"/>
    <x v="0"/>
    <n v="26"/>
    <x v="1"/>
    <s v="USD"/>
    <n v="1405746000"/>
    <n v="1407042000"/>
    <b v="0"/>
    <x v="1"/>
    <s v="film &amp; video/documentary"/>
    <n v="83"/>
    <n v="25.5"/>
    <x v="4"/>
    <s v="documentary"/>
  </r>
  <r>
    <n v="96700"/>
    <n v="157635"/>
    <x v="1"/>
    <n v="1561"/>
    <x v="1"/>
    <s v="USD"/>
    <n v="1368853200"/>
    <n v="1369371600"/>
    <b v="0"/>
    <x v="0"/>
    <s v="theater/plays"/>
    <n v="163"/>
    <n v="100.98"/>
    <x v="3"/>
    <s v="plays"/>
  </r>
  <r>
    <n v="600"/>
    <n v="5368"/>
    <x v="1"/>
    <n v="48"/>
    <x v="1"/>
    <s v="USD"/>
    <n v="1444021200"/>
    <n v="1444107600"/>
    <b v="0"/>
    <x v="1"/>
    <s v="technology/wearables"/>
    <n v="895"/>
    <n v="111.83"/>
    <x v="2"/>
    <s v="wearables"/>
  </r>
  <r>
    <n v="181200"/>
    <n v="47459"/>
    <x v="0"/>
    <n v="1130"/>
    <x v="1"/>
    <s v="USD"/>
    <n v="1472619600"/>
    <n v="1474261200"/>
    <b v="0"/>
    <x v="0"/>
    <s v="theater/plays"/>
    <n v="26"/>
    <n v="42"/>
    <x v="3"/>
    <s v="plays"/>
  </r>
  <r>
    <n v="115000"/>
    <n v="86060"/>
    <x v="0"/>
    <n v="782"/>
    <x v="1"/>
    <s v="USD"/>
    <n v="1472878800"/>
    <n v="1473656400"/>
    <b v="0"/>
    <x v="0"/>
    <s v="theater/plays"/>
    <n v="75"/>
    <n v="110.05"/>
    <x v="3"/>
    <s v="plays"/>
  </r>
  <r>
    <n v="38800"/>
    <n v="161593"/>
    <x v="1"/>
    <n v="2739"/>
    <x v="1"/>
    <s v="USD"/>
    <n v="1289800800"/>
    <n v="1291960800"/>
    <b v="0"/>
    <x v="0"/>
    <s v="theater/plays"/>
    <n v="416"/>
    <n v="59"/>
    <x v="3"/>
    <s v="plays"/>
  </r>
  <r>
    <n v="7200"/>
    <n v="6927"/>
    <x v="0"/>
    <n v="210"/>
    <x v="1"/>
    <s v="USD"/>
    <n v="1505970000"/>
    <n v="1506747600"/>
    <b v="0"/>
    <x v="0"/>
    <s v="food/food trucks"/>
    <n v="96"/>
    <n v="32.99"/>
    <x v="0"/>
    <s v="food trucks"/>
  </r>
  <r>
    <n v="44500"/>
    <n v="159185"/>
    <x v="1"/>
    <n v="3537"/>
    <x v="0"/>
    <s v="CAD"/>
    <n v="1363496400"/>
    <n v="1363582800"/>
    <b v="0"/>
    <x v="1"/>
    <s v="theater/plays"/>
    <n v="358"/>
    <n v="45.01"/>
    <x v="3"/>
    <s v="plays"/>
  </r>
  <r>
    <n v="56000"/>
    <n v="172736"/>
    <x v="1"/>
    <n v="2107"/>
    <x v="2"/>
    <s v="AUD"/>
    <n v="1269234000"/>
    <n v="1269666000"/>
    <b v="0"/>
    <x v="0"/>
    <s v="technology/wearables"/>
    <n v="308"/>
    <n v="81.98"/>
    <x v="2"/>
    <s v="wearables"/>
  </r>
  <r>
    <n v="8600"/>
    <n v="5315"/>
    <x v="0"/>
    <n v="136"/>
    <x v="1"/>
    <s v="USD"/>
    <n v="1507093200"/>
    <n v="1508648400"/>
    <b v="0"/>
    <x v="0"/>
    <s v="technology/web"/>
    <n v="62"/>
    <n v="39.08"/>
    <x v="2"/>
    <s v="web"/>
  </r>
  <r>
    <n v="27100"/>
    <n v="195750"/>
    <x v="1"/>
    <n v="3318"/>
    <x v="3"/>
    <s v="DKK"/>
    <n v="1560574800"/>
    <n v="1561957200"/>
    <b v="0"/>
    <x v="0"/>
    <s v="theater/plays"/>
    <n v="722"/>
    <n v="59"/>
    <x v="3"/>
    <s v="plays"/>
  </r>
  <r>
    <n v="5100"/>
    <n v="3525"/>
    <x v="0"/>
    <n v="86"/>
    <x v="0"/>
    <s v="CAD"/>
    <n v="1284008400"/>
    <n v="1285131600"/>
    <b v="0"/>
    <x v="0"/>
    <s v="music/rock"/>
    <n v="69"/>
    <n v="40.99"/>
    <x v="1"/>
    <s v="rock"/>
  </r>
  <r>
    <n v="3600"/>
    <n v="10550"/>
    <x v="1"/>
    <n v="340"/>
    <x v="1"/>
    <s v="USD"/>
    <n v="1556859600"/>
    <n v="1556946000"/>
    <b v="0"/>
    <x v="0"/>
    <s v="theater/plays"/>
    <n v="293"/>
    <n v="31.03"/>
    <x v="3"/>
    <s v="plays"/>
  </r>
  <r>
    <n v="1000"/>
    <n v="718"/>
    <x v="0"/>
    <n v="19"/>
    <x v="1"/>
    <s v="USD"/>
    <n v="1526187600"/>
    <n v="1527138000"/>
    <b v="0"/>
    <x v="0"/>
    <s v="film &amp; video/television"/>
    <n v="72"/>
    <n v="37.79"/>
    <x v="4"/>
    <s v="television"/>
  </r>
  <r>
    <n v="88800"/>
    <n v="28358"/>
    <x v="0"/>
    <n v="886"/>
    <x v="1"/>
    <s v="USD"/>
    <n v="1400821200"/>
    <n v="1402117200"/>
    <b v="0"/>
    <x v="0"/>
    <s v="theater/plays"/>
    <n v="32"/>
    <n v="32.01"/>
    <x v="3"/>
    <s v="plays"/>
  </r>
  <r>
    <n v="60200"/>
    <n v="138384"/>
    <x v="1"/>
    <n v="1442"/>
    <x v="0"/>
    <s v="CAD"/>
    <n v="1361599200"/>
    <n v="1364014800"/>
    <b v="0"/>
    <x v="1"/>
    <s v="film &amp; video/shorts"/>
    <n v="230"/>
    <n v="95.97"/>
    <x v="4"/>
    <s v="shorts"/>
  </r>
  <r>
    <n v="8200"/>
    <n v="2625"/>
    <x v="0"/>
    <n v="35"/>
    <x v="6"/>
    <s v="EUR"/>
    <n v="1417500000"/>
    <n v="1417586400"/>
    <b v="0"/>
    <x v="0"/>
    <s v="theater/plays"/>
    <n v="32"/>
    <n v="75"/>
    <x v="3"/>
    <s v="plays"/>
  </r>
  <r>
    <n v="191300"/>
    <n v="45004"/>
    <x v="3"/>
    <n v="441"/>
    <x v="1"/>
    <s v="USD"/>
    <n v="1457071200"/>
    <n v="1457071200"/>
    <b v="0"/>
    <x v="0"/>
    <s v="theater/plays"/>
    <n v="24"/>
    <n v="102.05"/>
    <x v="3"/>
    <s v="plays"/>
  </r>
  <r>
    <n v="3700"/>
    <n v="2538"/>
    <x v="0"/>
    <n v="24"/>
    <x v="1"/>
    <s v="USD"/>
    <n v="1370322000"/>
    <n v="1370408400"/>
    <b v="0"/>
    <x v="1"/>
    <s v="theater/plays"/>
    <n v="69"/>
    <n v="105.75"/>
    <x v="3"/>
    <s v="plays"/>
  </r>
  <r>
    <n v="8400"/>
    <n v="3188"/>
    <x v="0"/>
    <n v="86"/>
    <x v="6"/>
    <s v="EUR"/>
    <n v="1552366800"/>
    <n v="1552626000"/>
    <b v="0"/>
    <x v="0"/>
    <s v="theater/plays"/>
    <n v="38"/>
    <n v="37.07"/>
    <x v="3"/>
    <s v="plays"/>
  </r>
  <r>
    <n v="42600"/>
    <n v="8517"/>
    <x v="0"/>
    <n v="243"/>
    <x v="1"/>
    <s v="USD"/>
    <n v="1403845200"/>
    <n v="1404190800"/>
    <b v="0"/>
    <x v="0"/>
    <s v="music/rock"/>
    <n v="20"/>
    <n v="35.049999999999997"/>
    <x v="1"/>
    <s v="rock"/>
  </r>
  <r>
    <n v="6600"/>
    <n v="3012"/>
    <x v="0"/>
    <n v="65"/>
    <x v="1"/>
    <s v="USD"/>
    <n v="1523163600"/>
    <n v="1523509200"/>
    <b v="1"/>
    <x v="0"/>
    <s v="music/indie rock"/>
    <n v="46"/>
    <n v="46.34"/>
    <x v="1"/>
    <s v="indie rock"/>
  </r>
  <r>
    <n v="7100"/>
    <n v="8716"/>
    <x v="1"/>
    <n v="126"/>
    <x v="1"/>
    <s v="USD"/>
    <n v="1442206800"/>
    <n v="1443589200"/>
    <b v="0"/>
    <x v="0"/>
    <s v="music/metal"/>
    <n v="123"/>
    <n v="69.17"/>
    <x v="1"/>
    <s v="metal"/>
  </r>
  <r>
    <n v="15800"/>
    <n v="57157"/>
    <x v="1"/>
    <n v="524"/>
    <x v="1"/>
    <s v="USD"/>
    <n v="1532840400"/>
    <n v="1533445200"/>
    <b v="0"/>
    <x v="0"/>
    <s v="music/electric music"/>
    <n v="362"/>
    <n v="109.08"/>
    <x v="1"/>
    <s v="electric music"/>
  </r>
  <r>
    <n v="8200"/>
    <n v="5178"/>
    <x v="0"/>
    <n v="100"/>
    <x v="3"/>
    <s v="DKK"/>
    <n v="1472878800"/>
    <n v="1474520400"/>
    <b v="0"/>
    <x v="0"/>
    <s v="technology/wearables"/>
    <n v="63"/>
    <n v="51.78"/>
    <x v="2"/>
    <s v="wearables"/>
  </r>
  <r>
    <n v="54700"/>
    <n v="163118"/>
    <x v="1"/>
    <n v="1989"/>
    <x v="1"/>
    <s v="USD"/>
    <n v="1498194000"/>
    <n v="1499403600"/>
    <b v="0"/>
    <x v="0"/>
    <s v="film &amp; video/drama"/>
    <n v="298"/>
    <n v="82.01"/>
    <x v="4"/>
    <s v="drama"/>
  </r>
  <r>
    <n v="63200"/>
    <n v="6041"/>
    <x v="0"/>
    <n v="168"/>
    <x v="1"/>
    <s v="USD"/>
    <n v="1281070800"/>
    <n v="1283576400"/>
    <b v="0"/>
    <x v="0"/>
    <s v="music/electric music"/>
    <n v="10"/>
    <n v="35.96"/>
    <x v="1"/>
    <s v="electric music"/>
  </r>
  <r>
    <n v="1800"/>
    <n v="968"/>
    <x v="0"/>
    <n v="13"/>
    <x v="1"/>
    <s v="USD"/>
    <n v="1436245200"/>
    <n v="1436590800"/>
    <b v="0"/>
    <x v="0"/>
    <s v="music/rock"/>
    <n v="54"/>
    <n v="74.459999999999994"/>
    <x v="1"/>
    <s v="rock"/>
  </r>
  <r>
    <n v="100"/>
    <n v="2"/>
    <x v="0"/>
    <n v="1"/>
    <x v="0"/>
    <s v="CAD"/>
    <n v="1269493200"/>
    <n v="1270443600"/>
    <b v="0"/>
    <x v="0"/>
    <s v="theater/plays"/>
    <n v="2"/>
    <n v="2"/>
    <x v="3"/>
    <s v="plays"/>
  </r>
  <r>
    <n v="2100"/>
    <n v="14305"/>
    <x v="1"/>
    <n v="157"/>
    <x v="1"/>
    <s v="USD"/>
    <n v="1406264400"/>
    <n v="1407819600"/>
    <b v="0"/>
    <x v="0"/>
    <s v="technology/web"/>
    <n v="681"/>
    <n v="91.11"/>
    <x v="2"/>
    <s v="web"/>
  </r>
  <r>
    <n v="8300"/>
    <n v="6543"/>
    <x v="3"/>
    <n v="82"/>
    <x v="1"/>
    <s v="USD"/>
    <n v="1317531600"/>
    <n v="1317877200"/>
    <b v="0"/>
    <x v="0"/>
    <s v="food/food trucks"/>
    <n v="79"/>
    <n v="79.790000000000006"/>
    <x v="0"/>
    <s v="food trucks"/>
  </r>
  <r>
    <n v="143900"/>
    <n v="193413"/>
    <x v="1"/>
    <n v="4498"/>
    <x v="2"/>
    <s v="AUD"/>
    <n v="1484632800"/>
    <n v="1484805600"/>
    <b v="0"/>
    <x v="0"/>
    <s v="theater/plays"/>
    <n v="134"/>
    <n v="43"/>
    <x v="3"/>
    <s v="plays"/>
  </r>
  <r>
    <n v="75000"/>
    <n v="2529"/>
    <x v="0"/>
    <n v="40"/>
    <x v="1"/>
    <s v="USD"/>
    <n v="1301806800"/>
    <n v="1302670800"/>
    <b v="0"/>
    <x v="0"/>
    <s v="music/jazz"/>
    <n v="3"/>
    <n v="63.23"/>
    <x v="1"/>
    <s v="jazz"/>
  </r>
  <r>
    <n v="1300"/>
    <n v="5614"/>
    <x v="1"/>
    <n v="80"/>
    <x v="1"/>
    <s v="USD"/>
    <n v="1539752400"/>
    <n v="1540789200"/>
    <b v="1"/>
    <x v="0"/>
    <s v="theater/plays"/>
    <n v="432"/>
    <n v="70.180000000000007"/>
    <x v="3"/>
    <s v="plays"/>
  </r>
  <r>
    <n v="9000"/>
    <n v="3496"/>
    <x v="3"/>
    <n v="57"/>
    <x v="1"/>
    <s v="USD"/>
    <n v="1267250400"/>
    <n v="1268028000"/>
    <b v="0"/>
    <x v="0"/>
    <s v="publishing/fiction"/>
    <n v="39"/>
    <n v="61.33"/>
    <x v="5"/>
    <s v="fiction"/>
  </r>
  <r>
    <n v="1000"/>
    <n v="4257"/>
    <x v="1"/>
    <n v="43"/>
    <x v="1"/>
    <s v="USD"/>
    <n v="1535432400"/>
    <n v="1537160400"/>
    <b v="0"/>
    <x v="1"/>
    <s v="music/rock"/>
    <n v="426"/>
    <n v="99"/>
    <x v="1"/>
    <s v="rock"/>
  </r>
  <r>
    <n v="196900"/>
    <n v="199110"/>
    <x v="1"/>
    <n v="2053"/>
    <x v="1"/>
    <s v="USD"/>
    <n v="1510207200"/>
    <n v="1512280800"/>
    <b v="0"/>
    <x v="0"/>
    <s v="film &amp; video/documentary"/>
    <n v="101"/>
    <n v="96.98"/>
    <x v="4"/>
    <s v="documentary"/>
  </r>
  <r>
    <n v="194500"/>
    <n v="41212"/>
    <x v="2"/>
    <n v="808"/>
    <x v="2"/>
    <s v="AUD"/>
    <n v="1462510800"/>
    <n v="1463115600"/>
    <b v="0"/>
    <x v="0"/>
    <s v="film &amp; video/documentary"/>
    <n v="21"/>
    <n v="51"/>
    <x v="4"/>
    <s v="documentary"/>
  </r>
  <r>
    <n v="9400"/>
    <n v="6338"/>
    <x v="0"/>
    <n v="226"/>
    <x v="3"/>
    <s v="DKK"/>
    <n v="1488520800"/>
    <n v="1490850000"/>
    <b v="0"/>
    <x v="0"/>
    <s v="film &amp; video/science fiction"/>
    <n v="67"/>
    <n v="28.04"/>
    <x v="4"/>
    <s v="science fiction"/>
  </r>
  <r>
    <n v="104400"/>
    <n v="99100"/>
    <x v="0"/>
    <n v="1625"/>
    <x v="1"/>
    <s v="USD"/>
    <n v="1377579600"/>
    <n v="1379653200"/>
    <b v="0"/>
    <x v="0"/>
    <s v="theater/plays"/>
    <n v="95"/>
    <n v="60.98"/>
    <x v="3"/>
    <s v="plays"/>
  </r>
  <r>
    <n v="8100"/>
    <n v="12300"/>
    <x v="1"/>
    <n v="168"/>
    <x v="1"/>
    <s v="USD"/>
    <n v="1576389600"/>
    <n v="1580364000"/>
    <b v="0"/>
    <x v="0"/>
    <s v="theater/plays"/>
    <n v="152"/>
    <n v="73.209999999999994"/>
    <x v="3"/>
    <s v="plays"/>
  </r>
  <r>
    <n v="87900"/>
    <n v="171549"/>
    <x v="1"/>
    <n v="4289"/>
    <x v="1"/>
    <s v="USD"/>
    <n v="1289019600"/>
    <n v="1289714400"/>
    <b v="0"/>
    <x v="1"/>
    <s v="music/indie rock"/>
    <n v="195"/>
    <n v="40"/>
    <x v="1"/>
    <s v="indie rock"/>
  </r>
  <r>
    <n v="1400"/>
    <n v="14324"/>
    <x v="1"/>
    <n v="165"/>
    <x v="1"/>
    <s v="USD"/>
    <n v="1282194000"/>
    <n v="1282712400"/>
    <b v="0"/>
    <x v="0"/>
    <s v="music/rock"/>
    <n v="1023"/>
    <n v="86.81"/>
    <x v="1"/>
    <s v="rock"/>
  </r>
  <r>
    <n v="156800"/>
    <n v="6024"/>
    <x v="0"/>
    <n v="143"/>
    <x v="1"/>
    <s v="USD"/>
    <n v="1550037600"/>
    <n v="1550210400"/>
    <b v="0"/>
    <x v="0"/>
    <s v="theater/plays"/>
    <n v="4"/>
    <n v="42.13"/>
    <x v="3"/>
    <s v="plays"/>
  </r>
  <r>
    <n v="121700"/>
    <n v="188721"/>
    <x v="1"/>
    <n v="1815"/>
    <x v="1"/>
    <s v="USD"/>
    <n v="1321941600"/>
    <n v="1322114400"/>
    <b v="0"/>
    <x v="0"/>
    <s v="theater/plays"/>
    <n v="155"/>
    <n v="103.98"/>
    <x v="3"/>
    <s v="plays"/>
  </r>
  <r>
    <n v="129400"/>
    <n v="57911"/>
    <x v="0"/>
    <n v="934"/>
    <x v="1"/>
    <s v="USD"/>
    <n v="1556427600"/>
    <n v="1557205200"/>
    <b v="0"/>
    <x v="0"/>
    <s v="film &amp; video/science fiction"/>
    <n v="45"/>
    <n v="62"/>
    <x v="4"/>
    <s v="science fiction"/>
  </r>
  <r>
    <n v="5700"/>
    <n v="12309"/>
    <x v="1"/>
    <n v="397"/>
    <x v="4"/>
    <s v="GBP"/>
    <n v="1320991200"/>
    <n v="1323928800"/>
    <b v="0"/>
    <x v="1"/>
    <s v="film &amp; video/shorts"/>
    <n v="216"/>
    <n v="31.01"/>
    <x v="4"/>
    <s v="shorts"/>
  </r>
  <r>
    <n v="41700"/>
    <n v="138497"/>
    <x v="1"/>
    <n v="1539"/>
    <x v="1"/>
    <s v="USD"/>
    <n v="1345093200"/>
    <n v="1346130000"/>
    <b v="0"/>
    <x v="0"/>
    <s v="film &amp; video/animation"/>
    <n v="332"/>
    <n v="89.99"/>
    <x v="4"/>
    <s v="animation"/>
  </r>
  <r>
    <n v="7900"/>
    <n v="667"/>
    <x v="0"/>
    <n v="17"/>
    <x v="1"/>
    <s v="USD"/>
    <n v="1309496400"/>
    <n v="1311051600"/>
    <b v="1"/>
    <x v="0"/>
    <s v="theater/plays"/>
    <n v="8"/>
    <n v="39.24"/>
    <x v="3"/>
    <s v="plays"/>
  </r>
  <r>
    <n v="121500"/>
    <n v="119830"/>
    <x v="0"/>
    <n v="2179"/>
    <x v="1"/>
    <s v="USD"/>
    <n v="1340254800"/>
    <n v="1340427600"/>
    <b v="1"/>
    <x v="0"/>
    <s v="food/food trucks"/>
    <n v="99"/>
    <n v="54.99"/>
    <x v="0"/>
    <s v="food trucks"/>
  </r>
  <r>
    <n v="4800"/>
    <n v="6623"/>
    <x v="1"/>
    <n v="138"/>
    <x v="1"/>
    <s v="USD"/>
    <n v="1412226000"/>
    <n v="1412312400"/>
    <b v="0"/>
    <x v="0"/>
    <s v="photography/photography books"/>
    <n v="138"/>
    <n v="47.99"/>
    <x v="7"/>
    <s v="photography books"/>
  </r>
  <r>
    <n v="87300"/>
    <n v="81897"/>
    <x v="0"/>
    <n v="931"/>
    <x v="1"/>
    <s v="USD"/>
    <n v="1458104400"/>
    <n v="1459314000"/>
    <b v="0"/>
    <x v="0"/>
    <s v="theater/plays"/>
    <n v="94"/>
    <n v="87.97"/>
    <x v="3"/>
    <s v="plays"/>
  </r>
  <r>
    <n v="46300"/>
    <n v="186885"/>
    <x v="1"/>
    <n v="3594"/>
    <x v="1"/>
    <s v="USD"/>
    <n v="1411534800"/>
    <n v="1415426400"/>
    <b v="0"/>
    <x v="0"/>
    <s v="film &amp; video/science fiction"/>
    <n v="404"/>
    <n v="52"/>
    <x v="4"/>
    <s v="science fiction"/>
  </r>
  <r>
    <n v="67800"/>
    <n v="176398"/>
    <x v="1"/>
    <n v="5880"/>
    <x v="1"/>
    <s v="USD"/>
    <n v="1399093200"/>
    <n v="1399093200"/>
    <b v="1"/>
    <x v="0"/>
    <s v="music/rock"/>
    <n v="260"/>
    <n v="30"/>
    <x v="1"/>
    <s v="rock"/>
  </r>
  <r>
    <n v="3000"/>
    <n v="10999"/>
    <x v="1"/>
    <n v="112"/>
    <x v="1"/>
    <s v="USD"/>
    <n v="1270702800"/>
    <n v="1273899600"/>
    <b v="0"/>
    <x v="0"/>
    <s v="photography/photography books"/>
    <n v="367"/>
    <n v="98.21"/>
    <x v="7"/>
    <s v="photography books"/>
  </r>
  <r>
    <n v="60900"/>
    <n v="102751"/>
    <x v="1"/>
    <n v="943"/>
    <x v="1"/>
    <s v="USD"/>
    <n v="1431666000"/>
    <n v="1432184400"/>
    <b v="0"/>
    <x v="0"/>
    <s v="games/mobile games"/>
    <n v="169"/>
    <n v="108.96"/>
    <x v="6"/>
    <s v="mobile games"/>
  </r>
  <r>
    <n v="137900"/>
    <n v="165352"/>
    <x v="1"/>
    <n v="2468"/>
    <x v="1"/>
    <s v="USD"/>
    <n v="1472619600"/>
    <n v="1474779600"/>
    <b v="0"/>
    <x v="0"/>
    <s v="film &amp; video/animation"/>
    <n v="120"/>
    <n v="67"/>
    <x v="4"/>
    <s v="animation"/>
  </r>
  <r>
    <n v="85600"/>
    <n v="165798"/>
    <x v="1"/>
    <n v="2551"/>
    <x v="1"/>
    <s v="USD"/>
    <n v="1496293200"/>
    <n v="1500440400"/>
    <b v="0"/>
    <x v="1"/>
    <s v="games/mobile games"/>
    <n v="194"/>
    <n v="64.989999999999995"/>
    <x v="6"/>
    <s v="mobile games"/>
  </r>
  <r>
    <n v="2400"/>
    <n v="10084"/>
    <x v="1"/>
    <n v="101"/>
    <x v="1"/>
    <s v="USD"/>
    <n v="1575612000"/>
    <n v="1575612000"/>
    <b v="0"/>
    <x v="0"/>
    <s v="games/video games"/>
    <n v="420"/>
    <n v="99.84"/>
    <x v="6"/>
    <s v="video games"/>
  </r>
  <r>
    <n v="7200"/>
    <n v="5523"/>
    <x v="3"/>
    <n v="67"/>
    <x v="1"/>
    <s v="USD"/>
    <n v="1369112400"/>
    <n v="1374123600"/>
    <b v="0"/>
    <x v="0"/>
    <s v="theater/plays"/>
    <n v="77"/>
    <n v="82.43"/>
    <x v="3"/>
    <s v="plays"/>
  </r>
  <r>
    <n v="3400"/>
    <n v="5823"/>
    <x v="1"/>
    <n v="92"/>
    <x v="1"/>
    <s v="USD"/>
    <n v="1469422800"/>
    <n v="1469509200"/>
    <b v="0"/>
    <x v="0"/>
    <s v="theater/plays"/>
    <n v="171"/>
    <n v="63.29"/>
    <x v="3"/>
    <s v="plays"/>
  </r>
  <r>
    <n v="3800"/>
    <n v="6000"/>
    <x v="1"/>
    <n v="62"/>
    <x v="1"/>
    <s v="USD"/>
    <n v="1307854800"/>
    <n v="1309237200"/>
    <b v="0"/>
    <x v="0"/>
    <s v="film &amp; video/animation"/>
    <n v="158"/>
    <n v="96.77"/>
    <x v="4"/>
    <s v="animation"/>
  </r>
  <r>
    <n v="7500"/>
    <n v="8181"/>
    <x v="1"/>
    <n v="149"/>
    <x v="6"/>
    <s v="EUR"/>
    <n v="1503378000"/>
    <n v="1503982800"/>
    <b v="0"/>
    <x v="1"/>
    <s v="games/video games"/>
    <n v="109"/>
    <n v="54.91"/>
    <x v="6"/>
    <s v="video games"/>
  </r>
  <r>
    <n v="8600"/>
    <n v="3589"/>
    <x v="0"/>
    <n v="92"/>
    <x v="1"/>
    <s v="USD"/>
    <n v="1486965600"/>
    <n v="1487397600"/>
    <b v="0"/>
    <x v="0"/>
    <s v="film &amp; video/animation"/>
    <n v="42"/>
    <n v="39.01"/>
    <x v="4"/>
    <s v="animation"/>
  </r>
  <r>
    <n v="39500"/>
    <n v="4323"/>
    <x v="0"/>
    <n v="57"/>
    <x v="2"/>
    <s v="AUD"/>
    <n v="1561438800"/>
    <n v="1562043600"/>
    <b v="0"/>
    <x v="1"/>
    <s v="music/rock"/>
    <n v="11"/>
    <n v="75.84"/>
    <x v="1"/>
    <s v="rock"/>
  </r>
  <r>
    <n v="9300"/>
    <n v="14822"/>
    <x v="1"/>
    <n v="329"/>
    <x v="1"/>
    <s v="USD"/>
    <n v="1398402000"/>
    <n v="1398574800"/>
    <b v="0"/>
    <x v="0"/>
    <s v="film &amp; video/animation"/>
    <n v="159"/>
    <n v="45.05"/>
    <x v="4"/>
    <s v="animation"/>
  </r>
  <r>
    <n v="2400"/>
    <n v="10138"/>
    <x v="1"/>
    <n v="97"/>
    <x v="3"/>
    <s v="DKK"/>
    <n v="1513231200"/>
    <n v="1515391200"/>
    <b v="0"/>
    <x v="1"/>
    <s v="theater/plays"/>
    <n v="422"/>
    <n v="104.52"/>
    <x v="3"/>
    <s v="plays"/>
  </r>
  <r>
    <n v="3200"/>
    <n v="3127"/>
    <x v="0"/>
    <n v="41"/>
    <x v="1"/>
    <s v="USD"/>
    <n v="1440824400"/>
    <n v="1441170000"/>
    <b v="0"/>
    <x v="0"/>
    <s v="technology/wearables"/>
    <n v="98"/>
    <n v="76.27"/>
    <x v="2"/>
    <s v="wearables"/>
  </r>
  <r>
    <n v="29400"/>
    <n v="123124"/>
    <x v="1"/>
    <n v="1784"/>
    <x v="1"/>
    <s v="USD"/>
    <n v="1281070800"/>
    <n v="1281157200"/>
    <b v="0"/>
    <x v="0"/>
    <s v="theater/plays"/>
    <n v="419"/>
    <n v="69.02"/>
    <x v="3"/>
    <s v="plays"/>
  </r>
  <r>
    <n v="168500"/>
    <n v="171729"/>
    <x v="1"/>
    <n v="1684"/>
    <x v="2"/>
    <s v="AUD"/>
    <n v="1397365200"/>
    <n v="1398229200"/>
    <b v="0"/>
    <x v="1"/>
    <s v="publishing/nonfiction"/>
    <n v="102"/>
    <n v="101.98"/>
    <x v="5"/>
    <s v="nonfiction"/>
  </r>
  <r>
    <n v="8400"/>
    <n v="10729"/>
    <x v="1"/>
    <n v="250"/>
    <x v="1"/>
    <s v="USD"/>
    <n v="1494392400"/>
    <n v="1495256400"/>
    <b v="0"/>
    <x v="1"/>
    <s v="music/rock"/>
    <n v="128"/>
    <n v="42.92"/>
    <x v="1"/>
    <s v="rock"/>
  </r>
  <r>
    <n v="2300"/>
    <n v="10240"/>
    <x v="1"/>
    <n v="238"/>
    <x v="1"/>
    <s v="USD"/>
    <n v="1520143200"/>
    <n v="1520402400"/>
    <b v="0"/>
    <x v="0"/>
    <s v="theater/plays"/>
    <n v="445"/>
    <n v="43.03"/>
    <x v="3"/>
    <s v="plays"/>
  </r>
  <r>
    <n v="700"/>
    <n v="3988"/>
    <x v="1"/>
    <n v="53"/>
    <x v="1"/>
    <s v="USD"/>
    <n v="1405314000"/>
    <n v="1409806800"/>
    <b v="0"/>
    <x v="0"/>
    <s v="theater/plays"/>
    <n v="570"/>
    <n v="75.25"/>
    <x v="3"/>
    <s v="plays"/>
  </r>
  <r>
    <n v="2900"/>
    <n v="14771"/>
    <x v="1"/>
    <n v="214"/>
    <x v="1"/>
    <s v="USD"/>
    <n v="1396846800"/>
    <n v="1396933200"/>
    <b v="0"/>
    <x v="0"/>
    <s v="theater/plays"/>
    <n v="509"/>
    <n v="69.02"/>
    <x v="3"/>
    <s v="plays"/>
  </r>
  <r>
    <n v="4500"/>
    <n v="14649"/>
    <x v="1"/>
    <n v="222"/>
    <x v="1"/>
    <s v="USD"/>
    <n v="1375678800"/>
    <n v="1376024400"/>
    <b v="0"/>
    <x v="0"/>
    <s v="technology/web"/>
    <n v="326"/>
    <n v="65.989999999999995"/>
    <x v="2"/>
    <s v="web"/>
  </r>
  <r>
    <n v="19800"/>
    <n v="184658"/>
    <x v="1"/>
    <n v="1884"/>
    <x v="1"/>
    <s v="USD"/>
    <n v="1482386400"/>
    <n v="1483682400"/>
    <b v="0"/>
    <x v="1"/>
    <s v="publishing/fiction"/>
    <n v="933"/>
    <n v="98.01"/>
    <x v="5"/>
    <s v="fiction"/>
  </r>
  <r>
    <n v="6200"/>
    <n v="13103"/>
    <x v="1"/>
    <n v="218"/>
    <x v="2"/>
    <s v="AUD"/>
    <n v="1420005600"/>
    <n v="1420437600"/>
    <b v="0"/>
    <x v="0"/>
    <s v="games/mobile games"/>
    <n v="211"/>
    <n v="60.11"/>
    <x v="6"/>
    <s v="mobile games"/>
  </r>
  <r>
    <n v="61500"/>
    <n v="168095"/>
    <x v="1"/>
    <n v="6465"/>
    <x v="1"/>
    <s v="USD"/>
    <n v="1420178400"/>
    <n v="1420783200"/>
    <b v="0"/>
    <x v="0"/>
    <s v="publishing/translations"/>
    <n v="273"/>
    <n v="26"/>
    <x v="5"/>
    <s v="translations"/>
  </r>
  <r>
    <n v="100"/>
    <n v="3"/>
    <x v="0"/>
    <n v="1"/>
    <x v="1"/>
    <s v="USD"/>
    <n v="1264399200"/>
    <n v="1267423200"/>
    <b v="0"/>
    <x v="0"/>
    <s v="music/rock"/>
    <n v="3"/>
    <n v="3"/>
    <x v="1"/>
    <s v="rock"/>
  </r>
  <r>
    <n v="7100"/>
    <n v="3840"/>
    <x v="0"/>
    <n v="101"/>
    <x v="1"/>
    <s v="USD"/>
    <n v="1355032800"/>
    <n v="1355205600"/>
    <b v="0"/>
    <x v="0"/>
    <s v="theater/plays"/>
    <n v="54"/>
    <n v="38.020000000000003"/>
    <x v="3"/>
    <s v="plays"/>
  </r>
  <r>
    <n v="1000"/>
    <n v="6263"/>
    <x v="1"/>
    <n v="59"/>
    <x v="1"/>
    <s v="USD"/>
    <n v="1382677200"/>
    <n v="1383109200"/>
    <b v="0"/>
    <x v="0"/>
    <s v="theater/plays"/>
    <n v="626"/>
    <n v="106.15"/>
    <x v="3"/>
    <s v="plays"/>
  </r>
  <r>
    <n v="121500"/>
    <n v="108161"/>
    <x v="0"/>
    <n v="1335"/>
    <x v="0"/>
    <s v="CAD"/>
    <n v="1302238800"/>
    <n v="1303275600"/>
    <b v="0"/>
    <x v="0"/>
    <s v="film &amp; video/drama"/>
    <n v="89"/>
    <n v="81.02"/>
    <x v="4"/>
    <s v="drama"/>
  </r>
  <r>
    <n v="4600"/>
    <n v="8505"/>
    <x v="1"/>
    <n v="88"/>
    <x v="1"/>
    <s v="USD"/>
    <n v="1487656800"/>
    <n v="1487829600"/>
    <b v="0"/>
    <x v="0"/>
    <s v="publishing/nonfiction"/>
    <n v="185"/>
    <n v="96.65"/>
    <x v="5"/>
    <s v="nonfiction"/>
  </r>
  <r>
    <n v="80500"/>
    <n v="96735"/>
    <x v="1"/>
    <n v="1697"/>
    <x v="1"/>
    <s v="USD"/>
    <n v="1297836000"/>
    <n v="1298268000"/>
    <b v="0"/>
    <x v="1"/>
    <s v="music/rock"/>
    <n v="120"/>
    <n v="57"/>
    <x v="1"/>
    <s v="rock"/>
  </r>
  <r>
    <n v="4100"/>
    <n v="959"/>
    <x v="0"/>
    <n v="15"/>
    <x v="4"/>
    <s v="GBP"/>
    <n v="1453615200"/>
    <n v="1456812000"/>
    <b v="0"/>
    <x v="0"/>
    <s v="music/rock"/>
    <n v="23"/>
    <n v="63.93"/>
    <x v="1"/>
    <s v="rock"/>
  </r>
  <r>
    <n v="5700"/>
    <n v="8322"/>
    <x v="1"/>
    <n v="92"/>
    <x v="1"/>
    <s v="USD"/>
    <n v="1362463200"/>
    <n v="1363669200"/>
    <b v="0"/>
    <x v="0"/>
    <s v="theater/plays"/>
    <n v="146"/>
    <n v="90.46"/>
    <x v="3"/>
    <s v="plays"/>
  </r>
  <r>
    <n v="5000"/>
    <n v="13424"/>
    <x v="1"/>
    <n v="186"/>
    <x v="1"/>
    <s v="USD"/>
    <n v="1481176800"/>
    <n v="1482904800"/>
    <b v="0"/>
    <x v="1"/>
    <s v="theater/plays"/>
    <n v="268"/>
    <n v="72.17"/>
    <x v="3"/>
    <s v="plays"/>
  </r>
  <r>
    <n v="1800"/>
    <n v="10755"/>
    <x v="1"/>
    <n v="138"/>
    <x v="1"/>
    <s v="USD"/>
    <n v="1354946400"/>
    <n v="1356588000"/>
    <b v="1"/>
    <x v="0"/>
    <s v="photography/photography books"/>
    <n v="598"/>
    <n v="77.930000000000007"/>
    <x v="7"/>
    <s v="photography books"/>
  </r>
  <r>
    <n v="6300"/>
    <n v="9935"/>
    <x v="1"/>
    <n v="261"/>
    <x v="1"/>
    <s v="USD"/>
    <n v="1348808400"/>
    <n v="1349845200"/>
    <b v="0"/>
    <x v="0"/>
    <s v="music/rock"/>
    <n v="158"/>
    <n v="38.07"/>
    <x v="1"/>
    <s v="rock"/>
  </r>
  <r>
    <n v="84300"/>
    <n v="26303"/>
    <x v="0"/>
    <n v="454"/>
    <x v="1"/>
    <s v="USD"/>
    <n v="1282712400"/>
    <n v="1283058000"/>
    <b v="0"/>
    <x v="1"/>
    <s v="music/rock"/>
    <n v="31"/>
    <n v="57.94"/>
    <x v="1"/>
    <s v="rock"/>
  </r>
  <r>
    <n v="1700"/>
    <n v="5328"/>
    <x v="1"/>
    <n v="107"/>
    <x v="1"/>
    <s v="USD"/>
    <n v="1301979600"/>
    <n v="1304226000"/>
    <b v="0"/>
    <x v="1"/>
    <s v="music/indie rock"/>
    <n v="313"/>
    <n v="49.79"/>
    <x v="1"/>
    <s v="indie rock"/>
  </r>
  <r>
    <n v="2900"/>
    <n v="10756"/>
    <x v="1"/>
    <n v="199"/>
    <x v="1"/>
    <s v="USD"/>
    <n v="1263016800"/>
    <n v="1263016800"/>
    <b v="0"/>
    <x v="0"/>
    <s v="photography/photography books"/>
    <n v="371"/>
    <n v="54.05"/>
    <x v="7"/>
    <s v="photography books"/>
  </r>
  <r>
    <n v="45600"/>
    <n v="165375"/>
    <x v="1"/>
    <n v="5512"/>
    <x v="1"/>
    <s v="USD"/>
    <n v="1360648800"/>
    <n v="1362031200"/>
    <b v="0"/>
    <x v="0"/>
    <s v="theater/plays"/>
    <n v="363"/>
    <n v="30"/>
    <x v="3"/>
    <s v="plays"/>
  </r>
  <r>
    <n v="4900"/>
    <n v="6031"/>
    <x v="1"/>
    <n v="86"/>
    <x v="1"/>
    <s v="USD"/>
    <n v="1451800800"/>
    <n v="1455602400"/>
    <b v="0"/>
    <x v="0"/>
    <s v="theater/plays"/>
    <n v="123"/>
    <n v="70.13"/>
    <x v="3"/>
    <s v="plays"/>
  </r>
  <r>
    <n v="111900"/>
    <n v="85902"/>
    <x v="0"/>
    <n v="3182"/>
    <x v="6"/>
    <s v="EUR"/>
    <n v="1415340000"/>
    <n v="1418191200"/>
    <b v="0"/>
    <x v="1"/>
    <s v="music/jazz"/>
    <n v="77"/>
    <n v="27"/>
    <x v="1"/>
    <s v="jazz"/>
  </r>
  <r>
    <n v="61600"/>
    <n v="143910"/>
    <x v="1"/>
    <n v="2768"/>
    <x v="2"/>
    <s v="AUD"/>
    <n v="1351054800"/>
    <n v="1352440800"/>
    <b v="0"/>
    <x v="0"/>
    <s v="theater/plays"/>
    <n v="234"/>
    <n v="51.99"/>
    <x v="3"/>
    <s v="plays"/>
  </r>
  <r>
    <n v="1500"/>
    <n v="2708"/>
    <x v="1"/>
    <n v="48"/>
    <x v="1"/>
    <s v="USD"/>
    <n v="1349326800"/>
    <n v="1353304800"/>
    <b v="0"/>
    <x v="0"/>
    <s v="film &amp; video/documentary"/>
    <n v="181"/>
    <n v="56.42"/>
    <x v="4"/>
    <s v="documentary"/>
  </r>
  <r>
    <n v="3500"/>
    <n v="8842"/>
    <x v="1"/>
    <n v="87"/>
    <x v="1"/>
    <s v="USD"/>
    <n v="1548914400"/>
    <n v="1550728800"/>
    <b v="0"/>
    <x v="0"/>
    <s v="film &amp; video/television"/>
    <n v="253"/>
    <n v="101.63"/>
    <x v="4"/>
    <s v="television"/>
  </r>
  <r>
    <n v="173900"/>
    <n v="47260"/>
    <x v="3"/>
    <n v="1890"/>
    <x v="1"/>
    <s v="USD"/>
    <n v="1291269600"/>
    <n v="1291442400"/>
    <b v="0"/>
    <x v="0"/>
    <s v="games/video games"/>
    <n v="27"/>
    <n v="25.01"/>
    <x v="6"/>
    <s v="video games"/>
  </r>
  <r>
    <n v="153700"/>
    <n v="1953"/>
    <x v="2"/>
    <n v="61"/>
    <x v="1"/>
    <s v="USD"/>
    <n v="1449468000"/>
    <n v="1452146400"/>
    <b v="0"/>
    <x v="0"/>
    <s v="photography/photography books"/>
    <n v="1"/>
    <n v="32.020000000000003"/>
    <x v="7"/>
    <s v="photography books"/>
  </r>
  <r>
    <n v="51100"/>
    <n v="155349"/>
    <x v="1"/>
    <n v="1894"/>
    <x v="1"/>
    <s v="USD"/>
    <n v="1562734800"/>
    <n v="1564894800"/>
    <b v="0"/>
    <x v="1"/>
    <s v="theater/plays"/>
    <n v="304"/>
    <n v="82.02"/>
    <x v="3"/>
    <s v="plays"/>
  </r>
  <r>
    <n v="7800"/>
    <n v="10704"/>
    <x v="1"/>
    <n v="282"/>
    <x v="0"/>
    <s v="CAD"/>
    <n v="1505624400"/>
    <n v="1505883600"/>
    <b v="0"/>
    <x v="0"/>
    <s v="theater/plays"/>
    <n v="137"/>
    <n v="37.96"/>
    <x v="3"/>
    <s v="plays"/>
  </r>
  <r>
    <n v="2400"/>
    <n v="773"/>
    <x v="0"/>
    <n v="15"/>
    <x v="1"/>
    <s v="USD"/>
    <n v="1509948000"/>
    <n v="1510380000"/>
    <b v="0"/>
    <x v="0"/>
    <s v="theater/plays"/>
    <n v="32"/>
    <n v="51.53"/>
    <x v="3"/>
    <s v="plays"/>
  </r>
  <r>
    <n v="3900"/>
    <n v="9419"/>
    <x v="1"/>
    <n v="116"/>
    <x v="1"/>
    <s v="USD"/>
    <n v="1554526800"/>
    <n v="1555218000"/>
    <b v="0"/>
    <x v="0"/>
    <s v="publishing/translations"/>
    <n v="242"/>
    <n v="81.2"/>
    <x v="5"/>
    <s v="translations"/>
  </r>
  <r>
    <n v="5500"/>
    <n v="5324"/>
    <x v="0"/>
    <n v="133"/>
    <x v="1"/>
    <s v="USD"/>
    <n v="1334811600"/>
    <n v="1335243600"/>
    <b v="0"/>
    <x v="1"/>
    <s v="games/video games"/>
    <n v="97"/>
    <n v="40.03"/>
    <x v="6"/>
    <s v="video games"/>
  </r>
  <r>
    <n v="700"/>
    <n v="7465"/>
    <x v="1"/>
    <n v="83"/>
    <x v="1"/>
    <s v="USD"/>
    <n v="1279515600"/>
    <n v="1279688400"/>
    <b v="0"/>
    <x v="0"/>
    <s v="theater/plays"/>
    <n v="1066"/>
    <n v="89.94"/>
    <x v="3"/>
    <s v="plays"/>
  </r>
  <r>
    <n v="2700"/>
    <n v="8799"/>
    <x v="1"/>
    <n v="91"/>
    <x v="1"/>
    <s v="USD"/>
    <n v="1353909600"/>
    <n v="1356069600"/>
    <b v="0"/>
    <x v="0"/>
    <s v="technology/web"/>
    <n v="326"/>
    <n v="96.69"/>
    <x v="2"/>
    <s v="web"/>
  </r>
  <r>
    <n v="8000"/>
    <n v="13656"/>
    <x v="1"/>
    <n v="546"/>
    <x v="1"/>
    <s v="USD"/>
    <n v="1535950800"/>
    <n v="1536210000"/>
    <b v="0"/>
    <x v="0"/>
    <s v="theater/plays"/>
    <n v="171"/>
    <n v="25.01"/>
    <x v="3"/>
    <s v="plays"/>
  </r>
  <r>
    <n v="2500"/>
    <n v="14536"/>
    <x v="1"/>
    <n v="393"/>
    <x v="1"/>
    <s v="USD"/>
    <n v="1511244000"/>
    <n v="1511762400"/>
    <b v="0"/>
    <x v="0"/>
    <s v="film &amp; video/animation"/>
    <n v="581"/>
    <n v="36.99"/>
    <x v="4"/>
    <s v="animation"/>
  </r>
  <r>
    <n v="164500"/>
    <n v="150552"/>
    <x v="0"/>
    <n v="2062"/>
    <x v="1"/>
    <s v="USD"/>
    <n v="1331445600"/>
    <n v="1333256400"/>
    <b v="0"/>
    <x v="1"/>
    <s v="theater/plays"/>
    <n v="92"/>
    <n v="73.010000000000005"/>
    <x v="3"/>
    <s v="plays"/>
  </r>
  <r>
    <n v="8400"/>
    <n v="9076"/>
    <x v="1"/>
    <n v="133"/>
    <x v="1"/>
    <s v="USD"/>
    <n v="1480226400"/>
    <n v="1480744800"/>
    <b v="0"/>
    <x v="1"/>
    <s v="film &amp; video/television"/>
    <n v="108"/>
    <n v="68.239999999999995"/>
    <x v="4"/>
    <s v="television"/>
  </r>
  <r>
    <n v="8100"/>
    <n v="1517"/>
    <x v="0"/>
    <n v="29"/>
    <x v="3"/>
    <s v="DKK"/>
    <n v="1464584400"/>
    <n v="1465016400"/>
    <b v="0"/>
    <x v="0"/>
    <s v="music/rock"/>
    <n v="19"/>
    <n v="52.31"/>
    <x v="1"/>
    <s v="rock"/>
  </r>
  <r>
    <n v="9800"/>
    <n v="8153"/>
    <x v="0"/>
    <n v="132"/>
    <x v="1"/>
    <s v="USD"/>
    <n v="1335848400"/>
    <n v="1336280400"/>
    <b v="0"/>
    <x v="0"/>
    <s v="technology/web"/>
    <n v="83"/>
    <n v="61.77"/>
    <x v="2"/>
    <s v="web"/>
  </r>
  <r>
    <n v="900"/>
    <n v="6357"/>
    <x v="1"/>
    <n v="254"/>
    <x v="1"/>
    <s v="USD"/>
    <n v="1473483600"/>
    <n v="1476766800"/>
    <b v="0"/>
    <x v="0"/>
    <s v="theater/plays"/>
    <n v="706"/>
    <n v="25.03"/>
    <x v="3"/>
    <s v="plays"/>
  </r>
  <r>
    <n v="112100"/>
    <n v="19557"/>
    <x v="3"/>
    <n v="184"/>
    <x v="1"/>
    <s v="USD"/>
    <n v="1479880800"/>
    <n v="1480485600"/>
    <b v="0"/>
    <x v="0"/>
    <s v="theater/plays"/>
    <n v="17"/>
    <n v="106.29"/>
    <x v="3"/>
    <s v="plays"/>
  </r>
  <r>
    <n v="6300"/>
    <n v="13213"/>
    <x v="1"/>
    <n v="176"/>
    <x v="1"/>
    <s v="USD"/>
    <n v="1430197200"/>
    <n v="1430197200"/>
    <b v="0"/>
    <x v="0"/>
    <s v="music/electric music"/>
    <n v="210"/>
    <n v="75.069999999999993"/>
    <x v="1"/>
    <s v="electric music"/>
  </r>
  <r>
    <n v="5600"/>
    <n v="5476"/>
    <x v="0"/>
    <n v="137"/>
    <x v="3"/>
    <s v="DKK"/>
    <n v="1331701200"/>
    <n v="1331787600"/>
    <b v="0"/>
    <x v="1"/>
    <s v="music/metal"/>
    <n v="98"/>
    <n v="39.97"/>
    <x v="1"/>
    <s v="metal"/>
  </r>
  <r>
    <n v="800"/>
    <n v="13474"/>
    <x v="1"/>
    <n v="337"/>
    <x v="0"/>
    <s v="CAD"/>
    <n v="1438578000"/>
    <n v="1438837200"/>
    <b v="0"/>
    <x v="0"/>
    <s v="theater/plays"/>
    <n v="1684"/>
    <n v="39.979999999999997"/>
    <x v="3"/>
    <s v="plays"/>
  </r>
  <r>
    <n v="168600"/>
    <n v="91722"/>
    <x v="0"/>
    <n v="908"/>
    <x v="1"/>
    <s v="USD"/>
    <n v="1368162000"/>
    <n v="1370926800"/>
    <b v="0"/>
    <x v="1"/>
    <s v="film &amp; video/documentary"/>
    <n v="54"/>
    <n v="101.02"/>
    <x v="4"/>
    <s v="documentary"/>
  </r>
  <r>
    <n v="1800"/>
    <n v="8219"/>
    <x v="1"/>
    <n v="107"/>
    <x v="1"/>
    <s v="USD"/>
    <n v="1318654800"/>
    <n v="1319000400"/>
    <b v="1"/>
    <x v="0"/>
    <s v="technology/web"/>
    <n v="457"/>
    <n v="76.81"/>
    <x v="2"/>
    <s v="web"/>
  </r>
  <r>
    <n v="7300"/>
    <n v="717"/>
    <x v="0"/>
    <n v="10"/>
    <x v="1"/>
    <s v="USD"/>
    <n v="1331874000"/>
    <n v="1333429200"/>
    <b v="0"/>
    <x v="0"/>
    <s v="food/food trucks"/>
    <n v="10"/>
    <n v="71.7"/>
    <x v="0"/>
    <s v="food trucks"/>
  </r>
  <r>
    <n v="6500"/>
    <n v="1065"/>
    <x v="3"/>
    <n v="32"/>
    <x v="6"/>
    <s v="EUR"/>
    <n v="1286254800"/>
    <n v="1287032400"/>
    <b v="0"/>
    <x v="0"/>
    <s v="theater/plays"/>
    <n v="16"/>
    <n v="33.28"/>
    <x v="3"/>
    <s v="plays"/>
  </r>
  <r>
    <n v="600"/>
    <n v="8038"/>
    <x v="1"/>
    <n v="183"/>
    <x v="1"/>
    <s v="USD"/>
    <n v="1540530000"/>
    <n v="1541570400"/>
    <b v="0"/>
    <x v="0"/>
    <s v="theater/plays"/>
    <n v="1340"/>
    <n v="43.92"/>
    <x v="3"/>
    <s v="plays"/>
  </r>
  <r>
    <n v="192900"/>
    <n v="68769"/>
    <x v="0"/>
    <n v="1910"/>
    <x v="5"/>
    <s v="CHF"/>
    <n v="1381813200"/>
    <n v="1383976800"/>
    <b v="0"/>
    <x v="0"/>
    <s v="theater/plays"/>
    <n v="36"/>
    <n v="36"/>
    <x v="3"/>
    <s v="plays"/>
  </r>
  <r>
    <n v="6100"/>
    <n v="3352"/>
    <x v="0"/>
    <n v="38"/>
    <x v="2"/>
    <s v="AUD"/>
    <n v="1548655200"/>
    <n v="1550556000"/>
    <b v="0"/>
    <x v="0"/>
    <s v="theater/plays"/>
    <n v="55"/>
    <n v="88.21"/>
    <x v="3"/>
    <s v="plays"/>
  </r>
  <r>
    <n v="7200"/>
    <n v="6785"/>
    <x v="0"/>
    <n v="104"/>
    <x v="2"/>
    <s v="AUD"/>
    <n v="1389679200"/>
    <n v="1390456800"/>
    <b v="0"/>
    <x v="1"/>
    <s v="theater/plays"/>
    <n v="94"/>
    <n v="65.239999999999995"/>
    <x v="3"/>
    <s v="plays"/>
  </r>
  <r>
    <n v="3500"/>
    <n v="5037"/>
    <x v="1"/>
    <n v="72"/>
    <x v="1"/>
    <s v="USD"/>
    <n v="1456466400"/>
    <n v="1458018000"/>
    <b v="0"/>
    <x v="1"/>
    <s v="music/rock"/>
    <n v="144"/>
    <n v="69.959999999999994"/>
    <x v="1"/>
    <s v="rock"/>
  </r>
  <r>
    <n v="3800"/>
    <n v="1954"/>
    <x v="0"/>
    <n v="49"/>
    <x v="1"/>
    <s v="USD"/>
    <n v="1456984800"/>
    <n v="1461819600"/>
    <b v="0"/>
    <x v="0"/>
    <s v="food/food trucks"/>
    <n v="51"/>
    <n v="39.880000000000003"/>
    <x v="0"/>
    <s v="food trucks"/>
  </r>
  <r>
    <n v="100"/>
    <n v="5"/>
    <x v="0"/>
    <n v="1"/>
    <x v="3"/>
    <s v="DKK"/>
    <n v="1504069200"/>
    <n v="1504155600"/>
    <b v="0"/>
    <x v="1"/>
    <s v="publishing/nonfiction"/>
    <n v="5"/>
    <n v="5"/>
    <x v="5"/>
    <s v="nonfiction"/>
  </r>
  <r>
    <n v="900"/>
    <n v="12102"/>
    <x v="1"/>
    <n v="295"/>
    <x v="1"/>
    <s v="USD"/>
    <n v="1424930400"/>
    <n v="1426395600"/>
    <b v="0"/>
    <x v="0"/>
    <s v="film &amp; video/documentary"/>
    <n v="1345"/>
    <n v="41.02"/>
    <x v="4"/>
    <s v="documentary"/>
  </r>
  <r>
    <n v="76100"/>
    <n v="24234"/>
    <x v="0"/>
    <n v="245"/>
    <x v="1"/>
    <s v="USD"/>
    <n v="1535864400"/>
    <n v="1537074000"/>
    <b v="0"/>
    <x v="0"/>
    <s v="theater/plays"/>
    <n v="32"/>
    <n v="98.91"/>
    <x v="3"/>
    <s v="plays"/>
  </r>
  <r>
    <n v="3400"/>
    <n v="2809"/>
    <x v="0"/>
    <n v="32"/>
    <x v="1"/>
    <s v="USD"/>
    <n v="1452146400"/>
    <n v="1452578400"/>
    <b v="0"/>
    <x v="0"/>
    <s v="music/indie rock"/>
    <n v="83"/>
    <n v="87.78"/>
    <x v="1"/>
    <s v="indie rock"/>
  </r>
  <r>
    <n v="2100"/>
    <n v="11469"/>
    <x v="1"/>
    <n v="142"/>
    <x v="1"/>
    <s v="USD"/>
    <n v="1470546000"/>
    <n v="1474088400"/>
    <b v="0"/>
    <x v="0"/>
    <s v="film &amp; video/documentary"/>
    <n v="546"/>
    <n v="80.77"/>
    <x v="4"/>
    <s v="documentary"/>
  </r>
  <r>
    <n v="2800"/>
    <n v="8014"/>
    <x v="1"/>
    <n v="85"/>
    <x v="1"/>
    <s v="USD"/>
    <n v="1458363600"/>
    <n v="1461906000"/>
    <b v="0"/>
    <x v="0"/>
    <s v="theater/plays"/>
    <n v="286"/>
    <n v="94.28"/>
    <x v="3"/>
    <s v="plays"/>
  </r>
  <r>
    <n v="6500"/>
    <n v="514"/>
    <x v="0"/>
    <n v="7"/>
    <x v="1"/>
    <s v="USD"/>
    <n v="1500008400"/>
    <n v="1500267600"/>
    <b v="0"/>
    <x v="1"/>
    <s v="theater/plays"/>
    <n v="8"/>
    <n v="73.430000000000007"/>
    <x v="3"/>
    <s v="plays"/>
  </r>
  <r>
    <n v="32900"/>
    <n v="43473"/>
    <x v="1"/>
    <n v="659"/>
    <x v="3"/>
    <s v="DKK"/>
    <n v="1338958800"/>
    <n v="1340686800"/>
    <b v="0"/>
    <x v="1"/>
    <s v="publishing/fiction"/>
    <n v="132"/>
    <n v="65.97"/>
    <x v="5"/>
    <s v="fiction"/>
  </r>
  <r>
    <n v="118200"/>
    <n v="87560"/>
    <x v="0"/>
    <n v="803"/>
    <x v="1"/>
    <s v="USD"/>
    <n v="1303102800"/>
    <n v="1303189200"/>
    <b v="0"/>
    <x v="0"/>
    <s v="theater/plays"/>
    <n v="74"/>
    <n v="109.04"/>
    <x v="3"/>
    <s v="plays"/>
  </r>
  <r>
    <n v="4100"/>
    <n v="3087"/>
    <x v="3"/>
    <n v="75"/>
    <x v="1"/>
    <s v="USD"/>
    <n v="1316581200"/>
    <n v="1318309200"/>
    <b v="0"/>
    <x v="1"/>
    <s v="music/indie rock"/>
    <n v="75"/>
    <n v="41.16"/>
    <x v="1"/>
    <s v="indie rock"/>
  </r>
  <r>
    <n v="7800"/>
    <n v="1586"/>
    <x v="0"/>
    <n v="16"/>
    <x v="1"/>
    <s v="USD"/>
    <n v="1270789200"/>
    <n v="1272171600"/>
    <b v="0"/>
    <x v="0"/>
    <s v="games/video games"/>
    <n v="20"/>
    <n v="99.13"/>
    <x v="6"/>
    <s v="video games"/>
  </r>
  <r>
    <n v="6300"/>
    <n v="12812"/>
    <x v="1"/>
    <n v="121"/>
    <x v="1"/>
    <s v="USD"/>
    <n v="1297836000"/>
    <n v="1298872800"/>
    <b v="0"/>
    <x v="0"/>
    <s v="theater/plays"/>
    <n v="203"/>
    <n v="105.88"/>
    <x v="3"/>
    <s v="plays"/>
  </r>
  <r>
    <n v="59100"/>
    <n v="183345"/>
    <x v="1"/>
    <n v="3742"/>
    <x v="1"/>
    <s v="USD"/>
    <n v="1382677200"/>
    <n v="1383282000"/>
    <b v="0"/>
    <x v="0"/>
    <s v="theater/plays"/>
    <n v="310"/>
    <n v="49"/>
    <x v="3"/>
    <s v="plays"/>
  </r>
  <r>
    <n v="2200"/>
    <n v="8697"/>
    <x v="1"/>
    <n v="223"/>
    <x v="1"/>
    <s v="USD"/>
    <n v="1330322400"/>
    <n v="1330495200"/>
    <b v="0"/>
    <x v="0"/>
    <s v="music/rock"/>
    <n v="395"/>
    <n v="39"/>
    <x v="1"/>
    <s v="rock"/>
  </r>
  <r>
    <n v="1400"/>
    <n v="4126"/>
    <x v="1"/>
    <n v="133"/>
    <x v="1"/>
    <s v="USD"/>
    <n v="1552366800"/>
    <n v="1552798800"/>
    <b v="0"/>
    <x v="1"/>
    <s v="film &amp; video/documentary"/>
    <n v="295"/>
    <n v="31.02"/>
    <x v="4"/>
    <s v="documentary"/>
  </r>
  <r>
    <n v="9500"/>
    <n v="3220"/>
    <x v="0"/>
    <n v="31"/>
    <x v="1"/>
    <s v="USD"/>
    <n v="1400907600"/>
    <n v="1403413200"/>
    <b v="0"/>
    <x v="0"/>
    <s v="theater/plays"/>
    <n v="34"/>
    <n v="103.87"/>
    <x v="3"/>
    <s v="plays"/>
  </r>
  <r>
    <n v="9600"/>
    <n v="6401"/>
    <x v="0"/>
    <n v="108"/>
    <x v="6"/>
    <s v="EUR"/>
    <n v="1574143200"/>
    <n v="1574229600"/>
    <b v="0"/>
    <x v="1"/>
    <s v="food/food trucks"/>
    <n v="67"/>
    <n v="59.27"/>
    <x v="0"/>
    <s v="food trucks"/>
  </r>
  <r>
    <n v="6600"/>
    <n v="1269"/>
    <x v="0"/>
    <n v="30"/>
    <x v="1"/>
    <s v="USD"/>
    <n v="1494738000"/>
    <n v="1495861200"/>
    <b v="0"/>
    <x v="0"/>
    <s v="theater/plays"/>
    <n v="19"/>
    <n v="42.3"/>
    <x v="3"/>
    <s v="plays"/>
  </r>
  <r>
    <n v="5700"/>
    <n v="903"/>
    <x v="0"/>
    <n v="17"/>
    <x v="1"/>
    <s v="USD"/>
    <n v="1392357600"/>
    <n v="1392530400"/>
    <b v="0"/>
    <x v="0"/>
    <s v="music/rock"/>
    <n v="16"/>
    <n v="53.12"/>
    <x v="1"/>
    <s v="rock"/>
  </r>
  <r>
    <n v="8400"/>
    <n v="3251"/>
    <x v="3"/>
    <n v="64"/>
    <x v="1"/>
    <s v="USD"/>
    <n v="1281589200"/>
    <n v="1283662800"/>
    <b v="0"/>
    <x v="0"/>
    <s v="technology/web"/>
    <n v="39"/>
    <n v="50.8"/>
    <x v="2"/>
    <s v="web"/>
  </r>
  <r>
    <n v="84400"/>
    <n v="8092"/>
    <x v="0"/>
    <n v="80"/>
    <x v="1"/>
    <s v="USD"/>
    <n v="1305003600"/>
    <n v="1305781200"/>
    <b v="0"/>
    <x v="0"/>
    <s v="publishing/fiction"/>
    <n v="10"/>
    <n v="101.15"/>
    <x v="5"/>
    <s v="fiction"/>
  </r>
  <r>
    <n v="170400"/>
    <n v="160422"/>
    <x v="0"/>
    <n v="2468"/>
    <x v="1"/>
    <s v="USD"/>
    <n v="1301634000"/>
    <n v="1302325200"/>
    <b v="0"/>
    <x v="0"/>
    <s v="film &amp; video/shorts"/>
    <n v="94"/>
    <n v="65"/>
    <x v="4"/>
    <s v="shorts"/>
  </r>
  <r>
    <n v="117900"/>
    <n v="196377"/>
    <x v="1"/>
    <n v="5168"/>
    <x v="1"/>
    <s v="USD"/>
    <n v="1290664800"/>
    <n v="1291788000"/>
    <b v="0"/>
    <x v="0"/>
    <s v="theater/plays"/>
    <n v="167"/>
    <n v="38"/>
    <x v="3"/>
    <s v="plays"/>
  </r>
  <r>
    <n v="8900"/>
    <n v="2148"/>
    <x v="0"/>
    <n v="26"/>
    <x v="4"/>
    <s v="GBP"/>
    <n v="1395896400"/>
    <n v="1396069200"/>
    <b v="0"/>
    <x v="0"/>
    <s v="film &amp; video/documentary"/>
    <n v="24"/>
    <n v="82.62"/>
    <x v="4"/>
    <s v="documentary"/>
  </r>
  <r>
    <n v="7100"/>
    <n v="11648"/>
    <x v="1"/>
    <n v="307"/>
    <x v="1"/>
    <s v="USD"/>
    <n v="1434862800"/>
    <n v="1435899600"/>
    <b v="0"/>
    <x v="1"/>
    <s v="theater/plays"/>
    <n v="164"/>
    <n v="37.94"/>
    <x v="3"/>
    <s v="plays"/>
  </r>
  <r>
    <n v="6500"/>
    <n v="5897"/>
    <x v="0"/>
    <n v="73"/>
    <x v="1"/>
    <s v="USD"/>
    <n v="1529125200"/>
    <n v="1531112400"/>
    <b v="0"/>
    <x v="1"/>
    <s v="theater/plays"/>
    <n v="91"/>
    <n v="80.78"/>
    <x v="3"/>
    <s v="plays"/>
  </r>
  <r>
    <n v="7200"/>
    <n v="3326"/>
    <x v="0"/>
    <n v="128"/>
    <x v="1"/>
    <s v="USD"/>
    <n v="1451109600"/>
    <n v="1451628000"/>
    <b v="0"/>
    <x v="0"/>
    <s v="film &amp; video/animation"/>
    <n v="46"/>
    <n v="25.98"/>
    <x v="4"/>
    <s v="animation"/>
  </r>
  <r>
    <n v="2600"/>
    <n v="1002"/>
    <x v="0"/>
    <n v="33"/>
    <x v="1"/>
    <s v="USD"/>
    <n v="1566968400"/>
    <n v="1567314000"/>
    <b v="0"/>
    <x v="1"/>
    <s v="theater/plays"/>
    <n v="39"/>
    <n v="30.36"/>
    <x v="3"/>
    <s v="plays"/>
  </r>
  <r>
    <n v="98700"/>
    <n v="131826"/>
    <x v="1"/>
    <n v="2441"/>
    <x v="1"/>
    <s v="USD"/>
    <n v="1543557600"/>
    <n v="1544508000"/>
    <b v="0"/>
    <x v="0"/>
    <s v="music/rock"/>
    <n v="134"/>
    <n v="54"/>
    <x v="1"/>
    <s v="rock"/>
  </r>
  <r>
    <n v="93800"/>
    <n v="21477"/>
    <x v="2"/>
    <n v="211"/>
    <x v="1"/>
    <s v="USD"/>
    <n v="1481522400"/>
    <n v="1482472800"/>
    <b v="0"/>
    <x v="0"/>
    <s v="games/video games"/>
    <n v="23"/>
    <n v="101.79"/>
    <x v="6"/>
    <s v="video games"/>
  </r>
  <r>
    <n v="33700"/>
    <n v="62330"/>
    <x v="1"/>
    <n v="1385"/>
    <x v="4"/>
    <s v="GBP"/>
    <n v="1512712800"/>
    <n v="1512799200"/>
    <b v="0"/>
    <x v="0"/>
    <s v="film &amp; video/documentary"/>
    <n v="185"/>
    <n v="45"/>
    <x v="4"/>
    <s v="documentary"/>
  </r>
  <r>
    <n v="3300"/>
    <n v="14643"/>
    <x v="1"/>
    <n v="190"/>
    <x v="1"/>
    <s v="USD"/>
    <n v="1324274400"/>
    <n v="1324360800"/>
    <b v="0"/>
    <x v="0"/>
    <s v="food/food trucks"/>
    <n v="444"/>
    <n v="77.069999999999993"/>
    <x v="0"/>
    <s v="food trucks"/>
  </r>
  <r>
    <n v="20700"/>
    <n v="41396"/>
    <x v="1"/>
    <n v="470"/>
    <x v="1"/>
    <s v="USD"/>
    <n v="1364446800"/>
    <n v="1364533200"/>
    <b v="0"/>
    <x v="0"/>
    <s v="technology/wearables"/>
    <n v="200"/>
    <n v="88.08"/>
    <x v="2"/>
    <s v="wearables"/>
  </r>
  <r>
    <n v="9600"/>
    <n v="11900"/>
    <x v="1"/>
    <n v="253"/>
    <x v="1"/>
    <s v="USD"/>
    <n v="1542693600"/>
    <n v="1545112800"/>
    <b v="0"/>
    <x v="0"/>
    <s v="theater/plays"/>
    <n v="124"/>
    <n v="47.04"/>
    <x v="3"/>
    <s v="plays"/>
  </r>
  <r>
    <n v="66200"/>
    <n v="123538"/>
    <x v="1"/>
    <n v="1113"/>
    <x v="1"/>
    <s v="USD"/>
    <n v="1515564000"/>
    <n v="1516168800"/>
    <b v="0"/>
    <x v="0"/>
    <s v="music/rock"/>
    <n v="187"/>
    <n v="111"/>
    <x v="1"/>
    <s v="rock"/>
  </r>
  <r>
    <n v="173800"/>
    <n v="198628"/>
    <x v="1"/>
    <n v="2283"/>
    <x v="1"/>
    <s v="USD"/>
    <n v="1573797600"/>
    <n v="1574920800"/>
    <b v="0"/>
    <x v="0"/>
    <s v="music/rock"/>
    <n v="114"/>
    <n v="87"/>
    <x v="1"/>
    <s v="rock"/>
  </r>
  <r>
    <n v="70700"/>
    <n v="68602"/>
    <x v="0"/>
    <n v="1072"/>
    <x v="1"/>
    <s v="USD"/>
    <n v="1292392800"/>
    <n v="1292479200"/>
    <b v="0"/>
    <x v="1"/>
    <s v="music/rock"/>
    <n v="97"/>
    <n v="63.99"/>
    <x v="1"/>
    <s v="rock"/>
  </r>
  <r>
    <n v="94500"/>
    <n v="116064"/>
    <x v="1"/>
    <n v="1095"/>
    <x v="1"/>
    <s v="USD"/>
    <n v="1573452000"/>
    <n v="1573538400"/>
    <b v="0"/>
    <x v="0"/>
    <s v="theater/plays"/>
    <n v="123"/>
    <n v="105.99"/>
    <x v="3"/>
    <s v="plays"/>
  </r>
  <r>
    <n v="69800"/>
    <n v="125042"/>
    <x v="1"/>
    <n v="1690"/>
    <x v="1"/>
    <s v="USD"/>
    <n v="1317790800"/>
    <n v="1320382800"/>
    <b v="0"/>
    <x v="0"/>
    <s v="theater/plays"/>
    <n v="179"/>
    <n v="73.989999999999995"/>
    <x v="3"/>
    <s v="plays"/>
  </r>
  <r>
    <n v="136300"/>
    <n v="108974"/>
    <x v="3"/>
    <n v="1297"/>
    <x v="0"/>
    <s v="CAD"/>
    <n v="1501650000"/>
    <n v="1502859600"/>
    <b v="0"/>
    <x v="0"/>
    <s v="theater/plays"/>
    <n v="80"/>
    <n v="84.02"/>
    <x v="3"/>
    <s v="plays"/>
  </r>
  <r>
    <n v="37100"/>
    <n v="34964"/>
    <x v="0"/>
    <n v="393"/>
    <x v="1"/>
    <s v="USD"/>
    <n v="1323669600"/>
    <n v="1323756000"/>
    <b v="0"/>
    <x v="0"/>
    <s v="photography/photography books"/>
    <n v="94"/>
    <n v="88.97"/>
    <x v="7"/>
    <s v="photography books"/>
  </r>
  <r>
    <n v="114300"/>
    <n v="96777"/>
    <x v="0"/>
    <n v="1257"/>
    <x v="1"/>
    <s v="USD"/>
    <n v="1440738000"/>
    <n v="1441342800"/>
    <b v="0"/>
    <x v="0"/>
    <s v="music/indie rock"/>
    <n v="85"/>
    <n v="76.989999999999995"/>
    <x v="1"/>
    <s v="indie rock"/>
  </r>
  <r>
    <n v="47900"/>
    <n v="31864"/>
    <x v="0"/>
    <n v="328"/>
    <x v="1"/>
    <s v="USD"/>
    <n v="1374296400"/>
    <n v="1375333200"/>
    <b v="0"/>
    <x v="0"/>
    <s v="theater/plays"/>
    <n v="67"/>
    <n v="97.15"/>
    <x v="3"/>
    <s v="plays"/>
  </r>
  <r>
    <n v="9000"/>
    <n v="4853"/>
    <x v="0"/>
    <n v="147"/>
    <x v="1"/>
    <s v="USD"/>
    <n v="1384840800"/>
    <n v="1389420000"/>
    <b v="0"/>
    <x v="0"/>
    <s v="theater/plays"/>
    <n v="54"/>
    <n v="33.01"/>
    <x v="3"/>
    <s v="plays"/>
  </r>
  <r>
    <n v="197600"/>
    <n v="82959"/>
    <x v="0"/>
    <n v="830"/>
    <x v="1"/>
    <s v="USD"/>
    <n v="1516600800"/>
    <n v="1520056800"/>
    <b v="0"/>
    <x v="0"/>
    <s v="games/video games"/>
    <n v="42"/>
    <n v="99.95"/>
    <x v="6"/>
    <s v="video games"/>
  </r>
  <r>
    <n v="157600"/>
    <n v="23159"/>
    <x v="0"/>
    <n v="331"/>
    <x v="4"/>
    <s v="GBP"/>
    <n v="1436418000"/>
    <n v="1436504400"/>
    <b v="0"/>
    <x v="0"/>
    <s v="film &amp; video/drama"/>
    <n v="15"/>
    <n v="69.97"/>
    <x v="4"/>
    <s v="drama"/>
  </r>
  <r>
    <n v="8000"/>
    <n v="2758"/>
    <x v="0"/>
    <n v="25"/>
    <x v="1"/>
    <s v="USD"/>
    <n v="1503550800"/>
    <n v="1508302800"/>
    <b v="0"/>
    <x v="1"/>
    <s v="music/indie rock"/>
    <n v="34"/>
    <n v="110.32"/>
    <x v="1"/>
    <s v="indie rock"/>
  </r>
  <r>
    <n v="900"/>
    <n v="12607"/>
    <x v="1"/>
    <n v="191"/>
    <x v="1"/>
    <s v="USD"/>
    <n v="1423634400"/>
    <n v="1425708000"/>
    <b v="0"/>
    <x v="0"/>
    <s v="technology/web"/>
    <n v="1401"/>
    <n v="66.010000000000005"/>
    <x v="2"/>
    <s v="web"/>
  </r>
  <r>
    <n v="199000"/>
    <n v="142823"/>
    <x v="0"/>
    <n v="3483"/>
    <x v="1"/>
    <s v="USD"/>
    <n v="1487224800"/>
    <n v="1488348000"/>
    <b v="0"/>
    <x v="0"/>
    <s v="food/food trucks"/>
    <n v="72"/>
    <n v="41.01"/>
    <x v="0"/>
    <s v="food trucks"/>
  </r>
  <r>
    <n v="180800"/>
    <n v="95958"/>
    <x v="0"/>
    <n v="923"/>
    <x v="1"/>
    <s v="USD"/>
    <n v="1500008400"/>
    <n v="1502600400"/>
    <b v="0"/>
    <x v="0"/>
    <s v="theater/plays"/>
    <n v="53"/>
    <n v="103.96"/>
    <x v="3"/>
    <s v="plays"/>
  </r>
  <r>
    <n v="100"/>
    <n v="5"/>
    <x v="0"/>
    <n v="1"/>
    <x v="1"/>
    <s v="USD"/>
    <n v="1432098000"/>
    <n v="1433653200"/>
    <b v="0"/>
    <x v="1"/>
    <s v="music/jazz"/>
    <n v="5"/>
    <n v="5"/>
    <x v="1"/>
    <s v="jazz"/>
  </r>
  <r>
    <n v="74100"/>
    <n v="94631"/>
    <x v="1"/>
    <n v="2013"/>
    <x v="1"/>
    <s v="USD"/>
    <n v="1440392400"/>
    <n v="1441602000"/>
    <b v="0"/>
    <x v="0"/>
    <s v="music/rock"/>
    <n v="128"/>
    <n v="47.01"/>
    <x v="1"/>
    <s v="rock"/>
  </r>
  <r>
    <n v="2800"/>
    <n v="977"/>
    <x v="0"/>
    <n v="33"/>
    <x v="0"/>
    <s v="CAD"/>
    <n v="1446876000"/>
    <n v="1447567200"/>
    <b v="0"/>
    <x v="0"/>
    <s v="theater/plays"/>
    <n v="35"/>
    <n v="29.61"/>
    <x v="3"/>
    <s v="plays"/>
  </r>
  <r>
    <n v="33600"/>
    <n v="137961"/>
    <x v="1"/>
    <n v="1703"/>
    <x v="1"/>
    <s v="USD"/>
    <n v="1562302800"/>
    <n v="1562389200"/>
    <b v="0"/>
    <x v="0"/>
    <s v="theater/plays"/>
    <n v="411"/>
    <n v="81.010000000000005"/>
    <x v="3"/>
    <s v="plays"/>
  </r>
  <r>
    <n v="6100"/>
    <n v="7548"/>
    <x v="1"/>
    <n v="80"/>
    <x v="3"/>
    <s v="DKK"/>
    <n v="1378184400"/>
    <n v="1378789200"/>
    <b v="0"/>
    <x v="0"/>
    <s v="film &amp; video/documentary"/>
    <n v="124"/>
    <n v="94.35"/>
    <x v="4"/>
    <s v="documentary"/>
  </r>
  <r>
    <n v="3800"/>
    <n v="2241"/>
    <x v="2"/>
    <n v="86"/>
    <x v="1"/>
    <s v="USD"/>
    <n v="1485064800"/>
    <n v="1488520800"/>
    <b v="0"/>
    <x v="0"/>
    <s v="technology/wearables"/>
    <n v="59"/>
    <n v="26.06"/>
    <x v="2"/>
    <s v="wearables"/>
  </r>
  <r>
    <n v="9300"/>
    <n v="3431"/>
    <x v="0"/>
    <n v="40"/>
    <x v="6"/>
    <s v="EUR"/>
    <n v="1326520800"/>
    <n v="1327298400"/>
    <b v="0"/>
    <x v="0"/>
    <s v="theater/plays"/>
    <n v="37"/>
    <n v="85.78"/>
    <x v="3"/>
    <s v="plays"/>
  </r>
  <r>
    <n v="2300"/>
    <n v="4253"/>
    <x v="1"/>
    <n v="41"/>
    <x v="1"/>
    <s v="USD"/>
    <n v="1441256400"/>
    <n v="1443416400"/>
    <b v="0"/>
    <x v="0"/>
    <s v="games/video games"/>
    <n v="185"/>
    <n v="103.73"/>
    <x v="6"/>
    <s v="video games"/>
  </r>
  <r>
    <n v="9700"/>
    <n v="1146"/>
    <x v="0"/>
    <n v="23"/>
    <x v="0"/>
    <s v="CAD"/>
    <n v="1533877200"/>
    <n v="1534136400"/>
    <b v="1"/>
    <x v="0"/>
    <s v="photography/photography books"/>
    <n v="12"/>
    <n v="49.83"/>
    <x v="7"/>
    <s v="photography books"/>
  </r>
  <r>
    <n v="4000"/>
    <n v="11948"/>
    <x v="1"/>
    <n v="187"/>
    <x v="1"/>
    <s v="USD"/>
    <n v="1314421200"/>
    <n v="1315026000"/>
    <b v="0"/>
    <x v="0"/>
    <s v="film &amp; video/animation"/>
    <n v="299"/>
    <n v="63.89"/>
    <x v="4"/>
    <s v="animation"/>
  </r>
  <r>
    <n v="59700"/>
    <n v="135132"/>
    <x v="1"/>
    <n v="2875"/>
    <x v="4"/>
    <s v="GBP"/>
    <n v="1293861600"/>
    <n v="1295071200"/>
    <b v="0"/>
    <x v="1"/>
    <s v="theater/plays"/>
    <n v="226"/>
    <n v="47"/>
    <x v="3"/>
    <s v="plays"/>
  </r>
  <r>
    <n v="5500"/>
    <n v="9546"/>
    <x v="1"/>
    <n v="88"/>
    <x v="1"/>
    <s v="USD"/>
    <n v="1507352400"/>
    <n v="1509426000"/>
    <b v="0"/>
    <x v="0"/>
    <s v="theater/plays"/>
    <n v="174"/>
    <n v="108.48"/>
    <x v="3"/>
    <s v="plays"/>
  </r>
  <r>
    <n v="3700"/>
    <n v="13755"/>
    <x v="1"/>
    <n v="191"/>
    <x v="1"/>
    <s v="USD"/>
    <n v="1296108000"/>
    <n v="1299391200"/>
    <b v="0"/>
    <x v="0"/>
    <s v="music/rock"/>
    <n v="372"/>
    <n v="72.02"/>
    <x v="1"/>
    <s v="rock"/>
  </r>
  <r>
    <n v="5200"/>
    <n v="8330"/>
    <x v="1"/>
    <n v="139"/>
    <x v="1"/>
    <s v="USD"/>
    <n v="1324965600"/>
    <n v="1325052000"/>
    <b v="0"/>
    <x v="0"/>
    <s v="music/rock"/>
    <n v="160"/>
    <n v="59.93"/>
    <x v="1"/>
    <s v="rock"/>
  </r>
  <r>
    <n v="900"/>
    <n v="14547"/>
    <x v="1"/>
    <n v="186"/>
    <x v="1"/>
    <s v="USD"/>
    <n v="1520229600"/>
    <n v="1522818000"/>
    <b v="0"/>
    <x v="0"/>
    <s v="music/indie rock"/>
    <n v="1616"/>
    <n v="78.209999999999994"/>
    <x v="1"/>
    <s v="indie rock"/>
  </r>
  <r>
    <n v="1600"/>
    <n v="11735"/>
    <x v="1"/>
    <n v="112"/>
    <x v="2"/>
    <s v="AUD"/>
    <n v="1482991200"/>
    <n v="1485324000"/>
    <b v="0"/>
    <x v="0"/>
    <s v="theater/plays"/>
    <n v="733"/>
    <n v="104.78"/>
    <x v="3"/>
    <s v="plays"/>
  </r>
  <r>
    <n v="1800"/>
    <n v="10658"/>
    <x v="1"/>
    <n v="101"/>
    <x v="1"/>
    <s v="USD"/>
    <n v="1294034400"/>
    <n v="1294120800"/>
    <b v="0"/>
    <x v="1"/>
    <s v="theater/plays"/>
    <n v="592"/>
    <n v="105.52"/>
    <x v="3"/>
    <s v="plays"/>
  </r>
  <r>
    <n v="9900"/>
    <n v="1870"/>
    <x v="0"/>
    <n v="75"/>
    <x v="1"/>
    <s v="USD"/>
    <n v="1413608400"/>
    <n v="1415685600"/>
    <b v="0"/>
    <x v="1"/>
    <s v="theater/plays"/>
    <n v="19"/>
    <n v="24.93"/>
    <x v="3"/>
    <s v="plays"/>
  </r>
  <r>
    <n v="5200"/>
    <n v="14394"/>
    <x v="1"/>
    <n v="206"/>
    <x v="4"/>
    <s v="GBP"/>
    <n v="1286946000"/>
    <n v="1288933200"/>
    <b v="0"/>
    <x v="1"/>
    <s v="film &amp; video/documentary"/>
    <n v="277"/>
    <n v="69.87"/>
    <x v="4"/>
    <s v="documentary"/>
  </r>
  <r>
    <n v="5400"/>
    <n v="14743"/>
    <x v="1"/>
    <n v="154"/>
    <x v="1"/>
    <s v="USD"/>
    <n v="1359871200"/>
    <n v="1363237200"/>
    <b v="0"/>
    <x v="1"/>
    <s v="film &amp; video/television"/>
    <n v="273"/>
    <n v="95.73"/>
    <x v="4"/>
    <s v="television"/>
  </r>
  <r>
    <n v="112300"/>
    <n v="178965"/>
    <x v="1"/>
    <n v="5966"/>
    <x v="1"/>
    <s v="USD"/>
    <n v="1555304400"/>
    <n v="1555822800"/>
    <b v="0"/>
    <x v="0"/>
    <s v="theater/plays"/>
    <n v="159"/>
    <n v="30"/>
    <x v="3"/>
    <s v="plays"/>
  </r>
  <r>
    <n v="189200"/>
    <n v="128410"/>
    <x v="0"/>
    <n v="2176"/>
    <x v="1"/>
    <s v="USD"/>
    <n v="1423375200"/>
    <n v="1427778000"/>
    <b v="0"/>
    <x v="0"/>
    <s v="theater/plays"/>
    <n v="68"/>
    <n v="59.01"/>
    <x v="3"/>
    <s v="plays"/>
  </r>
  <r>
    <n v="900"/>
    <n v="14324"/>
    <x v="1"/>
    <n v="169"/>
    <x v="1"/>
    <s v="USD"/>
    <n v="1420696800"/>
    <n v="1422424800"/>
    <b v="0"/>
    <x v="1"/>
    <s v="film &amp; video/documentary"/>
    <n v="1592"/>
    <n v="84.76"/>
    <x v="4"/>
    <s v="documentary"/>
  </r>
  <r>
    <n v="22500"/>
    <n v="164291"/>
    <x v="1"/>
    <n v="2106"/>
    <x v="1"/>
    <s v="USD"/>
    <n v="1502946000"/>
    <n v="1503637200"/>
    <b v="0"/>
    <x v="0"/>
    <s v="theater/plays"/>
    <n v="730"/>
    <n v="78.010000000000005"/>
    <x v="3"/>
    <s v="plays"/>
  </r>
  <r>
    <n v="167400"/>
    <n v="22073"/>
    <x v="0"/>
    <n v="441"/>
    <x v="1"/>
    <s v="USD"/>
    <n v="1547186400"/>
    <n v="1547618400"/>
    <b v="0"/>
    <x v="1"/>
    <s v="film &amp; video/documentary"/>
    <n v="13"/>
    <n v="50.05"/>
    <x v="4"/>
    <s v="documentary"/>
  </r>
  <r>
    <n v="2700"/>
    <n v="1479"/>
    <x v="0"/>
    <n v="25"/>
    <x v="1"/>
    <s v="USD"/>
    <n v="1444971600"/>
    <n v="1449900000"/>
    <b v="0"/>
    <x v="0"/>
    <s v="music/indie rock"/>
    <n v="55"/>
    <n v="59.16"/>
    <x v="1"/>
    <s v="indie rock"/>
  </r>
  <r>
    <n v="3400"/>
    <n v="12275"/>
    <x v="1"/>
    <n v="131"/>
    <x v="1"/>
    <s v="USD"/>
    <n v="1404622800"/>
    <n v="1405141200"/>
    <b v="0"/>
    <x v="0"/>
    <s v="music/rock"/>
    <n v="361"/>
    <n v="93.7"/>
    <x v="1"/>
    <s v="rock"/>
  </r>
  <r>
    <n v="49700"/>
    <n v="5098"/>
    <x v="0"/>
    <n v="127"/>
    <x v="1"/>
    <s v="USD"/>
    <n v="1571720400"/>
    <n v="1572933600"/>
    <b v="0"/>
    <x v="0"/>
    <s v="theater/plays"/>
    <n v="10"/>
    <n v="40.14"/>
    <x v="3"/>
    <s v="plays"/>
  </r>
  <r>
    <n v="178200"/>
    <n v="24882"/>
    <x v="0"/>
    <n v="355"/>
    <x v="1"/>
    <s v="USD"/>
    <n v="1526878800"/>
    <n v="1530162000"/>
    <b v="0"/>
    <x v="0"/>
    <s v="film &amp; video/documentary"/>
    <n v="14"/>
    <n v="70.09"/>
    <x v="4"/>
    <s v="documentary"/>
  </r>
  <r>
    <n v="7200"/>
    <n v="2912"/>
    <x v="0"/>
    <n v="44"/>
    <x v="4"/>
    <s v="GBP"/>
    <n v="1319691600"/>
    <n v="1320904800"/>
    <b v="0"/>
    <x v="0"/>
    <s v="theater/plays"/>
    <n v="40"/>
    <n v="66.180000000000007"/>
    <x v="3"/>
    <s v="plays"/>
  </r>
  <r>
    <n v="2500"/>
    <n v="4008"/>
    <x v="1"/>
    <n v="84"/>
    <x v="1"/>
    <s v="USD"/>
    <n v="1371963600"/>
    <n v="1372395600"/>
    <b v="0"/>
    <x v="0"/>
    <s v="theater/plays"/>
    <n v="160"/>
    <n v="47.71"/>
    <x v="3"/>
    <s v="plays"/>
  </r>
  <r>
    <n v="5300"/>
    <n v="9749"/>
    <x v="1"/>
    <n v="155"/>
    <x v="1"/>
    <s v="USD"/>
    <n v="1433739600"/>
    <n v="1437714000"/>
    <b v="0"/>
    <x v="0"/>
    <s v="theater/plays"/>
    <n v="184"/>
    <n v="62.9"/>
    <x v="3"/>
    <s v="plays"/>
  </r>
  <r>
    <n v="9100"/>
    <n v="5803"/>
    <x v="0"/>
    <n v="67"/>
    <x v="1"/>
    <s v="USD"/>
    <n v="1508130000"/>
    <n v="1509771600"/>
    <b v="0"/>
    <x v="0"/>
    <s v="photography/photography books"/>
    <n v="64"/>
    <n v="86.61"/>
    <x v="7"/>
    <s v="photography books"/>
  </r>
  <r>
    <n v="6300"/>
    <n v="14199"/>
    <x v="1"/>
    <n v="189"/>
    <x v="1"/>
    <s v="USD"/>
    <n v="1550037600"/>
    <n v="1550556000"/>
    <b v="0"/>
    <x v="1"/>
    <s v="food/food trucks"/>
    <n v="225"/>
    <n v="75.13"/>
    <x v="0"/>
    <s v="food trucks"/>
  </r>
  <r>
    <n v="114400"/>
    <n v="196779"/>
    <x v="1"/>
    <n v="4799"/>
    <x v="1"/>
    <s v="USD"/>
    <n v="1486706400"/>
    <n v="1489039200"/>
    <b v="1"/>
    <x v="1"/>
    <s v="film &amp; video/documentary"/>
    <n v="172"/>
    <n v="41"/>
    <x v="4"/>
    <s v="documentary"/>
  </r>
  <r>
    <n v="38900"/>
    <n v="56859"/>
    <x v="1"/>
    <n v="1137"/>
    <x v="1"/>
    <s v="USD"/>
    <n v="1553835600"/>
    <n v="1556600400"/>
    <b v="0"/>
    <x v="0"/>
    <s v="publishing/nonfiction"/>
    <n v="146"/>
    <n v="50.01"/>
    <x v="5"/>
    <s v="nonfiction"/>
  </r>
  <r>
    <n v="135500"/>
    <n v="103554"/>
    <x v="0"/>
    <n v="1068"/>
    <x v="1"/>
    <s v="USD"/>
    <n v="1277528400"/>
    <n v="1278565200"/>
    <b v="0"/>
    <x v="0"/>
    <s v="theater/plays"/>
    <n v="76"/>
    <n v="96.96"/>
    <x v="3"/>
    <s v="plays"/>
  </r>
  <r>
    <n v="109000"/>
    <n v="42795"/>
    <x v="0"/>
    <n v="424"/>
    <x v="1"/>
    <s v="USD"/>
    <n v="1339477200"/>
    <n v="1339909200"/>
    <b v="0"/>
    <x v="0"/>
    <s v="technology/wearables"/>
    <n v="39"/>
    <n v="100.93"/>
    <x v="2"/>
    <s v="wearables"/>
  </r>
  <r>
    <n v="114800"/>
    <n v="12938"/>
    <x v="3"/>
    <n v="145"/>
    <x v="5"/>
    <s v="CHF"/>
    <n v="1325656800"/>
    <n v="1325829600"/>
    <b v="0"/>
    <x v="0"/>
    <s v="music/indie rock"/>
    <n v="11"/>
    <n v="89.23"/>
    <x v="1"/>
    <s v="indie rock"/>
  </r>
  <r>
    <n v="83000"/>
    <n v="101352"/>
    <x v="1"/>
    <n v="1152"/>
    <x v="1"/>
    <s v="USD"/>
    <n v="1288242000"/>
    <n v="1290578400"/>
    <b v="0"/>
    <x v="0"/>
    <s v="theater/plays"/>
    <n v="122"/>
    <n v="87.98"/>
    <x v="3"/>
    <s v="plays"/>
  </r>
  <r>
    <n v="2400"/>
    <n v="4477"/>
    <x v="1"/>
    <n v="50"/>
    <x v="1"/>
    <s v="USD"/>
    <n v="1379048400"/>
    <n v="1380344400"/>
    <b v="0"/>
    <x v="0"/>
    <s v="photography/photography books"/>
    <n v="187"/>
    <n v="89.54"/>
    <x v="7"/>
    <s v="photography books"/>
  </r>
  <r>
    <n v="60400"/>
    <n v="4393"/>
    <x v="0"/>
    <n v="151"/>
    <x v="1"/>
    <s v="USD"/>
    <n v="1389679200"/>
    <n v="1389852000"/>
    <b v="0"/>
    <x v="0"/>
    <s v="publishing/nonfiction"/>
    <n v="7"/>
    <n v="29.09"/>
    <x v="5"/>
    <s v="nonfiction"/>
  </r>
  <r>
    <n v="102900"/>
    <n v="67546"/>
    <x v="0"/>
    <n v="1608"/>
    <x v="1"/>
    <s v="USD"/>
    <n v="1294293600"/>
    <n v="1294466400"/>
    <b v="0"/>
    <x v="0"/>
    <s v="technology/wearables"/>
    <n v="66"/>
    <n v="42.01"/>
    <x v="2"/>
    <s v="wearables"/>
  </r>
  <r>
    <n v="62800"/>
    <n v="143788"/>
    <x v="1"/>
    <n v="3059"/>
    <x v="0"/>
    <s v="CAD"/>
    <n v="1500267600"/>
    <n v="1500354000"/>
    <b v="0"/>
    <x v="0"/>
    <s v="music/jazz"/>
    <n v="229"/>
    <n v="47"/>
    <x v="1"/>
    <s v="jazz"/>
  </r>
  <r>
    <n v="800"/>
    <n v="3755"/>
    <x v="1"/>
    <n v="34"/>
    <x v="1"/>
    <s v="USD"/>
    <n v="1375074000"/>
    <n v="1375938000"/>
    <b v="0"/>
    <x v="1"/>
    <s v="film &amp; video/documentary"/>
    <n v="469"/>
    <n v="110.44"/>
    <x v="4"/>
    <s v="documentary"/>
  </r>
  <r>
    <n v="7100"/>
    <n v="9238"/>
    <x v="1"/>
    <n v="220"/>
    <x v="1"/>
    <s v="USD"/>
    <n v="1323324000"/>
    <n v="1323410400"/>
    <b v="1"/>
    <x v="0"/>
    <s v="theater/plays"/>
    <n v="130"/>
    <n v="41.99"/>
    <x v="3"/>
    <s v="plays"/>
  </r>
  <r>
    <n v="46100"/>
    <n v="77012"/>
    <x v="1"/>
    <n v="1604"/>
    <x v="2"/>
    <s v="AUD"/>
    <n v="1538715600"/>
    <n v="1539406800"/>
    <b v="0"/>
    <x v="0"/>
    <s v="film &amp; video/drama"/>
    <n v="167"/>
    <n v="48.01"/>
    <x v="4"/>
    <s v="drama"/>
  </r>
  <r>
    <n v="8100"/>
    <n v="14083"/>
    <x v="1"/>
    <n v="454"/>
    <x v="1"/>
    <s v="USD"/>
    <n v="1369285200"/>
    <n v="1369803600"/>
    <b v="0"/>
    <x v="0"/>
    <s v="music/rock"/>
    <n v="174"/>
    <n v="31.02"/>
    <x v="1"/>
    <s v="rock"/>
  </r>
  <r>
    <n v="1700"/>
    <n v="12202"/>
    <x v="1"/>
    <n v="123"/>
    <x v="6"/>
    <s v="EUR"/>
    <n v="1525755600"/>
    <n v="1525928400"/>
    <b v="0"/>
    <x v="1"/>
    <s v="film &amp; video/animation"/>
    <n v="718"/>
    <n v="99.2"/>
    <x v="4"/>
    <s v="animation"/>
  </r>
  <r>
    <n v="97300"/>
    <n v="62127"/>
    <x v="0"/>
    <n v="941"/>
    <x v="1"/>
    <s v="USD"/>
    <n v="1296626400"/>
    <n v="1297231200"/>
    <b v="0"/>
    <x v="0"/>
    <s v="music/indie rock"/>
    <n v="64"/>
    <n v="66.02"/>
    <x v="1"/>
    <s v="indie rock"/>
  </r>
  <r>
    <n v="100"/>
    <n v="2"/>
    <x v="0"/>
    <n v="1"/>
    <x v="1"/>
    <s v="USD"/>
    <n v="1376629200"/>
    <n v="1378530000"/>
    <b v="0"/>
    <x v="1"/>
    <s v="photography/photography books"/>
    <n v="2"/>
    <n v="2"/>
    <x v="7"/>
    <s v="photography books"/>
  </r>
  <r>
    <n v="900"/>
    <n v="13772"/>
    <x v="1"/>
    <n v="299"/>
    <x v="1"/>
    <s v="USD"/>
    <n v="1572152400"/>
    <n v="1572152400"/>
    <b v="0"/>
    <x v="0"/>
    <s v="theater/plays"/>
    <n v="1530"/>
    <n v="46.06"/>
    <x v="3"/>
    <s v="plays"/>
  </r>
  <r>
    <n v="7300"/>
    <n v="2946"/>
    <x v="0"/>
    <n v="40"/>
    <x v="1"/>
    <s v="USD"/>
    <n v="1325829600"/>
    <n v="1329890400"/>
    <b v="0"/>
    <x v="1"/>
    <s v="film &amp; video/shorts"/>
    <n v="40"/>
    <n v="73.650000000000006"/>
    <x v="4"/>
    <s v="shorts"/>
  </r>
  <r>
    <n v="195800"/>
    <n v="168820"/>
    <x v="0"/>
    <n v="3015"/>
    <x v="0"/>
    <s v="CAD"/>
    <n v="1273640400"/>
    <n v="1276750800"/>
    <b v="0"/>
    <x v="1"/>
    <s v="theater/plays"/>
    <n v="86"/>
    <n v="55.99"/>
    <x v="3"/>
    <s v="plays"/>
  </r>
  <r>
    <n v="48900"/>
    <n v="154321"/>
    <x v="1"/>
    <n v="2237"/>
    <x v="1"/>
    <s v="USD"/>
    <n v="1510639200"/>
    <n v="1510898400"/>
    <b v="0"/>
    <x v="0"/>
    <s v="theater/plays"/>
    <n v="316"/>
    <n v="68.989999999999995"/>
    <x v="3"/>
    <s v="plays"/>
  </r>
  <r>
    <n v="29600"/>
    <n v="26527"/>
    <x v="0"/>
    <n v="435"/>
    <x v="1"/>
    <s v="USD"/>
    <n v="1528088400"/>
    <n v="1532408400"/>
    <b v="0"/>
    <x v="0"/>
    <s v="theater/plays"/>
    <n v="90"/>
    <n v="60.98"/>
    <x v="3"/>
    <s v="plays"/>
  </r>
  <r>
    <n v="39300"/>
    <n v="71583"/>
    <x v="1"/>
    <n v="645"/>
    <x v="1"/>
    <s v="USD"/>
    <n v="1359525600"/>
    <n v="1360562400"/>
    <b v="1"/>
    <x v="0"/>
    <s v="film &amp; video/documentary"/>
    <n v="182"/>
    <n v="110.98"/>
    <x v="4"/>
    <s v="documentary"/>
  </r>
  <r>
    <n v="3400"/>
    <n v="12100"/>
    <x v="1"/>
    <n v="484"/>
    <x v="3"/>
    <s v="DKK"/>
    <n v="1570942800"/>
    <n v="1571547600"/>
    <b v="0"/>
    <x v="0"/>
    <s v="theater/plays"/>
    <n v="356"/>
    <n v="25"/>
    <x v="3"/>
    <s v="plays"/>
  </r>
  <r>
    <n v="9200"/>
    <n v="12129"/>
    <x v="1"/>
    <n v="154"/>
    <x v="0"/>
    <s v="CAD"/>
    <n v="1466398800"/>
    <n v="1468126800"/>
    <b v="0"/>
    <x v="0"/>
    <s v="film &amp; video/documentary"/>
    <n v="132"/>
    <n v="78.760000000000005"/>
    <x v="4"/>
    <s v="documentary"/>
  </r>
  <r>
    <n v="135600"/>
    <n v="62804"/>
    <x v="0"/>
    <n v="714"/>
    <x v="1"/>
    <s v="USD"/>
    <n v="1492491600"/>
    <n v="1492837200"/>
    <b v="0"/>
    <x v="0"/>
    <s v="music/rock"/>
    <n v="46"/>
    <n v="87.96"/>
    <x v="1"/>
    <s v="rock"/>
  </r>
  <r>
    <n v="153700"/>
    <n v="55536"/>
    <x v="2"/>
    <n v="1111"/>
    <x v="1"/>
    <s v="USD"/>
    <n v="1430197200"/>
    <n v="1430197200"/>
    <b v="0"/>
    <x v="0"/>
    <s v="games/mobile games"/>
    <n v="36"/>
    <n v="49.99"/>
    <x v="6"/>
    <s v="mobile games"/>
  </r>
  <r>
    <n v="7800"/>
    <n v="8161"/>
    <x v="1"/>
    <n v="82"/>
    <x v="1"/>
    <s v="USD"/>
    <n v="1496034000"/>
    <n v="1496206800"/>
    <b v="0"/>
    <x v="0"/>
    <s v="theater/plays"/>
    <n v="105"/>
    <n v="99.52"/>
    <x v="3"/>
    <s v="plays"/>
  </r>
  <r>
    <n v="2100"/>
    <n v="14046"/>
    <x v="1"/>
    <n v="134"/>
    <x v="1"/>
    <s v="USD"/>
    <n v="1388728800"/>
    <n v="1389592800"/>
    <b v="0"/>
    <x v="0"/>
    <s v="publishing/fiction"/>
    <n v="669"/>
    <n v="104.82"/>
    <x v="5"/>
    <s v="fiction"/>
  </r>
  <r>
    <n v="189500"/>
    <n v="117628"/>
    <x v="2"/>
    <n v="1089"/>
    <x v="1"/>
    <s v="USD"/>
    <n v="1543298400"/>
    <n v="1545631200"/>
    <b v="0"/>
    <x v="0"/>
    <s v="film &amp; video/animation"/>
    <n v="62"/>
    <n v="108.01"/>
    <x v="4"/>
    <s v="animation"/>
  </r>
  <r>
    <n v="188200"/>
    <n v="159405"/>
    <x v="0"/>
    <n v="5497"/>
    <x v="1"/>
    <s v="USD"/>
    <n v="1271739600"/>
    <n v="1272430800"/>
    <b v="0"/>
    <x v="1"/>
    <s v="food/food trucks"/>
    <n v="85"/>
    <n v="29"/>
    <x v="0"/>
    <s v="food trucks"/>
  </r>
  <r>
    <n v="113500"/>
    <n v="12552"/>
    <x v="0"/>
    <n v="418"/>
    <x v="1"/>
    <s v="USD"/>
    <n v="1326434400"/>
    <n v="1327903200"/>
    <b v="0"/>
    <x v="0"/>
    <s v="theater/plays"/>
    <n v="11"/>
    <n v="30.03"/>
    <x v="3"/>
    <s v="plays"/>
  </r>
  <r>
    <n v="134600"/>
    <n v="59007"/>
    <x v="0"/>
    <n v="1439"/>
    <x v="1"/>
    <s v="USD"/>
    <n v="1295244000"/>
    <n v="1296021600"/>
    <b v="0"/>
    <x v="1"/>
    <s v="film &amp; video/documentary"/>
    <n v="44"/>
    <n v="41.01"/>
    <x v="4"/>
    <s v="documentary"/>
  </r>
  <r>
    <n v="1700"/>
    <n v="943"/>
    <x v="0"/>
    <n v="15"/>
    <x v="1"/>
    <s v="USD"/>
    <n v="1541221200"/>
    <n v="1543298400"/>
    <b v="0"/>
    <x v="0"/>
    <s v="theater/plays"/>
    <n v="55"/>
    <n v="62.87"/>
    <x v="3"/>
    <s v="plays"/>
  </r>
  <r>
    <n v="163700"/>
    <n v="93963"/>
    <x v="0"/>
    <n v="1999"/>
    <x v="0"/>
    <s v="CAD"/>
    <n v="1336280400"/>
    <n v="1336366800"/>
    <b v="0"/>
    <x v="0"/>
    <s v="film &amp; video/documentary"/>
    <n v="57"/>
    <n v="47.01"/>
    <x v="4"/>
    <s v="documentary"/>
  </r>
  <r>
    <n v="113800"/>
    <n v="140469"/>
    <x v="1"/>
    <n v="5203"/>
    <x v="1"/>
    <s v="USD"/>
    <n v="1324533600"/>
    <n v="1325052000"/>
    <b v="0"/>
    <x v="0"/>
    <s v="technology/web"/>
    <n v="123"/>
    <n v="27"/>
    <x v="2"/>
    <s v="web"/>
  </r>
  <r>
    <n v="5000"/>
    <n v="6423"/>
    <x v="1"/>
    <n v="94"/>
    <x v="1"/>
    <s v="USD"/>
    <n v="1498366800"/>
    <n v="1499576400"/>
    <b v="0"/>
    <x v="0"/>
    <s v="theater/plays"/>
    <n v="128"/>
    <n v="68.33"/>
    <x v="3"/>
    <s v="plays"/>
  </r>
  <r>
    <n v="9400"/>
    <n v="6015"/>
    <x v="0"/>
    <n v="118"/>
    <x v="1"/>
    <s v="USD"/>
    <n v="1498712400"/>
    <n v="1501304400"/>
    <b v="0"/>
    <x v="1"/>
    <s v="technology/wearables"/>
    <n v="64"/>
    <n v="50.97"/>
    <x v="2"/>
    <s v="wearables"/>
  </r>
  <r>
    <n v="8700"/>
    <n v="11075"/>
    <x v="1"/>
    <n v="205"/>
    <x v="1"/>
    <s v="USD"/>
    <n v="1271480400"/>
    <n v="1273208400"/>
    <b v="0"/>
    <x v="1"/>
    <s v="theater/plays"/>
    <n v="127"/>
    <n v="54.02"/>
    <x v="3"/>
    <s v="plays"/>
  </r>
  <r>
    <n v="147800"/>
    <n v="15723"/>
    <x v="0"/>
    <n v="162"/>
    <x v="1"/>
    <s v="USD"/>
    <n v="1316667600"/>
    <n v="1316840400"/>
    <b v="0"/>
    <x v="1"/>
    <s v="food/food trucks"/>
    <n v="11"/>
    <n v="97.06"/>
    <x v="0"/>
    <s v="food trucks"/>
  </r>
  <r>
    <n v="5100"/>
    <n v="2064"/>
    <x v="0"/>
    <n v="83"/>
    <x v="1"/>
    <s v="USD"/>
    <n v="1524027600"/>
    <n v="1524546000"/>
    <b v="0"/>
    <x v="0"/>
    <s v="music/indie rock"/>
    <n v="40"/>
    <n v="24.87"/>
    <x v="1"/>
    <s v="indie rock"/>
  </r>
  <r>
    <n v="2700"/>
    <n v="7767"/>
    <x v="1"/>
    <n v="92"/>
    <x v="1"/>
    <s v="USD"/>
    <n v="1438059600"/>
    <n v="1438578000"/>
    <b v="0"/>
    <x v="0"/>
    <s v="photography/photography books"/>
    <n v="288"/>
    <n v="84.42"/>
    <x v="7"/>
    <s v="photography books"/>
  </r>
  <r>
    <n v="1800"/>
    <n v="10313"/>
    <x v="1"/>
    <n v="219"/>
    <x v="1"/>
    <s v="USD"/>
    <n v="1361944800"/>
    <n v="1362549600"/>
    <b v="0"/>
    <x v="0"/>
    <s v="theater/plays"/>
    <n v="573"/>
    <n v="47.09"/>
    <x v="3"/>
    <s v="plays"/>
  </r>
  <r>
    <n v="174500"/>
    <n v="197018"/>
    <x v="1"/>
    <n v="2526"/>
    <x v="1"/>
    <s v="USD"/>
    <n v="1410584400"/>
    <n v="1413349200"/>
    <b v="0"/>
    <x v="1"/>
    <s v="theater/plays"/>
    <n v="113"/>
    <n v="78"/>
    <x v="3"/>
    <s v="plays"/>
  </r>
  <r>
    <n v="101400"/>
    <n v="47037"/>
    <x v="0"/>
    <n v="747"/>
    <x v="1"/>
    <s v="USD"/>
    <n v="1297404000"/>
    <n v="1298008800"/>
    <b v="0"/>
    <x v="0"/>
    <s v="film &amp; video/animation"/>
    <n v="46"/>
    <n v="62.97"/>
    <x v="4"/>
    <s v="animation"/>
  </r>
  <r>
    <n v="191000"/>
    <n v="173191"/>
    <x v="3"/>
    <n v="2138"/>
    <x v="1"/>
    <s v="USD"/>
    <n v="1392012000"/>
    <n v="1394427600"/>
    <b v="0"/>
    <x v="1"/>
    <s v="photography/photography books"/>
    <n v="91"/>
    <n v="81.010000000000005"/>
    <x v="7"/>
    <s v="photography books"/>
  </r>
  <r>
    <n v="8100"/>
    <n v="5487"/>
    <x v="0"/>
    <n v="84"/>
    <x v="1"/>
    <s v="USD"/>
    <n v="1569733200"/>
    <n v="1572670800"/>
    <b v="0"/>
    <x v="0"/>
    <s v="theater/plays"/>
    <n v="68"/>
    <n v="65.319999999999993"/>
    <x v="3"/>
    <s v="plays"/>
  </r>
  <r>
    <n v="5100"/>
    <n v="9817"/>
    <x v="1"/>
    <n v="94"/>
    <x v="1"/>
    <s v="USD"/>
    <n v="1529643600"/>
    <n v="1531112400"/>
    <b v="1"/>
    <x v="0"/>
    <s v="theater/plays"/>
    <n v="192"/>
    <n v="104.44"/>
    <x v="3"/>
    <s v="plays"/>
  </r>
  <r>
    <n v="7700"/>
    <n v="6369"/>
    <x v="0"/>
    <n v="91"/>
    <x v="1"/>
    <s v="USD"/>
    <n v="1399006800"/>
    <n v="1400734800"/>
    <b v="0"/>
    <x v="0"/>
    <s v="theater/plays"/>
    <n v="83"/>
    <n v="69.989999999999995"/>
    <x v="3"/>
    <s v="plays"/>
  </r>
  <r>
    <n v="121400"/>
    <n v="65755"/>
    <x v="0"/>
    <n v="792"/>
    <x v="1"/>
    <s v="USD"/>
    <n v="1385359200"/>
    <n v="1386741600"/>
    <b v="0"/>
    <x v="1"/>
    <s v="film &amp; video/documentary"/>
    <n v="54"/>
    <n v="83.02"/>
    <x v="4"/>
    <s v="documentary"/>
  </r>
  <r>
    <n v="5400"/>
    <n v="903"/>
    <x v="3"/>
    <n v="10"/>
    <x v="0"/>
    <s v="CAD"/>
    <n v="1480572000"/>
    <n v="1481781600"/>
    <b v="1"/>
    <x v="0"/>
    <s v="theater/plays"/>
    <n v="17"/>
    <n v="90.3"/>
    <x v="3"/>
    <s v="plays"/>
  </r>
  <r>
    <n v="152400"/>
    <n v="178120"/>
    <x v="1"/>
    <n v="1713"/>
    <x v="6"/>
    <s v="EUR"/>
    <n v="1418623200"/>
    <n v="1419660000"/>
    <b v="0"/>
    <x v="1"/>
    <s v="theater/plays"/>
    <n v="117"/>
    <n v="103.98"/>
    <x v="3"/>
    <s v="plays"/>
  </r>
  <r>
    <n v="1300"/>
    <n v="13678"/>
    <x v="1"/>
    <n v="249"/>
    <x v="1"/>
    <s v="USD"/>
    <n v="1555736400"/>
    <n v="1555822800"/>
    <b v="0"/>
    <x v="0"/>
    <s v="music/jazz"/>
    <n v="1052"/>
    <n v="54.93"/>
    <x v="1"/>
    <s v="jazz"/>
  </r>
  <r>
    <n v="8100"/>
    <n v="9969"/>
    <x v="1"/>
    <n v="192"/>
    <x v="1"/>
    <s v="USD"/>
    <n v="1442120400"/>
    <n v="1442379600"/>
    <b v="0"/>
    <x v="1"/>
    <s v="film &amp; video/animation"/>
    <n v="123"/>
    <n v="51.92"/>
    <x v="4"/>
    <s v="animation"/>
  </r>
  <r>
    <n v="8300"/>
    <n v="14827"/>
    <x v="1"/>
    <n v="247"/>
    <x v="1"/>
    <s v="USD"/>
    <n v="1362376800"/>
    <n v="1364965200"/>
    <b v="0"/>
    <x v="0"/>
    <s v="theater/plays"/>
    <n v="179"/>
    <n v="60.03"/>
    <x v="3"/>
    <s v="plays"/>
  </r>
  <r>
    <n v="28400"/>
    <n v="100900"/>
    <x v="1"/>
    <n v="2293"/>
    <x v="1"/>
    <s v="USD"/>
    <n v="1478408400"/>
    <n v="1479016800"/>
    <b v="0"/>
    <x v="0"/>
    <s v="film &amp; video/science fiction"/>
    <n v="355"/>
    <n v="44"/>
    <x v="4"/>
    <s v="science fiction"/>
  </r>
  <r>
    <n v="102500"/>
    <n v="165954"/>
    <x v="1"/>
    <n v="3131"/>
    <x v="1"/>
    <s v="USD"/>
    <n v="1498798800"/>
    <n v="1499662800"/>
    <b v="0"/>
    <x v="0"/>
    <s v="film &amp; video/television"/>
    <n v="162"/>
    <n v="53"/>
    <x v="4"/>
    <s v="television"/>
  </r>
  <r>
    <n v="7000"/>
    <n v="1744"/>
    <x v="0"/>
    <n v="32"/>
    <x v="1"/>
    <s v="USD"/>
    <n v="1335416400"/>
    <n v="1337835600"/>
    <b v="0"/>
    <x v="0"/>
    <s v="technology/wearables"/>
    <n v="25"/>
    <n v="54.5"/>
    <x v="2"/>
    <s v="wearables"/>
  </r>
  <r>
    <n v="5400"/>
    <n v="10731"/>
    <x v="1"/>
    <n v="143"/>
    <x v="6"/>
    <s v="EUR"/>
    <n v="1504328400"/>
    <n v="1505710800"/>
    <b v="0"/>
    <x v="0"/>
    <s v="theater/plays"/>
    <n v="199"/>
    <n v="75.040000000000006"/>
    <x v="3"/>
    <s v="plays"/>
  </r>
  <r>
    <n v="9300"/>
    <n v="3232"/>
    <x v="3"/>
    <n v="90"/>
    <x v="1"/>
    <s v="USD"/>
    <n v="1285822800"/>
    <n v="1287464400"/>
    <b v="0"/>
    <x v="0"/>
    <s v="theater/plays"/>
    <n v="35"/>
    <n v="35.909999999999997"/>
    <x v="3"/>
    <s v="plays"/>
  </r>
  <r>
    <n v="6200"/>
    <n v="10938"/>
    <x v="1"/>
    <n v="296"/>
    <x v="1"/>
    <s v="USD"/>
    <n v="1311483600"/>
    <n v="1311656400"/>
    <b v="0"/>
    <x v="1"/>
    <s v="music/indie rock"/>
    <n v="176"/>
    <n v="36.950000000000003"/>
    <x v="1"/>
    <s v="indie rock"/>
  </r>
  <r>
    <n v="2100"/>
    <n v="10739"/>
    <x v="1"/>
    <n v="170"/>
    <x v="1"/>
    <s v="USD"/>
    <n v="1291356000"/>
    <n v="1293170400"/>
    <b v="0"/>
    <x v="1"/>
    <s v="theater/plays"/>
    <n v="511"/>
    <n v="63.17"/>
    <x v="3"/>
    <s v="plays"/>
  </r>
  <r>
    <n v="6800"/>
    <n v="5579"/>
    <x v="0"/>
    <n v="186"/>
    <x v="1"/>
    <s v="USD"/>
    <n v="1355810400"/>
    <n v="1355983200"/>
    <b v="0"/>
    <x v="0"/>
    <s v="technology/wearables"/>
    <n v="82"/>
    <n v="29.99"/>
    <x v="2"/>
    <s v="wearables"/>
  </r>
  <r>
    <n v="155200"/>
    <n v="37754"/>
    <x v="3"/>
    <n v="439"/>
    <x v="4"/>
    <s v="GBP"/>
    <n v="1513663200"/>
    <n v="1515045600"/>
    <b v="0"/>
    <x v="0"/>
    <s v="film &amp; video/television"/>
    <n v="24"/>
    <n v="86"/>
    <x v="4"/>
    <s v="television"/>
  </r>
  <r>
    <n v="89900"/>
    <n v="45384"/>
    <x v="0"/>
    <n v="605"/>
    <x v="1"/>
    <s v="USD"/>
    <n v="1365915600"/>
    <n v="1366088400"/>
    <b v="0"/>
    <x v="1"/>
    <s v="games/video games"/>
    <n v="50"/>
    <n v="75.010000000000005"/>
    <x v="6"/>
    <s v="video games"/>
  </r>
  <r>
    <n v="900"/>
    <n v="8703"/>
    <x v="1"/>
    <n v="86"/>
    <x v="3"/>
    <s v="DKK"/>
    <n v="1551852000"/>
    <n v="1553317200"/>
    <b v="0"/>
    <x v="0"/>
    <s v="games/video games"/>
    <n v="967"/>
    <n v="101.2"/>
    <x v="6"/>
    <s v="video games"/>
  </r>
  <r>
    <n v="100"/>
    <n v="4"/>
    <x v="0"/>
    <n v="1"/>
    <x v="0"/>
    <s v="CAD"/>
    <n v="1540098000"/>
    <n v="1542088800"/>
    <b v="0"/>
    <x v="0"/>
    <s v="film &amp; video/animation"/>
    <n v="4"/>
    <n v="4"/>
    <x v="4"/>
    <s v="animation"/>
  </r>
  <r>
    <n v="148400"/>
    <n v="182302"/>
    <x v="1"/>
    <n v="6286"/>
    <x v="1"/>
    <s v="USD"/>
    <n v="1500440400"/>
    <n v="1503118800"/>
    <b v="0"/>
    <x v="0"/>
    <s v="music/rock"/>
    <n v="123"/>
    <n v="29"/>
    <x v="1"/>
    <s v="rock"/>
  </r>
  <r>
    <n v="4800"/>
    <n v="3045"/>
    <x v="0"/>
    <n v="31"/>
    <x v="1"/>
    <s v="USD"/>
    <n v="1278392400"/>
    <n v="1278478800"/>
    <b v="0"/>
    <x v="0"/>
    <s v="film &amp; video/drama"/>
    <n v="63"/>
    <n v="98.23"/>
    <x v="4"/>
    <s v="drama"/>
  </r>
  <r>
    <n v="182400"/>
    <n v="102749"/>
    <x v="0"/>
    <n v="1181"/>
    <x v="1"/>
    <s v="USD"/>
    <n v="1480572000"/>
    <n v="1484114400"/>
    <b v="0"/>
    <x v="0"/>
    <s v="film &amp; video/science fiction"/>
    <n v="56"/>
    <n v="87"/>
    <x v="4"/>
    <s v="science fiction"/>
  </r>
  <r>
    <n v="4000"/>
    <n v="1763"/>
    <x v="0"/>
    <n v="39"/>
    <x v="1"/>
    <s v="USD"/>
    <n v="1382331600"/>
    <n v="1385445600"/>
    <b v="0"/>
    <x v="1"/>
    <s v="film &amp; video/drama"/>
    <n v="44"/>
    <n v="45.21"/>
    <x v="4"/>
    <s v="drama"/>
  </r>
  <r>
    <n v="116500"/>
    <n v="137904"/>
    <x v="1"/>
    <n v="3727"/>
    <x v="1"/>
    <s v="USD"/>
    <n v="1316754000"/>
    <n v="1318741200"/>
    <b v="0"/>
    <x v="0"/>
    <s v="theater/plays"/>
    <n v="118"/>
    <n v="37"/>
    <x v="3"/>
    <s v="plays"/>
  </r>
  <r>
    <n v="146400"/>
    <n v="152438"/>
    <x v="1"/>
    <n v="1605"/>
    <x v="1"/>
    <s v="USD"/>
    <n v="1518242400"/>
    <n v="1518242400"/>
    <b v="0"/>
    <x v="1"/>
    <s v="music/indie rock"/>
    <n v="104"/>
    <n v="94.98"/>
    <x v="1"/>
    <s v="indie rock"/>
  </r>
  <r>
    <n v="5000"/>
    <n v="1332"/>
    <x v="0"/>
    <n v="46"/>
    <x v="1"/>
    <s v="USD"/>
    <n v="1476421200"/>
    <n v="1476594000"/>
    <b v="0"/>
    <x v="0"/>
    <s v="theater/plays"/>
    <n v="27"/>
    <n v="28.96"/>
    <x v="3"/>
    <s v="plays"/>
  </r>
  <r>
    <n v="33800"/>
    <n v="118706"/>
    <x v="1"/>
    <n v="2120"/>
    <x v="1"/>
    <s v="USD"/>
    <n v="1269752400"/>
    <n v="1273554000"/>
    <b v="0"/>
    <x v="0"/>
    <s v="theater/plays"/>
    <n v="351"/>
    <n v="55.99"/>
    <x v="3"/>
    <s v="plays"/>
  </r>
  <r>
    <n v="6300"/>
    <n v="5674"/>
    <x v="0"/>
    <n v="105"/>
    <x v="1"/>
    <s v="USD"/>
    <n v="1419746400"/>
    <n v="1421906400"/>
    <b v="0"/>
    <x v="0"/>
    <s v="film &amp; video/documentary"/>
    <n v="90"/>
    <n v="54.04"/>
    <x v="4"/>
    <s v="documentary"/>
  </r>
  <r>
    <n v="2400"/>
    <n v="4119"/>
    <x v="1"/>
    <n v="50"/>
    <x v="1"/>
    <s v="USD"/>
    <n v="1281330000"/>
    <n v="1281589200"/>
    <b v="0"/>
    <x v="0"/>
    <s v="theater/plays"/>
    <n v="172"/>
    <n v="82.38"/>
    <x v="3"/>
    <s v="plays"/>
  </r>
  <r>
    <n v="98800"/>
    <n v="139354"/>
    <x v="1"/>
    <n v="2080"/>
    <x v="1"/>
    <s v="USD"/>
    <n v="1398661200"/>
    <n v="1400389200"/>
    <b v="0"/>
    <x v="0"/>
    <s v="film &amp; video/drama"/>
    <n v="141"/>
    <n v="67"/>
    <x v="4"/>
    <s v="drama"/>
  </r>
  <r>
    <n v="188800"/>
    <n v="57734"/>
    <x v="0"/>
    <n v="535"/>
    <x v="1"/>
    <s v="USD"/>
    <n v="1359525600"/>
    <n v="1362808800"/>
    <b v="0"/>
    <x v="0"/>
    <s v="games/mobile games"/>
    <n v="31"/>
    <n v="107.91"/>
    <x v="6"/>
    <s v="mobile games"/>
  </r>
  <r>
    <n v="134300"/>
    <n v="145265"/>
    <x v="1"/>
    <n v="2105"/>
    <x v="1"/>
    <s v="USD"/>
    <n v="1388469600"/>
    <n v="1388815200"/>
    <b v="0"/>
    <x v="0"/>
    <s v="film &amp; video/animation"/>
    <n v="108"/>
    <n v="69.010000000000005"/>
    <x v="4"/>
    <s v="animation"/>
  </r>
  <r>
    <n v="71200"/>
    <n v="95020"/>
    <x v="1"/>
    <n v="2436"/>
    <x v="1"/>
    <s v="USD"/>
    <n v="1518328800"/>
    <n v="1519538400"/>
    <b v="0"/>
    <x v="0"/>
    <s v="theater/plays"/>
    <n v="133"/>
    <n v="39.01"/>
    <x v="3"/>
    <s v="plays"/>
  </r>
  <r>
    <n v="4700"/>
    <n v="8829"/>
    <x v="1"/>
    <n v="80"/>
    <x v="1"/>
    <s v="USD"/>
    <n v="1517032800"/>
    <n v="1517810400"/>
    <b v="0"/>
    <x v="0"/>
    <s v="publishing/translations"/>
    <n v="188"/>
    <n v="110.36"/>
    <x v="5"/>
    <s v="translations"/>
  </r>
  <r>
    <n v="1200"/>
    <n v="3984"/>
    <x v="1"/>
    <n v="42"/>
    <x v="1"/>
    <s v="USD"/>
    <n v="1368594000"/>
    <n v="1370581200"/>
    <b v="0"/>
    <x v="1"/>
    <s v="technology/wearables"/>
    <n v="332"/>
    <n v="94.86"/>
    <x v="2"/>
    <s v="wearables"/>
  </r>
  <r>
    <n v="1400"/>
    <n v="8053"/>
    <x v="1"/>
    <n v="139"/>
    <x v="0"/>
    <s v="CAD"/>
    <n v="1448258400"/>
    <n v="1448863200"/>
    <b v="0"/>
    <x v="1"/>
    <s v="technology/web"/>
    <n v="575"/>
    <n v="57.94"/>
    <x v="2"/>
    <s v="web"/>
  </r>
  <r>
    <n v="4000"/>
    <n v="1620"/>
    <x v="0"/>
    <n v="16"/>
    <x v="1"/>
    <s v="USD"/>
    <n v="1555218000"/>
    <n v="1556600400"/>
    <b v="0"/>
    <x v="0"/>
    <s v="theater/plays"/>
    <n v="41"/>
    <n v="101.25"/>
    <x v="3"/>
    <s v="plays"/>
  </r>
  <r>
    <n v="5600"/>
    <n v="10328"/>
    <x v="1"/>
    <n v="159"/>
    <x v="1"/>
    <s v="USD"/>
    <n v="1431925200"/>
    <n v="1432098000"/>
    <b v="0"/>
    <x v="0"/>
    <s v="film &amp; video/drama"/>
    <n v="184"/>
    <n v="64.959999999999994"/>
    <x v="4"/>
    <s v="drama"/>
  </r>
  <r>
    <n v="3600"/>
    <n v="10289"/>
    <x v="1"/>
    <n v="381"/>
    <x v="1"/>
    <s v="USD"/>
    <n v="1481522400"/>
    <n v="1482127200"/>
    <b v="0"/>
    <x v="0"/>
    <s v="technology/wearables"/>
    <n v="286"/>
    <n v="27.01"/>
    <x v="2"/>
    <s v="wearables"/>
  </r>
  <r>
    <n v="3100"/>
    <n v="9889"/>
    <x v="1"/>
    <n v="194"/>
    <x v="4"/>
    <s v="GBP"/>
    <n v="1335934800"/>
    <n v="1335934800"/>
    <b v="0"/>
    <x v="1"/>
    <s v="food/food trucks"/>
    <n v="319"/>
    <n v="50.97"/>
    <x v="0"/>
    <s v="food trucks"/>
  </r>
  <r>
    <n v="153800"/>
    <n v="60342"/>
    <x v="0"/>
    <n v="575"/>
    <x v="1"/>
    <s v="USD"/>
    <n v="1552280400"/>
    <n v="1556946000"/>
    <b v="0"/>
    <x v="0"/>
    <s v="music/rock"/>
    <n v="39"/>
    <n v="104.94"/>
    <x v="1"/>
    <s v="rock"/>
  </r>
  <r>
    <n v="5000"/>
    <n v="8907"/>
    <x v="1"/>
    <n v="106"/>
    <x v="1"/>
    <s v="USD"/>
    <n v="1529989200"/>
    <n v="1530075600"/>
    <b v="0"/>
    <x v="0"/>
    <s v="music/electric music"/>
    <n v="178"/>
    <n v="84.03"/>
    <x v="1"/>
    <s v="electric music"/>
  </r>
  <r>
    <n v="4000"/>
    <n v="14606"/>
    <x v="1"/>
    <n v="142"/>
    <x v="1"/>
    <s v="USD"/>
    <n v="1418709600"/>
    <n v="1418796000"/>
    <b v="0"/>
    <x v="0"/>
    <s v="film &amp; video/television"/>
    <n v="365"/>
    <n v="102.86"/>
    <x v="4"/>
    <s v="television"/>
  </r>
  <r>
    <n v="7400"/>
    <n v="8432"/>
    <x v="1"/>
    <n v="211"/>
    <x v="1"/>
    <s v="USD"/>
    <n v="1372136400"/>
    <n v="1372482000"/>
    <b v="0"/>
    <x v="1"/>
    <s v="publishing/translations"/>
    <n v="114"/>
    <n v="39.96"/>
    <x v="5"/>
    <s v="translations"/>
  </r>
  <r>
    <n v="191500"/>
    <n v="57122"/>
    <x v="0"/>
    <n v="1120"/>
    <x v="1"/>
    <s v="USD"/>
    <n v="1533877200"/>
    <n v="1534395600"/>
    <b v="0"/>
    <x v="0"/>
    <s v="publishing/fiction"/>
    <n v="30"/>
    <n v="51"/>
    <x v="5"/>
    <s v="fiction"/>
  </r>
  <r>
    <n v="8500"/>
    <n v="4613"/>
    <x v="0"/>
    <n v="113"/>
    <x v="1"/>
    <s v="USD"/>
    <n v="1309064400"/>
    <n v="1311397200"/>
    <b v="0"/>
    <x v="0"/>
    <s v="film &amp; video/science fiction"/>
    <n v="54"/>
    <n v="40.82"/>
    <x v="4"/>
    <s v="science fiction"/>
  </r>
  <r>
    <n v="68800"/>
    <n v="162603"/>
    <x v="1"/>
    <n v="2756"/>
    <x v="1"/>
    <s v="USD"/>
    <n v="1425877200"/>
    <n v="1426914000"/>
    <b v="0"/>
    <x v="0"/>
    <s v="technology/wearables"/>
    <n v="236"/>
    <n v="59"/>
    <x v="2"/>
    <s v="wearables"/>
  </r>
  <r>
    <n v="2400"/>
    <n v="12310"/>
    <x v="1"/>
    <n v="173"/>
    <x v="4"/>
    <s v="GBP"/>
    <n v="1501304400"/>
    <n v="1501477200"/>
    <b v="0"/>
    <x v="0"/>
    <s v="food/food trucks"/>
    <n v="513"/>
    <n v="71.16"/>
    <x v="0"/>
    <s v="food trucks"/>
  </r>
  <r>
    <n v="8600"/>
    <n v="8656"/>
    <x v="1"/>
    <n v="87"/>
    <x v="1"/>
    <s v="USD"/>
    <n v="1268287200"/>
    <n v="1269061200"/>
    <b v="0"/>
    <x v="1"/>
    <s v="photography/photography books"/>
    <n v="101"/>
    <n v="99.49"/>
    <x v="7"/>
    <s v="photography books"/>
  </r>
  <r>
    <n v="196600"/>
    <n v="159931"/>
    <x v="0"/>
    <n v="1538"/>
    <x v="1"/>
    <s v="USD"/>
    <n v="1412139600"/>
    <n v="1415772000"/>
    <b v="0"/>
    <x v="1"/>
    <s v="theater/plays"/>
    <n v="81"/>
    <n v="103.99"/>
    <x v="3"/>
    <s v="plays"/>
  </r>
  <r>
    <n v="4200"/>
    <n v="689"/>
    <x v="0"/>
    <n v="9"/>
    <x v="1"/>
    <s v="USD"/>
    <n v="1330063200"/>
    <n v="1331013600"/>
    <b v="0"/>
    <x v="1"/>
    <s v="publishing/fiction"/>
    <n v="16"/>
    <n v="76.56"/>
    <x v="5"/>
    <s v="fiction"/>
  </r>
  <r>
    <n v="91400"/>
    <n v="48236"/>
    <x v="0"/>
    <n v="554"/>
    <x v="1"/>
    <s v="USD"/>
    <n v="1576130400"/>
    <n v="1576735200"/>
    <b v="0"/>
    <x v="0"/>
    <s v="theater/plays"/>
    <n v="53"/>
    <n v="87.07"/>
    <x v="3"/>
    <s v="plays"/>
  </r>
  <r>
    <n v="29600"/>
    <n v="77021"/>
    <x v="1"/>
    <n v="1572"/>
    <x v="4"/>
    <s v="GBP"/>
    <n v="1407128400"/>
    <n v="1411362000"/>
    <b v="0"/>
    <x v="1"/>
    <s v="food/food trucks"/>
    <n v="260"/>
    <n v="49"/>
    <x v="0"/>
    <s v="food trucks"/>
  </r>
  <r>
    <n v="90600"/>
    <n v="27844"/>
    <x v="0"/>
    <n v="648"/>
    <x v="4"/>
    <s v="GBP"/>
    <n v="1560142800"/>
    <n v="1563685200"/>
    <b v="0"/>
    <x v="0"/>
    <s v="theater/plays"/>
    <n v="31"/>
    <n v="42.97"/>
    <x v="3"/>
    <s v="plays"/>
  </r>
  <r>
    <n v="5200"/>
    <n v="702"/>
    <x v="0"/>
    <n v="21"/>
    <x v="4"/>
    <s v="GBP"/>
    <n v="1520575200"/>
    <n v="1521867600"/>
    <b v="0"/>
    <x v="1"/>
    <s v="publishing/translations"/>
    <n v="14"/>
    <n v="33.43"/>
    <x v="5"/>
    <s v="translations"/>
  </r>
  <r>
    <n v="110300"/>
    <n v="197024"/>
    <x v="1"/>
    <n v="2346"/>
    <x v="1"/>
    <s v="USD"/>
    <n v="1492664400"/>
    <n v="1495515600"/>
    <b v="0"/>
    <x v="0"/>
    <s v="theater/plays"/>
    <n v="179"/>
    <n v="83.98"/>
    <x v="3"/>
    <s v="plays"/>
  </r>
  <r>
    <n v="5300"/>
    <n v="11663"/>
    <x v="1"/>
    <n v="115"/>
    <x v="1"/>
    <s v="USD"/>
    <n v="1454479200"/>
    <n v="1455948000"/>
    <b v="0"/>
    <x v="0"/>
    <s v="theater/plays"/>
    <n v="220"/>
    <n v="101.42"/>
    <x v="3"/>
    <s v="plays"/>
  </r>
  <r>
    <n v="9200"/>
    <n v="9339"/>
    <x v="1"/>
    <n v="85"/>
    <x v="6"/>
    <s v="EUR"/>
    <n v="1281934800"/>
    <n v="1282366800"/>
    <b v="0"/>
    <x v="0"/>
    <s v="technology/wearables"/>
    <n v="102"/>
    <n v="109.87"/>
    <x v="2"/>
    <s v="wearables"/>
  </r>
  <r>
    <n v="2400"/>
    <n v="4596"/>
    <x v="1"/>
    <n v="144"/>
    <x v="1"/>
    <s v="USD"/>
    <n v="1573970400"/>
    <n v="1574575200"/>
    <b v="0"/>
    <x v="0"/>
    <s v="journalism/audio"/>
    <n v="192"/>
    <n v="31.92"/>
    <x v="8"/>
    <s v="audio"/>
  </r>
  <r>
    <n v="56800"/>
    <n v="173437"/>
    <x v="1"/>
    <n v="2443"/>
    <x v="1"/>
    <s v="USD"/>
    <n v="1372654800"/>
    <n v="1374901200"/>
    <b v="0"/>
    <x v="1"/>
    <s v="food/food trucks"/>
    <n v="305"/>
    <n v="70.989999999999995"/>
    <x v="0"/>
    <s v="food trucks"/>
  </r>
  <r>
    <n v="191000"/>
    <n v="45831"/>
    <x v="3"/>
    <n v="595"/>
    <x v="1"/>
    <s v="USD"/>
    <n v="1275886800"/>
    <n v="1278910800"/>
    <b v="1"/>
    <x v="1"/>
    <s v="film &amp; video/shorts"/>
    <n v="24"/>
    <n v="77.03"/>
    <x v="4"/>
    <s v="shorts"/>
  </r>
  <r>
    <n v="900"/>
    <n v="6514"/>
    <x v="1"/>
    <n v="64"/>
    <x v="1"/>
    <s v="USD"/>
    <n v="1561784400"/>
    <n v="1562907600"/>
    <b v="0"/>
    <x v="0"/>
    <s v="photography/photography books"/>
    <n v="724"/>
    <n v="101.78"/>
    <x v="7"/>
    <s v="photography books"/>
  </r>
  <r>
    <n v="2500"/>
    <n v="13684"/>
    <x v="1"/>
    <n v="268"/>
    <x v="1"/>
    <s v="USD"/>
    <n v="1332392400"/>
    <n v="1332478800"/>
    <b v="0"/>
    <x v="0"/>
    <s v="technology/wearables"/>
    <n v="547"/>
    <n v="51.06"/>
    <x v="2"/>
    <s v="wearables"/>
  </r>
  <r>
    <n v="3200"/>
    <n v="13264"/>
    <x v="1"/>
    <n v="195"/>
    <x v="3"/>
    <s v="DKK"/>
    <n v="1402376400"/>
    <n v="1402722000"/>
    <b v="0"/>
    <x v="0"/>
    <s v="theater/plays"/>
    <n v="415"/>
    <n v="68.02"/>
    <x v="3"/>
    <s v="plays"/>
  </r>
  <r>
    <n v="183800"/>
    <n v="1667"/>
    <x v="0"/>
    <n v="54"/>
    <x v="1"/>
    <s v="USD"/>
    <n v="1495342800"/>
    <n v="1496811600"/>
    <b v="0"/>
    <x v="0"/>
    <s v="film &amp; video/animation"/>
    <n v="1"/>
    <n v="30.87"/>
    <x v="4"/>
    <s v="animation"/>
  </r>
  <r>
    <n v="9800"/>
    <n v="3349"/>
    <x v="0"/>
    <n v="120"/>
    <x v="1"/>
    <s v="USD"/>
    <n v="1482213600"/>
    <n v="1482213600"/>
    <b v="0"/>
    <x v="1"/>
    <s v="technology/wearables"/>
    <n v="34"/>
    <n v="27.91"/>
    <x v="2"/>
    <s v="wearables"/>
  </r>
  <r>
    <n v="193400"/>
    <n v="46317"/>
    <x v="0"/>
    <n v="579"/>
    <x v="3"/>
    <s v="DKK"/>
    <n v="1420092000"/>
    <n v="1420264800"/>
    <b v="0"/>
    <x v="0"/>
    <s v="technology/web"/>
    <n v="24"/>
    <n v="79.989999999999995"/>
    <x v="2"/>
    <s v="web"/>
  </r>
  <r>
    <n v="163800"/>
    <n v="78743"/>
    <x v="0"/>
    <n v="2072"/>
    <x v="1"/>
    <s v="USD"/>
    <n v="1458018000"/>
    <n v="1458450000"/>
    <b v="0"/>
    <x v="1"/>
    <s v="film &amp; video/documentary"/>
    <n v="48"/>
    <n v="38"/>
    <x v="4"/>
    <s v="documentary"/>
  </r>
  <r>
    <n v="100"/>
    <n v="0"/>
    <x v="0"/>
    <n v="0"/>
    <x v="1"/>
    <s v="USD"/>
    <n v="1367384400"/>
    <n v="1369803600"/>
    <b v="0"/>
    <x v="1"/>
    <s v="theater/plays"/>
    <n v="0"/>
    <e v="#DIV/0!"/>
    <x v="3"/>
    <s v="plays"/>
  </r>
  <r>
    <n v="153600"/>
    <n v="107743"/>
    <x v="0"/>
    <n v="1796"/>
    <x v="1"/>
    <s v="USD"/>
    <n v="1363064400"/>
    <n v="1363237200"/>
    <b v="0"/>
    <x v="0"/>
    <s v="film &amp; video/documentary"/>
    <n v="70"/>
    <n v="59.99"/>
    <x v="4"/>
    <s v="documentary"/>
  </r>
  <r>
    <n v="1300"/>
    <n v="6889"/>
    <x v="1"/>
    <n v="186"/>
    <x v="2"/>
    <s v="AUD"/>
    <n v="1343365200"/>
    <n v="1345870800"/>
    <b v="0"/>
    <x v="1"/>
    <s v="games/video games"/>
    <n v="530"/>
    <n v="37.04"/>
    <x v="6"/>
    <s v="video games"/>
  </r>
  <r>
    <n v="25500"/>
    <n v="45983"/>
    <x v="1"/>
    <n v="460"/>
    <x v="1"/>
    <s v="USD"/>
    <n v="1435726800"/>
    <n v="1437454800"/>
    <b v="0"/>
    <x v="0"/>
    <s v="film &amp; video/drama"/>
    <n v="180"/>
    <n v="99.96"/>
    <x v="4"/>
    <s v="drama"/>
  </r>
  <r>
    <n v="7500"/>
    <n v="6924"/>
    <x v="0"/>
    <n v="62"/>
    <x v="6"/>
    <s v="EUR"/>
    <n v="1431925200"/>
    <n v="1432011600"/>
    <b v="0"/>
    <x v="0"/>
    <s v="music/rock"/>
    <n v="92"/>
    <n v="111.68"/>
    <x v="1"/>
    <s v="rock"/>
  </r>
  <r>
    <n v="89900"/>
    <n v="12497"/>
    <x v="0"/>
    <n v="347"/>
    <x v="1"/>
    <s v="USD"/>
    <n v="1362722400"/>
    <n v="1366347600"/>
    <b v="0"/>
    <x v="1"/>
    <s v="publishing/radio &amp; podcasts"/>
    <n v="14"/>
    <n v="36.01"/>
    <x v="5"/>
    <s v="radio &amp; podcasts"/>
  </r>
  <r>
    <n v="18000"/>
    <n v="166874"/>
    <x v="1"/>
    <n v="2528"/>
    <x v="1"/>
    <s v="USD"/>
    <n v="1511416800"/>
    <n v="1512885600"/>
    <b v="0"/>
    <x v="1"/>
    <s v="theater/plays"/>
    <n v="927"/>
    <n v="66.010000000000005"/>
    <x v="3"/>
    <s v="plays"/>
  </r>
  <r>
    <n v="2100"/>
    <n v="837"/>
    <x v="0"/>
    <n v="19"/>
    <x v="1"/>
    <s v="USD"/>
    <n v="1365483600"/>
    <n v="1369717200"/>
    <b v="0"/>
    <x v="1"/>
    <s v="technology/web"/>
    <n v="40"/>
    <n v="44.05"/>
    <x v="2"/>
    <s v="web"/>
  </r>
  <r>
    <n v="172700"/>
    <n v="193820"/>
    <x v="1"/>
    <n v="3657"/>
    <x v="1"/>
    <s v="USD"/>
    <n v="1532840400"/>
    <n v="1534654800"/>
    <b v="0"/>
    <x v="0"/>
    <s v="theater/plays"/>
    <n v="112"/>
    <n v="53"/>
    <x v="3"/>
    <s v="plays"/>
  </r>
  <r>
    <n v="168500"/>
    <n v="119510"/>
    <x v="0"/>
    <n v="1258"/>
    <x v="1"/>
    <s v="USD"/>
    <n v="1336194000"/>
    <n v="1337058000"/>
    <b v="0"/>
    <x v="0"/>
    <s v="theater/plays"/>
    <n v="71"/>
    <n v="95"/>
    <x v="3"/>
    <s v="plays"/>
  </r>
  <r>
    <n v="7800"/>
    <n v="9289"/>
    <x v="1"/>
    <n v="131"/>
    <x v="2"/>
    <s v="AUD"/>
    <n v="1527742800"/>
    <n v="1529816400"/>
    <b v="0"/>
    <x v="0"/>
    <s v="film &amp; video/drama"/>
    <n v="119"/>
    <n v="70.91"/>
    <x v="4"/>
    <s v="drama"/>
  </r>
  <r>
    <n v="147800"/>
    <n v="35498"/>
    <x v="0"/>
    <n v="362"/>
    <x v="1"/>
    <s v="USD"/>
    <n v="1564030800"/>
    <n v="1564894800"/>
    <b v="0"/>
    <x v="0"/>
    <s v="theater/plays"/>
    <n v="24"/>
    <n v="98.06"/>
    <x v="3"/>
    <s v="plays"/>
  </r>
  <r>
    <n v="9100"/>
    <n v="12678"/>
    <x v="1"/>
    <n v="239"/>
    <x v="1"/>
    <s v="USD"/>
    <n v="1404536400"/>
    <n v="1404622800"/>
    <b v="0"/>
    <x v="1"/>
    <s v="games/video games"/>
    <n v="139"/>
    <n v="53.05"/>
    <x v="6"/>
    <s v="video games"/>
  </r>
  <r>
    <n v="8300"/>
    <n v="3260"/>
    <x v="3"/>
    <n v="35"/>
    <x v="1"/>
    <s v="USD"/>
    <n v="1284008400"/>
    <n v="1284181200"/>
    <b v="0"/>
    <x v="0"/>
    <s v="film &amp; video/television"/>
    <n v="39"/>
    <n v="93.14"/>
    <x v="4"/>
    <s v="television"/>
  </r>
  <r>
    <n v="138700"/>
    <n v="31123"/>
    <x v="3"/>
    <n v="528"/>
    <x v="5"/>
    <s v="CHF"/>
    <n v="1386309600"/>
    <n v="1386741600"/>
    <b v="0"/>
    <x v="1"/>
    <s v="music/rock"/>
    <n v="22"/>
    <n v="58.95"/>
    <x v="1"/>
    <s v="rock"/>
  </r>
  <r>
    <n v="8600"/>
    <n v="4797"/>
    <x v="0"/>
    <n v="133"/>
    <x v="0"/>
    <s v="CAD"/>
    <n v="1324620000"/>
    <n v="1324792800"/>
    <b v="0"/>
    <x v="1"/>
    <s v="theater/plays"/>
    <n v="56"/>
    <n v="36.07"/>
    <x v="3"/>
    <s v="plays"/>
  </r>
  <r>
    <n v="125400"/>
    <n v="53324"/>
    <x v="0"/>
    <n v="846"/>
    <x v="1"/>
    <s v="USD"/>
    <n v="1281070800"/>
    <n v="1284354000"/>
    <b v="0"/>
    <x v="0"/>
    <s v="publishing/nonfiction"/>
    <n v="43"/>
    <n v="63.03"/>
    <x v="5"/>
    <s v="nonfiction"/>
  </r>
  <r>
    <n v="5900"/>
    <n v="6608"/>
    <x v="1"/>
    <n v="78"/>
    <x v="1"/>
    <s v="USD"/>
    <n v="1493960400"/>
    <n v="1494392400"/>
    <b v="0"/>
    <x v="0"/>
    <s v="food/food trucks"/>
    <n v="112"/>
    <n v="84.72"/>
    <x v="0"/>
    <s v="food trucks"/>
  </r>
  <r>
    <n v="8800"/>
    <n v="622"/>
    <x v="0"/>
    <n v="10"/>
    <x v="1"/>
    <s v="USD"/>
    <n v="1519365600"/>
    <n v="1519538400"/>
    <b v="0"/>
    <x v="1"/>
    <s v="film &amp; video/animation"/>
    <n v="7"/>
    <n v="62.2"/>
    <x v="4"/>
    <s v="animation"/>
  </r>
  <r>
    <n v="177700"/>
    <n v="180802"/>
    <x v="1"/>
    <n v="1773"/>
    <x v="1"/>
    <s v="USD"/>
    <n v="1420696800"/>
    <n v="1421906400"/>
    <b v="0"/>
    <x v="1"/>
    <s v="music/rock"/>
    <n v="102"/>
    <n v="101.98"/>
    <x v="1"/>
    <s v="rock"/>
  </r>
  <r>
    <n v="800"/>
    <n v="3406"/>
    <x v="1"/>
    <n v="32"/>
    <x v="1"/>
    <s v="USD"/>
    <n v="1555650000"/>
    <n v="1555909200"/>
    <b v="0"/>
    <x v="0"/>
    <s v="theater/plays"/>
    <n v="426"/>
    <n v="106.44"/>
    <x v="3"/>
    <s v="plays"/>
  </r>
  <r>
    <n v="7600"/>
    <n v="11061"/>
    <x v="1"/>
    <n v="369"/>
    <x v="1"/>
    <s v="USD"/>
    <n v="1471928400"/>
    <n v="1472446800"/>
    <b v="0"/>
    <x v="1"/>
    <s v="film &amp; video/drama"/>
    <n v="146"/>
    <n v="29.98"/>
    <x v="4"/>
    <s v="drama"/>
  </r>
  <r>
    <n v="50500"/>
    <n v="16389"/>
    <x v="0"/>
    <n v="191"/>
    <x v="1"/>
    <s v="USD"/>
    <n v="1341291600"/>
    <n v="1342328400"/>
    <b v="0"/>
    <x v="0"/>
    <s v="film &amp; video/shorts"/>
    <n v="32"/>
    <n v="85.81"/>
    <x v="4"/>
    <s v="shorts"/>
  </r>
  <r>
    <n v="900"/>
    <n v="6303"/>
    <x v="1"/>
    <n v="89"/>
    <x v="1"/>
    <s v="USD"/>
    <n v="1267682400"/>
    <n v="1268114400"/>
    <b v="0"/>
    <x v="0"/>
    <s v="film &amp; video/shorts"/>
    <n v="700"/>
    <n v="70.819999999999993"/>
    <x v="4"/>
    <s v="shorts"/>
  </r>
  <r>
    <n v="96700"/>
    <n v="81136"/>
    <x v="0"/>
    <n v="1979"/>
    <x v="1"/>
    <s v="USD"/>
    <n v="1272258000"/>
    <n v="1273381200"/>
    <b v="0"/>
    <x v="0"/>
    <s v="theater/plays"/>
    <n v="84"/>
    <n v="41"/>
    <x v="3"/>
    <s v="plays"/>
  </r>
  <r>
    <n v="2100"/>
    <n v="1768"/>
    <x v="0"/>
    <n v="63"/>
    <x v="1"/>
    <s v="USD"/>
    <n v="1290492000"/>
    <n v="1290837600"/>
    <b v="0"/>
    <x v="0"/>
    <s v="technology/wearables"/>
    <n v="84"/>
    <n v="28.06"/>
    <x v="2"/>
    <s v="wearables"/>
  </r>
  <r>
    <n v="8300"/>
    <n v="12944"/>
    <x v="1"/>
    <n v="147"/>
    <x v="1"/>
    <s v="USD"/>
    <n v="1451109600"/>
    <n v="1454306400"/>
    <b v="0"/>
    <x v="1"/>
    <s v="theater/plays"/>
    <n v="156"/>
    <n v="88.05"/>
    <x v="3"/>
    <s v="plays"/>
  </r>
  <r>
    <n v="189200"/>
    <n v="188480"/>
    <x v="0"/>
    <n v="6080"/>
    <x v="0"/>
    <s v="CAD"/>
    <n v="1454652000"/>
    <n v="1457762400"/>
    <b v="0"/>
    <x v="0"/>
    <s v="film &amp; video/animation"/>
    <n v="100"/>
    <n v="31"/>
    <x v="4"/>
    <s v="animation"/>
  </r>
  <r>
    <n v="9000"/>
    <n v="7227"/>
    <x v="0"/>
    <n v="80"/>
    <x v="4"/>
    <s v="GBP"/>
    <n v="1385186400"/>
    <n v="1389074400"/>
    <b v="0"/>
    <x v="0"/>
    <s v="music/indie rock"/>
    <n v="80"/>
    <n v="90.34"/>
    <x v="1"/>
    <s v="indie rock"/>
  </r>
  <r>
    <n v="5100"/>
    <n v="574"/>
    <x v="0"/>
    <n v="9"/>
    <x v="1"/>
    <s v="USD"/>
    <n v="1399698000"/>
    <n v="1402117200"/>
    <b v="0"/>
    <x v="0"/>
    <s v="games/video games"/>
    <n v="11"/>
    <n v="63.78"/>
    <x v="6"/>
    <s v="video games"/>
  </r>
  <r>
    <n v="105000"/>
    <n v="96328"/>
    <x v="0"/>
    <n v="1784"/>
    <x v="1"/>
    <s v="USD"/>
    <n v="1283230800"/>
    <n v="1284440400"/>
    <b v="0"/>
    <x v="1"/>
    <s v="publishing/fiction"/>
    <n v="92"/>
    <n v="54"/>
    <x v="5"/>
    <s v="fiction"/>
  </r>
  <r>
    <n v="186700"/>
    <n v="178338"/>
    <x v="2"/>
    <n v="3640"/>
    <x v="5"/>
    <s v="CHF"/>
    <n v="1384149600"/>
    <n v="1388988000"/>
    <b v="0"/>
    <x v="0"/>
    <s v="games/video games"/>
    <n v="96"/>
    <n v="48.99"/>
    <x v="6"/>
    <s v="video games"/>
  </r>
  <r>
    <n v="1600"/>
    <n v="8046"/>
    <x v="1"/>
    <n v="126"/>
    <x v="0"/>
    <s v="CAD"/>
    <n v="1516860000"/>
    <n v="1516946400"/>
    <b v="0"/>
    <x v="0"/>
    <s v="theater/plays"/>
    <n v="503"/>
    <n v="63.86"/>
    <x v="3"/>
    <s v="plays"/>
  </r>
  <r>
    <n v="115600"/>
    <n v="184086"/>
    <x v="1"/>
    <n v="2218"/>
    <x v="4"/>
    <s v="GBP"/>
    <n v="1374642000"/>
    <n v="1377752400"/>
    <b v="0"/>
    <x v="0"/>
    <s v="music/indie rock"/>
    <n v="159"/>
    <n v="83"/>
    <x v="1"/>
    <s v="indie rock"/>
  </r>
  <r>
    <n v="89100"/>
    <n v="13385"/>
    <x v="0"/>
    <n v="243"/>
    <x v="1"/>
    <s v="USD"/>
    <n v="1534482000"/>
    <n v="1534568400"/>
    <b v="0"/>
    <x v="1"/>
    <s v="film &amp; video/drama"/>
    <n v="15"/>
    <n v="55.08"/>
    <x v="4"/>
    <s v="drama"/>
  </r>
  <r>
    <n v="2600"/>
    <n v="12533"/>
    <x v="1"/>
    <n v="202"/>
    <x v="6"/>
    <s v="EUR"/>
    <n v="1528434000"/>
    <n v="1528606800"/>
    <b v="0"/>
    <x v="1"/>
    <s v="theater/plays"/>
    <n v="482"/>
    <n v="62.04"/>
    <x v="3"/>
    <s v="plays"/>
  </r>
  <r>
    <n v="9800"/>
    <n v="14697"/>
    <x v="1"/>
    <n v="140"/>
    <x v="6"/>
    <s v="EUR"/>
    <n v="1282626000"/>
    <n v="1284872400"/>
    <b v="0"/>
    <x v="0"/>
    <s v="publishing/fiction"/>
    <n v="150"/>
    <n v="104.98"/>
    <x v="5"/>
    <s v="fiction"/>
  </r>
  <r>
    <n v="84400"/>
    <n v="98935"/>
    <x v="1"/>
    <n v="1052"/>
    <x v="3"/>
    <s v="DKK"/>
    <n v="1535605200"/>
    <n v="1537592400"/>
    <b v="1"/>
    <x v="1"/>
    <s v="film &amp; video/documentary"/>
    <n v="117"/>
    <n v="94.04"/>
    <x v="4"/>
    <s v="documentary"/>
  </r>
  <r>
    <n v="151300"/>
    <n v="57034"/>
    <x v="0"/>
    <n v="1296"/>
    <x v="1"/>
    <s v="USD"/>
    <n v="1379826000"/>
    <n v="1381208400"/>
    <b v="0"/>
    <x v="0"/>
    <s v="games/mobile games"/>
    <n v="38"/>
    <n v="44.01"/>
    <x v="6"/>
    <s v="mobile games"/>
  </r>
  <r>
    <n v="9800"/>
    <n v="7120"/>
    <x v="0"/>
    <n v="77"/>
    <x v="1"/>
    <s v="USD"/>
    <n v="1561957200"/>
    <n v="1562475600"/>
    <b v="0"/>
    <x v="1"/>
    <s v="food/food trucks"/>
    <n v="73"/>
    <n v="92.47"/>
    <x v="0"/>
    <s v="food trucks"/>
  </r>
  <r>
    <n v="5300"/>
    <n v="14097"/>
    <x v="1"/>
    <n v="247"/>
    <x v="1"/>
    <s v="USD"/>
    <n v="1525496400"/>
    <n v="1527397200"/>
    <b v="0"/>
    <x v="0"/>
    <s v="photography/photography books"/>
    <n v="266"/>
    <n v="57.07"/>
    <x v="7"/>
    <s v="photography books"/>
  </r>
  <r>
    <n v="178000"/>
    <n v="43086"/>
    <x v="0"/>
    <n v="395"/>
    <x v="6"/>
    <s v="EUR"/>
    <n v="1433912400"/>
    <n v="1436158800"/>
    <b v="0"/>
    <x v="0"/>
    <s v="games/mobile games"/>
    <n v="24"/>
    <n v="109.08"/>
    <x v="6"/>
    <s v="mobile games"/>
  </r>
  <r>
    <n v="77000"/>
    <n v="1930"/>
    <x v="0"/>
    <n v="49"/>
    <x v="4"/>
    <s v="GBP"/>
    <n v="1453442400"/>
    <n v="1456034400"/>
    <b v="0"/>
    <x v="0"/>
    <s v="music/indie rock"/>
    <n v="3"/>
    <n v="39.39"/>
    <x v="1"/>
    <s v="indie rock"/>
  </r>
  <r>
    <n v="84900"/>
    <n v="13864"/>
    <x v="0"/>
    <n v="180"/>
    <x v="1"/>
    <s v="USD"/>
    <n v="1378875600"/>
    <n v="1380171600"/>
    <b v="0"/>
    <x v="0"/>
    <s v="games/video games"/>
    <n v="16"/>
    <n v="77.02"/>
    <x v="6"/>
    <s v="video games"/>
  </r>
  <r>
    <n v="2800"/>
    <n v="7742"/>
    <x v="1"/>
    <n v="84"/>
    <x v="1"/>
    <s v="USD"/>
    <n v="1452232800"/>
    <n v="1453356000"/>
    <b v="0"/>
    <x v="0"/>
    <s v="music/rock"/>
    <n v="277"/>
    <n v="92.17"/>
    <x v="1"/>
    <s v="rock"/>
  </r>
  <r>
    <n v="184800"/>
    <n v="164109"/>
    <x v="0"/>
    <n v="2690"/>
    <x v="1"/>
    <s v="USD"/>
    <n v="1577253600"/>
    <n v="1578981600"/>
    <b v="0"/>
    <x v="0"/>
    <s v="theater/plays"/>
    <n v="89"/>
    <n v="61.01"/>
    <x v="3"/>
    <s v="plays"/>
  </r>
  <r>
    <n v="4200"/>
    <n v="6870"/>
    <x v="1"/>
    <n v="88"/>
    <x v="1"/>
    <s v="USD"/>
    <n v="1537160400"/>
    <n v="1537419600"/>
    <b v="0"/>
    <x v="1"/>
    <s v="theater/plays"/>
    <n v="164"/>
    <n v="78.069999999999993"/>
    <x v="3"/>
    <s v="plays"/>
  </r>
  <r>
    <n v="1300"/>
    <n v="12597"/>
    <x v="1"/>
    <n v="156"/>
    <x v="1"/>
    <s v="USD"/>
    <n v="1422165600"/>
    <n v="1423202400"/>
    <b v="0"/>
    <x v="0"/>
    <s v="film &amp; video/drama"/>
    <n v="969"/>
    <n v="80.75"/>
    <x v="4"/>
    <s v="drama"/>
  </r>
  <r>
    <n v="66100"/>
    <n v="179074"/>
    <x v="1"/>
    <n v="2985"/>
    <x v="1"/>
    <s v="USD"/>
    <n v="1459486800"/>
    <n v="1460610000"/>
    <b v="0"/>
    <x v="0"/>
    <s v="theater/plays"/>
    <n v="271"/>
    <n v="59.99"/>
    <x v="3"/>
    <s v="plays"/>
  </r>
  <r>
    <n v="29500"/>
    <n v="83843"/>
    <x v="1"/>
    <n v="762"/>
    <x v="1"/>
    <s v="USD"/>
    <n v="1369717200"/>
    <n v="1370494800"/>
    <b v="0"/>
    <x v="0"/>
    <s v="technology/wearables"/>
    <n v="284"/>
    <n v="110.03"/>
    <x v="2"/>
    <s v="wearables"/>
  </r>
  <r>
    <n v="100"/>
    <n v="4"/>
    <x v="3"/>
    <n v="1"/>
    <x v="5"/>
    <s v="CHF"/>
    <n v="1330495200"/>
    <n v="1332306000"/>
    <b v="0"/>
    <x v="0"/>
    <s v="music/indie rock"/>
    <n v="4"/>
    <n v="4"/>
    <x v="1"/>
    <s v="indie rock"/>
  </r>
  <r>
    <n v="180100"/>
    <n v="105598"/>
    <x v="0"/>
    <n v="2779"/>
    <x v="2"/>
    <s v="AUD"/>
    <n v="1419055200"/>
    <n v="1422511200"/>
    <b v="0"/>
    <x v="1"/>
    <s v="technology/web"/>
    <n v="59"/>
    <n v="38"/>
    <x v="2"/>
    <s v="web"/>
  </r>
  <r>
    <n v="9000"/>
    <n v="8866"/>
    <x v="0"/>
    <n v="92"/>
    <x v="1"/>
    <s v="USD"/>
    <n v="1480140000"/>
    <n v="1480312800"/>
    <b v="0"/>
    <x v="0"/>
    <s v="theater/plays"/>
    <n v="99"/>
    <n v="96.37"/>
    <x v="3"/>
    <s v="plays"/>
  </r>
  <r>
    <n v="170600"/>
    <n v="75022"/>
    <x v="0"/>
    <n v="1028"/>
    <x v="1"/>
    <s v="USD"/>
    <n v="1293948000"/>
    <n v="1294034400"/>
    <b v="0"/>
    <x v="0"/>
    <s v="music/rock"/>
    <n v="44"/>
    <n v="72.98"/>
    <x v="1"/>
    <s v="rock"/>
  </r>
  <r>
    <n v="9500"/>
    <n v="14408"/>
    <x v="1"/>
    <n v="554"/>
    <x v="0"/>
    <s v="CAD"/>
    <n v="1482127200"/>
    <n v="1482645600"/>
    <b v="0"/>
    <x v="0"/>
    <s v="music/indie rock"/>
    <n v="152"/>
    <n v="26.01"/>
    <x v="1"/>
    <s v="indie rock"/>
  </r>
  <r>
    <n v="6300"/>
    <n v="14089"/>
    <x v="1"/>
    <n v="135"/>
    <x v="3"/>
    <s v="DKK"/>
    <n v="1396414800"/>
    <n v="1399093200"/>
    <b v="0"/>
    <x v="0"/>
    <s v="music/rock"/>
    <n v="224"/>
    <n v="104.36"/>
    <x v="1"/>
    <s v="rock"/>
  </r>
  <r>
    <n v="5200"/>
    <n v="12467"/>
    <x v="1"/>
    <n v="122"/>
    <x v="1"/>
    <s v="USD"/>
    <n v="1315285200"/>
    <n v="1315890000"/>
    <b v="0"/>
    <x v="1"/>
    <s v="publishing/translations"/>
    <n v="240"/>
    <n v="102.19"/>
    <x v="5"/>
    <s v="translations"/>
  </r>
  <r>
    <n v="6000"/>
    <n v="11960"/>
    <x v="1"/>
    <n v="221"/>
    <x v="1"/>
    <s v="USD"/>
    <n v="1443762000"/>
    <n v="1444021200"/>
    <b v="0"/>
    <x v="1"/>
    <s v="film &amp; video/science fiction"/>
    <n v="199"/>
    <n v="54.12"/>
    <x v="4"/>
    <s v="science fiction"/>
  </r>
  <r>
    <n v="5800"/>
    <n v="7966"/>
    <x v="1"/>
    <n v="126"/>
    <x v="1"/>
    <s v="USD"/>
    <n v="1456293600"/>
    <n v="1460005200"/>
    <b v="0"/>
    <x v="0"/>
    <s v="theater/plays"/>
    <n v="137"/>
    <n v="63.22"/>
    <x v="3"/>
    <s v="plays"/>
  </r>
  <r>
    <n v="105300"/>
    <n v="106321"/>
    <x v="1"/>
    <n v="1022"/>
    <x v="1"/>
    <s v="USD"/>
    <n v="1470114000"/>
    <n v="1470718800"/>
    <b v="0"/>
    <x v="0"/>
    <s v="theater/plays"/>
    <n v="101"/>
    <n v="104.03"/>
    <x v="3"/>
    <s v="plays"/>
  </r>
  <r>
    <n v="20000"/>
    <n v="158832"/>
    <x v="1"/>
    <n v="3177"/>
    <x v="1"/>
    <s v="USD"/>
    <n v="1321596000"/>
    <n v="1325052000"/>
    <b v="0"/>
    <x v="0"/>
    <s v="film &amp; video/animation"/>
    <n v="794"/>
    <n v="49.99"/>
    <x v="4"/>
    <s v="animation"/>
  </r>
  <r>
    <n v="3000"/>
    <n v="11091"/>
    <x v="1"/>
    <n v="198"/>
    <x v="5"/>
    <s v="CHF"/>
    <n v="1318827600"/>
    <n v="1319000400"/>
    <b v="0"/>
    <x v="0"/>
    <s v="theater/plays"/>
    <n v="370"/>
    <n v="56.02"/>
    <x v="3"/>
    <s v="plays"/>
  </r>
  <r>
    <n v="9900"/>
    <n v="1269"/>
    <x v="0"/>
    <n v="26"/>
    <x v="5"/>
    <s v="CHF"/>
    <n v="1552366800"/>
    <n v="1552539600"/>
    <b v="0"/>
    <x v="0"/>
    <s v="music/rock"/>
    <n v="13"/>
    <n v="48.81"/>
    <x v="1"/>
    <s v="rock"/>
  </r>
  <r>
    <n v="3700"/>
    <n v="5107"/>
    <x v="1"/>
    <n v="85"/>
    <x v="2"/>
    <s v="AUD"/>
    <n v="1542088800"/>
    <n v="1543816800"/>
    <b v="0"/>
    <x v="0"/>
    <s v="film &amp; video/documentary"/>
    <n v="138"/>
    <n v="60.08"/>
    <x v="4"/>
    <s v="documentary"/>
  </r>
  <r>
    <n v="168700"/>
    <n v="141393"/>
    <x v="0"/>
    <n v="1790"/>
    <x v="1"/>
    <s v="USD"/>
    <n v="1426395600"/>
    <n v="1427086800"/>
    <b v="0"/>
    <x v="0"/>
    <s v="theater/plays"/>
    <n v="84"/>
    <n v="78.989999999999995"/>
    <x v="3"/>
    <s v="plays"/>
  </r>
  <r>
    <n v="94900"/>
    <n v="194166"/>
    <x v="1"/>
    <n v="3596"/>
    <x v="1"/>
    <s v="USD"/>
    <n v="1321336800"/>
    <n v="1323064800"/>
    <b v="0"/>
    <x v="0"/>
    <s v="theater/plays"/>
    <n v="205"/>
    <n v="53.99"/>
    <x v="3"/>
    <s v="plays"/>
  </r>
  <r>
    <n v="9300"/>
    <n v="4124"/>
    <x v="0"/>
    <n v="37"/>
    <x v="1"/>
    <s v="USD"/>
    <n v="1456293600"/>
    <n v="1458277200"/>
    <b v="0"/>
    <x v="1"/>
    <s v="music/electric music"/>
    <n v="44"/>
    <n v="111.46"/>
    <x v="1"/>
    <s v="electric music"/>
  </r>
  <r>
    <n v="6800"/>
    <n v="14865"/>
    <x v="1"/>
    <n v="244"/>
    <x v="1"/>
    <s v="USD"/>
    <n v="1404968400"/>
    <n v="1405141200"/>
    <b v="0"/>
    <x v="0"/>
    <s v="music/rock"/>
    <n v="219"/>
    <n v="60.92"/>
    <x v="1"/>
    <s v="rock"/>
  </r>
  <r>
    <n v="72400"/>
    <n v="134688"/>
    <x v="1"/>
    <n v="5180"/>
    <x v="1"/>
    <s v="USD"/>
    <n v="1279170000"/>
    <n v="1283058000"/>
    <b v="0"/>
    <x v="0"/>
    <s v="theater/plays"/>
    <n v="186"/>
    <n v="26"/>
    <x v="3"/>
    <s v="plays"/>
  </r>
  <r>
    <n v="20100"/>
    <n v="47705"/>
    <x v="1"/>
    <n v="589"/>
    <x v="6"/>
    <s v="EUR"/>
    <n v="1294725600"/>
    <n v="1295762400"/>
    <b v="0"/>
    <x v="0"/>
    <s v="film &amp; video/animation"/>
    <n v="237"/>
    <n v="80.989999999999995"/>
    <x v="4"/>
    <s v="animation"/>
  </r>
  <r>
    <n v="31200"/>
    <n v="95364"/>
    <x v="1"/>
    <n v="2725"/>
    <x v="1"/>
    <s v="USD"/>
    <n v="1419055200"/>
    <n v="1419573600"/>
    <b v="0"/>
    <x v="1"/>
    <s v="music/rock"/>
    <n v="306"/>
    <n v="35"/>
    <x v="1"/>
    <s v="rock"/>
  </r>
  <r>
    <n v="3500"/>
    <n v="3295"/>
    <x v="0"/>
    <n v="35"/>
    <x v="6"/>
    <s v="EUR"/>
    <n v="1434690000"/>
    <n v="1438750800"/>
    <b v="0"/>
    <x v="0"/>
    <s v="film &amp; video/shorts"/>
    <n v="94"/>
    <n v="94.14"/>
    <x v="4"/>
    <s v="shorts"/>
  </r>
  <r>
    <n v="9000"/>
    <n v="4896"/>
    <x v="3"/>
    <n v="94"/>
    <x v="1"/>
    <s v="USD"/>
    <n v="1443416400"/>
    <n v="1444798800"/>
    <b v="0"/>
    <x v="1"/>
    <s v="music/rock"/>
    <n v="54"/>
    <n v="52.09"/>
    <x v="1"/>
    <s v="rock"/>
  </r>
  <r>
    <n v="6700"/>
    <n v="7496"/>
    <x v="1"/>
    <n v="300"/>
    <x v="1"/>
    <s v="USD"/>
    <n v="1399006800"/>
    <n v="1399179600"/>
    <b v="0"/>
    <x v="0"/>
    <s v="journalism/audio"/>
    <n v="112"/>
    <n v="24.99"/>
    <x v="8"/>
    <s v="audio"/>
  </r>
  <r>
    <n v="2700"/>
    <n v="9967"/>
    <x v="1"/>
    <n v="144"/>
    <x v="1"/>
    <s v="USD"/>
    <n v="1575698400"/>
    <n v="1576562400"/>
    <b v="0"/>
    <x v="1"/>
    <s v="food/food trucks"/>
    <n v="369"/>
    <n v="69.22"/>
    <x v="0"/>
    <s v="food trucks"/>
  </r>
  <r>
    <n v="83300"/>
    <n v="52421"/>
    <x v="0"/>
    <n v="558"/>
    <x v="1"/>
    <s v="USD"/>
    <n v="1400562000"/>
    <n v="1400821200"/>
    <b v="0"/>
    <x v="1"/>
    <s v="theater/plays"/>
    <n v="63"/>
    <n v="93.94"/>
    <x v="3"/>
    <s v="plays"/>
  </r>
  <r>
    <n v="9700"/>
    <n v="6298"/>
    <x v="0"/>
    <n v="64"/>
    <x v="1"/>
    <s v="USD"/>
    <n v="1509512400"/>
    <n v="1510984800"/>
    <b v="0"/>
    <x v="0"/>
    <s v="theater/plays"/>
    <n v="65"/>
    <n v="98.41"/>
    <x v="3"/>
    <s v="plays"/>
  </r>
  <r>
    <n v="8200"/>
    <n v="1546"/>
    <x v="3"/>
    <n v="37"/>
    <x v="1"/>
    <s v="USD"/>
    <n v="1299823200"/>
    <n v="1302066000"/>
    <b v="0"/>
    <x v="0"/>
    <s v="music/jazz"/>
    <n v="19"/>
    <n v="41.78"/>
    <x v="1"/>
    <s v="jazz"/>
  </r>
  <r>
    <n v="96500"/>
    <n v="16168"/>
    <x v="0"/>
    <n v="245"/>
    <x v="1"/>
    <s v="USD"/>
    <n v="1322719200"/>
    <n v="1322978400"/>
    <b v="0"/>
    <x v="0"/>
    <s v="film &amp; video/science fiction"/>
    <n v="17"/>
    <n v="65.989999999999995"/>
    <x v="4"/>
    <s v="science fiction"/>
  </r>
  <r>
    <n v="6200"/>
    <n v="6269"/>
    <x v="1"/>
    <n v="87"/>
    <x v="1"/>
    <s v="USD"/>
    <n v="1312693200"/>
    <n v="1313730000"/>
    <b v="0"/>
    <x v="0"/>
    <s v="music/jazz"/>
    <n v="101"/>
    <n v="72.06"/>
    <x v="1"/>
    <s v="jazz"/>
  </r>
  <r>
    <n v="43800"/>
    <n v="149578"/>
    <x v="1"/>
    <n v="3116"/>
    <x v="1"/>
    <s v="USD"/>
    <n v="1393394400"/>
    <n v="1394085600"/>
    <b v="0"/>
    <x v="0"/>
    <s v="theater/plays"/>
    <n v="342"/>
    <n v="48"/>
    <x v="3"/>
    <s v="plays"/>
  </r>
  <r>
    <n v="6000"/>
    <n v="3841"/>
    <x v="0"/>
    <n v="71"/>
    <x v="1"/>
    <s v="USD"/>
    <n v="1304053200"/>
    <n v="1305349200"/>
    <b v="0"/>
    <x v="0"/>
    <s v="technology/web"/>
    <n v="64"/>
    <n v="54.1"/>
    <x v="2"/>
    <s v="web"/>
  </r>
  <r>
    <n v="8700"/>
    <n v="4531"/>
    <x v="0"/>
    <n v="42"/>
    <x v="1"/>
    <s v="USD"/>
    <n v="1433912400"/>
    <n v="1434344400"/>
    <b v="0"/>
    <x v="1"/>
    <s v="games/video games"/>
    <n v="52"/>
    <n v="107.88"/>
    <x v="6"/>
    <s v="video games"/>
  </r>
  <r>
    <n v="18900"/>
    <n v="60934"/>
    <x v="1"/>
    <n v="909"/>
    <x v="1"/>
    <s v="USD"/>
    <n v="1329717600"/>
    <n v="1331186400"/>
    <b v="0"/>
    <x v="0"/>
    <s v="film &amp; video/documentary"/>
    <n v="322"/>
    <n v="67.03"/>
    <x v="4"/>
    <s v="documentary"/>
  </r>
  <r>
    <n v="86400"/>
    <n v="103255"/>
    <x v="1"/>
    <n v="1613"/>
    <x v="1"/>
    <s v="USD"/>
    <n v="1335330000"/>
    <n v="1336539600"/>
    <b v="0"/>
    <x v="0"/>
    <s v="technology/web"/>
    <n v="120"/>
    <n v="64.010000000000005"/>
    <x v="2"/>
    <s v="web"/>
  </r>
  <r>
    <n v="8900"/>
    <n v="13065"/>
    <x v="1"/>
    <n v="136"/>
    <x v="1"/>
    <s v="USD"/>
    <n v="1268888400"/>
    <n v="1269752400"/>
    <b v="0"/>
    <x v="0"/>
    <s v="publishing/translations"/>
    <n v="147"/>
    <n v="96.07"/>
    <x v="5"/>
    <s v="translations"/>
  </r>
  <r>
    <n v="700"/>
    <n v="6654"/>
    <x v="1"/>
    <n v="130"/>
    <x v="1"/>
    <s v="USD"/>
    <n v="1289973600"/>
    <n v="1291615200"/>
    <b v="0"/>
    <x v="0"/>
    <s v="music/rock"/>
    <n v="951"/>
    <n v="51.18"/>
    <x v="1"/>
    <s v="rock"/>
  </r>
  <r>
    <n v="9400"/>
    <n v="6852"/>
    <x v="0"/>
    <n v="156"/>
    <x v="0"/>
    <s v="CAD"/>
    <n v="1547877600"/>
    <n v="1552366800"/>
    <b v="0"/>
    <x v="1"/>
    <s v="food/food trucks"/>
    <n v="73"/>
    <n v="43.92"/>
    <x v="0"/>
    <s v="food trucks"/>
  </r>
  <r>
    <n v="157600"/>
    <n v="124517"/>
    <x v="0"/>
    <n v="1368"/>
    <x v="4"/>
    <s v="GBP"/>
    <n v="1269493200"/>
    <n v="1272171600"/>
    <b v="0"/>
    <x v="0"/>
    <s v="theater/plays"/>
    <n v="79"/>
    <n v="91.02"/>
    <x v="3"/>
    <s v="plays"/>
  </r>
  <r>
    <n v="7900"/>
    <n v="5113"/>
    <x v="0"/>
    <n v="102"/>
    <x v="1"/>
    <s v="USD"/>
    <n v="1436072400"/>
    <n v="1436677200"/>
    <b v="0"/>
    <x v="0"/>
    <s v="film &amp; video/documentary"/>
    <n v="65"/>
    <n v="50.13"/>
    <x v="4"/>
    <s v="documentary"/>
  </r>
  <r>
    <n v="7100"/>
    <n v="5824"/>
    <x v="0"/>
    <n v="86"/>
    <x v="2"/>
    <s v="AUD"/>
    <n v="1419141600"/>
    <n v="1420092000"/>
    <b v="0"/>
    <x v="0"/>
    <s v="publishing/radio &amp; podcasts"/>
    <n v="82"/>
    <n v="67.72"/>
    <x v="5"/>
    <s v="radio &amp; podcasts"/>
  </r>
  <r>
    <n v="600"/>
    <n v="6226"/>
    <x v="1"/>
    <n v="102"/>
    <x v="1"/>
    <s v="USD"/>
    <n v="1279083600"/>
    <n v="1279947600"/>
    <b v="0"/>
    <x v="0"/>
    <s v="games/video games"/>
    <n v="1038"/>
    <n v="61.04"/>
    <x v="6"/>
    <s v="video games"/>
  </r>
  <r>
    <n v="156800"/>
    <n v="20243"/>
    <x v="0"/>
    <n v="253"/>
    <x v="1"/>
    <s v="USD"/>
    <n v="1401426000"/>
    <n v="1402203600"/>
    <b v="0"/>
    <x v="0"/>
    <s v="theater/plays"/>
    <n v="13"/>
    <n v="80.010000000000005"/>
    <x v="3"/>
    <s v="plays"/>
  </r>
  <r>
    <n v="121600"/>
    <n v="188288"/>
    <x v="1"/>
    <n v="4006"/>
    <x v="1"/>
    <s v="USD"/>
    <n v="1395810000"/>
    <n v="1396933200"/>
    <b v="0"/>
    <x v="0"/>
    <s v="film &amp; video/animation"/>
    <n v="155"/>
    <n v="47"/>
    <x v="4"/>
    <s v="animation"/>
  </r>
  <r>
    <n v="157300"/>
    <n v="11167"/>
    <x v="0"/>
    <n v="157"/>
    <x v="1"/>
    <s v="USD"/>
    <n v="1467003600"/>
    <n v="1467262800"/>
    <b v="0"/>
    <x v="1"/>
    <s v="theater/plays"/>
    <n v="7"/>
    <n v="71.13"/>
    <x v="3"/>
    <s v="plays"/>
  </r>
  <r>
    <n v="70300"/>
    <n v="146595"/>
    <x v="1"/>
    <n v="1629"/>
    <x v="1"/>
    <s v="USD"/>
    <n v="1268715600"/>
    <n v="1270530000"/>
    <b v="0"/>
    <x v="1"/>
    <s v="theater/plays"/>
    <n v="209"/>
    <n v="89.99"/>
    <x v="3"/>
    <s v="plays"/>
  </r>
  <r>
    <n v="7900"/>
    <n v="7875"/>
    <x v="0"/>
    <n v="183"/>
    <x v="1"/>
    <s v="USD"/>
    <n v="1457157600"/>
    <n v="1457762400"/>
    <b v="0"/>
    <x v="1"/>
    <s v="film &amp; video/drama"/>
    <n v="100"/>
    <n v="43.03"/>
    <x v="4"/>
    <s v="drama"/>
  </r>
  <r>
    <n v="73800"/>
    <n v="148779"/>
    <x v="1"/>
    <n v="2188"/>
    <x v="1"/>
    <s v="USD"/>
    <n v="1573970400"/>
    <n v="1575525600"/>
    <b v="0"/>
    <x v="0"/>
    <s v="theater/plays"/>
    <n v="202"/>
    <n v="68"/>
    <x v="3"/>
    <s v="plays"/>
  </r>
  <r>
    <n v="108500"/>
    <n v="175868"/>
    <x v="1"/>
    <n v="2409"/>
    <x v="6"/>
    <s v="EUR"/>
    <n v="1276578000"/>
    <n v="1279083600"/>
    <b v="0"/>
    <x v="0"/>
    <s v="music/rock"/>
    <n v="162"/>
    <n v="73"/>
    <x v="1"/>
    <s v="rock"/>
  </r>
  <r>
    <n v="140300"/>
    <n v="5112"/>
    <x v="0"/>
    <n v="82"/>
    <x v="3"/>
    <s v="DKK"/>
    <n v="1423720800"/>
    <n v="1424412000"/>
    <b v="0"/>
    <x v="0"/>
    <s v="film &amp; video/documentary"/>
    <n v="4"/>
    <n v="62.34"/>
    <x v="4"/>
    <s v="documentary"/>
  </r>
  <r>
    <n v="100"/>
    <n v="5"/>
    <x v="0"/>
    <n v="1"/>
    <x v="4"/>
    <s v="GBP"/>
    <n v="1375160400"/>
    <n v="1376197200"/>
    <b v="0"/>
    <x v="0"/>
    <s v="food/food trucks"/>
    <n v="5"/>
    <n v="5"/>
    <x v="0"/>
    <s v="food trucks"/>
  </r>
  <r>
    <n v="6300"/>
    <n v="13018"/>
    <x v="1"/>
    <n v="194"/>
    <x v="1"/>
    <s v="USD"/>
    <n v="1401426000"/>
    <n v="1402894800"/>
    <b v="1"/>
    <x v="0"/>
    <s v="technology/wearables"/>
    <n v="207"/>
    <n v="67.099999999999994"/>
    <x v="2"/>
    <s v="wearables"/>
  </r>
  <r>
    <n v="71100"/>
    <n v="91176"/>
    <x v="1"/>
    <n v="1140"/>
    <x v="1"/>
    <s v="USD"/>
    <n v="1433480400"/>
    <n v="1434430800"/>
    <b v="0"/>
    <x v="0"/>
    <s v="theater/plays"/>
    <n v="128"/>
    <n v="79.98"/>
    <x v="3"/>
    <s v="plays"/>
  </r>
  <r>
    <n v="5300"/>
    <n v="6342"/>
    <x v="1"/>
    <n v="102"/>
    <x v="1"/>
    <s v="USD"/>
    <n v="1555563600"/>
    <n v="1557896400"/>
    <b v="0"/>
    <x v="0"/>
    <s v="theater/plays"/>
    <n v="120"/>
    <n v="62.18"/>
    <x v="3"/>
    <s v="plays"/>
  </r>
  <r>
    <n v="88700"/>
    <n v="151438"/>
    <x v="1"/>
    <n v="2857"/>
    <x v="1"/>
    <s v="USD"/>
    <n v="1295676000"/>
    <n v="1297490400"/>
    <b v="0"/>
    <x v="0"/>
    <s v="theater/plays"/>
    <n v="171"/>
    <n v="53.01"/>
    <x v="3"/>
    <s v="plays"/>
  </r>
  <r>
    <n v="3300"/>
    <n v="6178"/>
    <x v="1"/>
    <n v="107"/>
    <x v="1"/>
    <s v="USD"/>
    <n v="1443848400"/>
    <n v="1447394400"/>
    <b v="0"/>
    <x v="0"/>
    <s v="publishing/nonfiction"/>
    <n v="187"/>
    <n v="57.74"/>
    <x v="5"/>
    <s v="nonfiction"/>
  </r>
  <r>
    <n v="3400"/>
    <n v="6405"/>
    <x v="1"/>
    <n v="160"/>
    <x v="4"/>
    <s v="GBP"/>
    <n v="1457330400"/>
    <n v="1458277200"/>
    <b v="0"/>
    <x v="0"/>
    <s v="music/rock"/>
    <n v="188"/>
    <n v="40.03"/>
    <x v="1"/>
    <s v="rock"/>
  </r>
  <r>
    <n v="137600"/>
    <n v="180667"/>
    <x v="1"/>
    <n v="2230"/>
    <x v="1"/>
    <s v="USD"/>
    <n v="1395550800"/>
    <n v="1395723600"/>
    <b v="0"/>
    <x v="0"/>
    <s v="food/food trucks"/>
    <n v="131"/>
    <n v="81.02"/>
    <x v="0"/>
    <s v="food trucks"/>
  </r>
  <r>
    <n v="3900"/>
    <n v="11075"/>
    <x v="1"/>
    <n v="316"/>
    <x v="1"/>
    <s v="USD"/>
    <n v="1551852000"/>
    <n v="1552197600"/>
    <b v="0"/>
    <x v="1"/>
    <s v="music/jazz"/>
    <n v="284"/>
    <n v="35.049999999999997"/>
    <x v="1"/>
    <s v="jazz"/>
  </r>
  <r>
    <n v="10000"/>
    <n v="12042"/>
    <x v="1"/>
    <n v="117"/>
    <x v="1"/>
    <s v="USD"/>
    <n v="1547618400"/>
    <n v="1549087200"/>
    <b v="0"/>
    <x v="0"/>
    <s v="film &amp; video/science fiction"/>
    <n v="120"/>
    <n v="102.92"/>
    <x v="4"/>
    <s v="science fiction"/>
  </r>
  <r>
    <n v="42800"/>
    <n v="179356"/>
    <x v="1"/>
    <n v="6406"/>
    <x v="1"/>
    <s v="USD"/>
    <n v="1355637600"/>
    <n v="1356847200"/>
    <b v="0"/>
    <x v="0"/>
    <s v="theater/plays"/>
    <n v="419"/>
    <n v="28"/>
    <x v="3"/>
    <s v="plays"/>
  </r>
  <r>
    <n v="8200"/>
    <n v="1136"/>
    <x v="3"/>
    <n v="15"/>
    <x v="1"/>
    <s v="USD"/>
    <n v="1374728400"/>
    <n v="1375765200"/>
    <b v="0"/>
    <x v="0"/>
    <s v="theater/plays"/>
    <n v="14"/>
    <n v="75.73"/>
    <x v="3"/>
    <s v="plays"/>
  </r>
  <r>
    <n v="6200"/>
    <n v="8645"/>
    <x v="1"/>
    <n v="192"/>
    <x v="1"/>
    <s v="USD"/>
    <n v="1287810000"/>
    <n v="1289800800"/>
    <b v="0"/>
    <x v="0"/>
    <s v="music/electric music"/>
    <n v="139"/>
    <n v="45.03"/>
    <x v="1"/>
    <s v="electric music"/>
  </r>
  <r>
    <n v="1100"/>
    <n v="1914"/>
    <x v="1"/>
    <n v="26"/>
    <x v="0"/>
    <s v="CAD"/>
    <n v="1503723600"/>
    <n v="1504501200"/>
    <b v="0"/>
    <x v="0"/>
    <s v="theater/plays"/>
    <n v="174"/>
    <n v="73.62"/>
    <x v="3"/>
    <s v="plays"/>
  </r>
  <r>
    <n v="26500"/>
    <n v="41205"/>
    <x v="1"/>
    <n v="723"/>
    <x v="1"/>
    <s v="USD"/>
    <n v="1484114400"/>
    <n v="1485669600"/>
    <b v="0"/>
    <x v="0"/>
    <s v="theater/plays"/>
    <n v="155"/>
    <n v="56.99"/>
    <x v="3"/>
    <s v="plays"/>
  </r>
  <r>
    <n v="8500"/>
    <n v="14488"/>
    <x v="1"/>
    <n v="170"/>
    <x v="6"/>
    <s v="EUR"/>
    <n v="1461906000"/>
    <n v="1462770000"/>
    <b v="0"/>
    <x v="0"/>
    <s v="theater/plays"/>
    <n v="170"/>
    <n v="85.22"/>
    <x v="3"/>
    <s v="plays"/>
  </r>
  <r>
    <n v="6400"/>
    <n v="12129"/>
    <x v="1"/>
    <n v="238"/>
    <x v="4"/>
    <s v="GBP"/>
    <n v="1379653200"/>
    <n v="1379739600"/>
    <b v="0"/>
    <x v="1"/>
    <s v="music/indie rock"/>
    <n v="190"/>
    <n v="50.96"/>
    <x v="1"/>
    <s v="indie rock"/>
  </r>
  <r>
    <n v="1400"/>
    <n v="3496"/>
    <x v="1"/>
    <n v="55"/>
    <x v="1"/>
    <s v="USD"/>
    <n v="1401858000"/>
    <n v="1402722000"/>
    <b v="0"/>
    <x v="0"/>
    <s v="theater/plays"/>
    <n v="250"/>
    <n v="63.56"/>
    <x v="3"/>
    <s v="plays"/>
  </r>
  <r>
    <n v="198600"/>
    <n v="97037"/>
    <x v="0"/>
    <n v="1198"/>
    <x v="1"/>
    <s v="USD"/>
    <n v="1367470800"/>
    <n v="1369285200"/>
    <b v="0"/>
    <x v="0"/>
    <s v="publishing/nonfiction"/>
    <n v="49"/>
    <n v="81"/>
    <x v="5"/>
    <s v="nonfiction"/>
  </r>
  <r>
    <n v="195900"/>
    <n v="55757"/>
    <x v="0"/>
    <n v="648"/>
    <x v="1"/>
    <s v="USD"/>
    <n v="1304658000"/>
    <n v="1304744400"/>
    <b v="1"/>
    <x v="1"/>
    <s v="theater/plays"/>
    <n v="28"/>
    <n v="86.04"/>
    <x v="3"/>
    <s v="plays"/>
  </r>
  <r>
    <n v="4300"/>
    <n v="11525"/>
    <x v="1"/>
    <n v="128"/>
    <x v="2"/>
    <s v="AUD"/>
    <n v="1467954000"/>
    <n v="1468299600"/>
    <b v="0"/>
    <x v="0"/>
    <s v="photography/photography books"/>
    <n v="268"/>
    <n v="90.04"/>
    <x v="7"/>
    <s v="photography books"/>
  </r>
  <r>
    <n v="25600"/>
    <n v="158669"/>
    <x v="1"/>
    <n v="2144"/>
    <x v="1"/>
    <s v="USD"/>
    <n v="1473742800"/>
    <n v="1474174800"/>
    <b v="0"/>
    <x v="0"/>
    <s v="theater/plays"/>
    <n v="620"/>
    <n v="74.010000000000005"/>
    <x v="3"/>
    <s v="plays"/>
  </r>
  <r>
    <n v="189000"/>
    <n v="5916"/>
    <x v="0"/>
    <n v="64"/>
    <x v="1"/>
    <s v="USD"/>
    <n v="1523768400"/>
    <n v="1526014800"/>
    <b v="0"/>
    <x v="0"/>
    <s v="music/indie rock"/>
    <n v="3"/>
    <n v="92.44"/>
    <x v="1"/>
    <s v="indie rock"/>
  </r>
  <r>
    <n v="94300"/>
    <n v="150806"/>
    <x v="1"/>
    <n v="2693"/>
    <x v="4"/>
    <s v="GBP"/>
    <n v="1437022800"/>
    <n v="1437454800"/>
    <b v="0"/>
    <x v="0"/>
    <s v="theater/plays"/>
    <n v="160"/>
    <n v="56"/>
    <x v="3"/>
    <s v="plays"/>
  </r>
  <r>
    <n v="5100"/>
    <n v="14249"/>
    <x v="1"/>
    <n v="432"/>
    <x v="1"/>
    <s v="USD"/>
    <n v="1422165600"/>
    <n v="1422684000"/>
    <b v="0"/>
    <x v="0"/>
    <s v="photography/photography books"/>
    <n v="279"/>
    <n v="32.979999999999997"/>
    <x v="7"/>
    <s v="photography books"/>
  </r>
  <r>
    <n v="7500"/>
    <n v="5803"/>
    <x v="0"/>
    <n v="62"/>
    <x v="1"/>
    <s v="USD"/>
    <n v="1580104800"/>
    <n v="1581314400"/>
    <b v="0"/>
    <x v="0"/>
    <s v="theater/plays"/>
    <n v="77"/>
    <n v="93.6"/>
    <x v="3"/>
    <s v="plays"/>
  </r>
  <r>
    <n v="6400"/>
    <n v="13205"/>
    <x v="1"/>
    <n v="189"/>
    <x v="1"/>
    <s v="USD"/>
    <n v="1285650000"/>
    <n v="1286427600"/>
    <b v="0"/>
    <x v="1"/>
    <s v="theater/plays"/>
    <n v="206"/>
    <n v="69.87"/>
    <x v="3"/>
    <s v="plays"/>
  </r>
  <r>
    <n v="1600"/>
    <n v="11108"/>
    <x v="1"/>
    <n v="154"/>
    <x v="4"/>
    <s v="GBP"/>
    <n v="1276664400"/>
    <n v="1278738000"/>
    <b v="1"/>
    <x v="0"/>
    <s v="food/food trucks"/>
    <n v="694"/>
    <n v="72.13"/>
    <x v="0"/>
    <s v="food trucks"/>
  </r>
  <r>
    <n v="1900"/>
    <n v="2884"/>
    <x v="1"/>
    <n v="96"/>
    <x v="1"/>
    <s v="USD"/>
    <n v="1286168400"/>
    <n v="1286427600"/>
    <b v="0"/>
    <x v="0"/>
    <s v="music/indie rock"/>
    <n v="152"/>
    <n v="30.04"/>
    <x v="1"/>
    <s v="indie rock"/>
  </r>
  <r>
    <n v="85900"/>
    <n v="55476"/>
    <x v="0"/>
    <n v="750"/>
    <x v="1"/>
    <s v="USD"/>
    <n v="1467781200"/>
    <n v="1467954000"/>
    <b v="0"/>
    <x v="1"/>
    <s v="theater/plays"/>
    <n v="65"/>
    <n v="73.97"/>
    <x v="3"/>
    <s v="plays"/>
  </r>
  <r>
    <n v="9500"/>
    <n v="5973"/>
    <x v="3"/>
    <n v="87"/>
    <x v="1"/>
    <s v="USD"/>
    <n v="1556686800"/>
    <n v="1557637200"/>
    <b v="0"/>
    <x v="1"/>
    <s v="theater/plays"/>
    <n v="63"/>
    <n v="68.66"/>
    <x v="3"/>
    <s v="plays"/>
  </r>
  <r>
    <n v="59200"/>
    <n v="183756"/>
    <x v="1"/>
    <n v="3063"/>
    <x v="1"/>
    <s v="USD"/>
    <n v="1553576400"/>
    <n v="1553922000"/>
    <b v="0"/>
    <x v="0"/>
    <s v="theater/plays"/>
    <n v="310"/>
    <n v="59.99"/>
    <x v="3"/>
    <s v="plays"/>
  </r>
  <r>
    <n v="72100"/>
    <n v="30902"/>
    <x v="2"/>
    <n v="278"/>
    <x v="1"/>
    <s v="USD"/>
    <n v="1414904400"/>
    <n v="1416463200"/>
    <b v="0"/>
    <x v="0"/>
    <s v="theater/plays"/>
    <n v="43"/>
    <n v="111.16"/>
    <x v="3"/>
    <s v="plays"/>
  </r>
  <r>
    <n v="6700"/>
    <n v="5569"/>
    <x v="0"/>
    <n v="105"/>
    <x v="1"/>
    <s v="USD"/>
    <n v="1446876000"/>
    <n v="1447221600"/>
    <b v="0"/>
    <x v="0"/>
    <s v="film &amp; video/animation"/>
    <n v="83"/>
    <n v="53.04"/>
    <x v="4"/>
    <s v="animation"/>
  </r>
  <r>
    <n v="118200"/>
    <n v="92824"/>
    <x v="3"/>
    <n v="1658"/>
    <x v="1"/>
    <s v="USD"/>
    <n v="1490418000"/>
    <n v="1491627600"/>
    <b v="0"/>
    <x v="0"/>
    <s v="film &amp; video/television"/>
    <n v="79"/>
    <n v="55.99"/>
    <x v="4"/>
    <s v="television"/>
  </r>
  <r>
    <n v="139000"/>
    <n v="158590"/>
    <x v="1"/>
    <n v="2266"/>
    <x v="1"/>
    <s v="USD"/>
    <n v="1360389600"/>
    <n v="1363150800"/>
    <b v="0"/>
    <x v="0"/>
    <s v="film &amp; video/television"/>
    <n v="114"/>
    <n v="69.989999999999995"/>
    <x v="4"/>
    <s v="television"/>
  </r>
  <r>
    <n v="197700"/>
    <n v="127591"/>
    <x v="0"/>
    <n v="2604"/>
    <x v="3"/>
    <s v="DKK"/>
    <n v="1326866400"/>
    <n v="1330754400"/>
    <b v="0"/>
    <x v="1"/>
    <s v="film &amp; video/animation"/>
    <n v="65"/>
    <n v="49"/>
    <x v="4"/>
    <s v="animation"/>
  </r>
  <r>
    <n v="8500"/>
    <n v="6750"/>
    <x v="0"/>
    <n v="65"/>
    <x v="1"/>
    <s v="USD"/>
    <n v="1479103200"/>
    <n v="1479794400"/>
    <b v="0"/>
    <x v="0"/>
    <s v="theater/plays"/>
    <n v="79"/>
    <n v="103.85"/>
    <x v="3"/>
    <s v="plays"/>
  </r>
  <r>
    <n v="81600"/>
    <n v="9318"/>
    <x v="0"/>
    <n v="94"/>
    <x v="1"/>
    <s v="USD"/>
    <n v="1280206800"/>
    <n v="1281243600"/>
    <b v="0"/>
    <x v="1"/>
    <s v="theater/plays"/>
    <n v="11"/>
    <n v="99.13"/>
    <x v="3"/>
    <s v="plays"/>
  </r>
  <r>
    <n v="8600"/>
    <n v="4832"/>
    <x v="2"/>
    <n v="45"/>
    <x v="1"/>
    <s v="USD"/>
    <n v="1532754000"/>
    <n v="1532754000"/>
    <b v="0"/>
    <x v="1"/>
    <s v="film &amp; video/drama"/>
    <n v="56"/>
    <n v="107.38"/>
    <x v="4"/>
    <s v="drama"/>
  </r>
  <r>
    <n v="119800"/>
    <n v="19769"/>
    <x v="0"/>
    <n v="257"/>
    <x v="1"/>
    <s v="USD"/>
    <n v="1453096800"/>
    <n v="1453356000"/>
    <b v="0"/>
    <x v="0"/>
    <s v="theater/plays"/>
    <n v="17"/>
    <n v="76.92"/>
    <x v="3"/>
    <s v="plays"/>
  </r>
  <r>
    <n v="9400"/>
    <n v="11277"/>
    <x v="1"/>
    <n v="194"/>
    <x v="5"/>
    <s v="CHF"/>
    <n v="1487570400"/>
    <n v="1489986000"/>
    <b v="0"/>
    <x v="0"/>
    <s v="theater/plays"/>
    <n v="120"/>
    <n v="58.13"/>
    <x v="3"/>
    <s v="plays"/>
  </r>
  <r>
    <n v="9200"/>
    <n v="13382"/>
    <x v="1"/>
    <n v="129"/>
    <x v="0"/>
    <s v="CAD"/>
    <n v="1545026400"/>
    <n v="1545804000"/>
    <b v="0"/>
    <x v="0"/>
    <s v="technology/wearables"/>
    <n v="145"/>
    <n v="103.74"/>
    <x v="2"/>
    <s v="wearables"/>
  </r>
  <r>
    <n v="14900"/>
    <n v="32986"/>
    <x v="1"/>
    <n v="375"/>
    <x v="1"/>
    <s v="USD"/>
    <n v="1488348000"/>
    <n v="1489899600"/>
    <b v="0"/>
    <x v="0"/>
    <s v="theater/plays"/>
    <n v="221"/>
    <n v="87.96"/>
    <x v="3"/>
    <s v="plays"/>
  </r>
  <r>
    <n v="169400"/>
    <n v="81984"/>
    <x v="0"/>
    <n v="2928"/>
    <x v="0"/>
    <s v="CAD"/>
    <n v="1545112800"/>
    <n v="1546495200"/>
    <b v="0"/>
    <x v="0"/>
    <s v="theater/plays"/>
    <n v="48"/>
    <n v="28"/>
    <x v="3"/>
    <s v="plays"/>
  </r>
  <r>
    <n v="192100"/>
    <n v="178483"/>
    <x v="0"/>
    <n v="4697"/>
    <x v="1"/>
    <s v="USD"/>
    <n v="1537938000"/>
    <n v="1539752400"/>
    <b v="0"/>
    <x v="1"/>
    <s v="music/rock"/>
    <n v="93"/>
    <n v="38"/>
    <x v="1"/>
    <s v="rock"/>
  </r>
  <r>
    <n v="98700"/>
    <n v="87448"/>
    <x v="0"/>
    <n v="2915"/>
    <x v="1"/>
    <s v="USD"/>
    <n v="1363150800"/>
    <n v="1364101200"/>
    <b v="0"/>
    <x v="0"/>
    <s v="games/video games"/>
    <n v="89"/>
    <n v="30"/>
    <x v="6"/>
    <s v="video games"/>
  </r>
  <r>
    <n v="4500"/>
    <n v="1863"/>
    <x v="0"/>
    <n v="18"/>
    <x v="1"/>
    <s v="USD"/>
    <n v="1523250000"/>
    <n v="1525323600"/>
    <b v="0"/>
    <x v="0"/>
    <s v="publishing/translations"/>
    <n v="41"/>
    <n v="103.5"/>
    <x v="5"/>
    <s v="translations"/>
  </r>
  <r>
    <n v="98600"/>
    <n v="62174"/>
    <x v="3"/>
    <n v="723"/>
    <x v="1"/>
    <s v="USD"/>
    <n v="1499317200"/>
    <n v="1500872400"/>
    <b v="1"/>
    <x v="0"/>
    <s v="food/food trucks"/>
    <n v="63"/>
    <n v="85.99"/>
    <x v="0"/>
    <s v="food trucks"/>
  </r>
  <r>
    <n v="121700"/>
    <n v="59003"/>
    <x v="0"/>
    <n v="602"/>
    <x v="5"/>
    <s v="CHF"/>
    <n v="1287550800"/>
    <n v="1288501200"/>
    <b v="1"/>
    <x v="1"/>
    <s v="theater/plays"/>
    <n v="48"/>
    <n v="98.01"/>
    <x v="3"/>
    <s v="plays"/>
  </r>
  <r>
    <n v="100"/>
    <n v="2"/>
    <x v="0"/>
    <n v="1"/>
    <x v="1"/>
    <s v="USD"/>
    <n v="1404795600"/>
    <n v="1407128400"/>
    <b v="0"/>
    <x v="0"/>
    <s v="music/jazz"/>
    <n v="2"/>
    <n v="2"/>
    <x v="1"/>
    <s v="jazz"/>
  </r>
  <r>
    <n v="196700"/>
    <n v="174039"/>
    <x v="0"/>
    <n v="3868"/>
    <x v="6"/>
    <s v="EUR"/>
    <n v="1393048800"/>
    <n v="1394344800"/>
    <b v="0"/>
    <x v="0"/>
    <s v="film &amp; video/shorts"/>
    <n v="88"/>
    <n v="44.99"/>
    <x v="4"/>
    <s v="shorts"/>
  </r>
  <r>
    <n v="10000"/>
    <n v="12684"/>
    <x v="1"/>
    <n v="409"/>
    <x v="1"/>
    <s v="USD"/>
    <n v="1470373200"/>
    <n v="1474088400"/>
    <b v="0"/>
    <x v="0"/>
    <s v="technology/web"/>
    <n v="127"/>
    <n v="31.01"/>
    <x v="2"/>
    <s v="web"/>
  </r>
  <r>
    <n v="600"/>
    <n v="14033"/>
    <x v="1"/>
    <n v="234"/>
    <x v="1"/>
    <s v="USD"/>
    <n v="1460091600"/>
    <n v="1460264400"/>
    <b v="0"/>
    <x v="0"/>
    <s v="technology/web"/>
    <n v="2339"/>
    <n v="59.97"/>
    <x v="2"/>
    <s v="web"/>
  </r>
  <r>
    <n v="35000"/>
    <n v="177936"/>
    <x v="1"/>
    <n v="3016"/>
    <x v="1"/>
    <s v="USD"/>
    <n v="1440392400"/>
    <n v="1440824400"/>
    <b v="0"/>
    <x v="0"/>
    <s v="music/metal"/>
    <n v="508"/>
    <n v="59"/>
    <x v="1"/>
    <s v="metal"/>
  </r>
  <r>
    <n v="6900"/>
    <n v="13212"/>
    <x v="1"/>
    <n v="264"/>
    <x v="1"/>
    <s v="USD"/>
    <n v="1488434400"/>
    <n v="1489554000"/>
    <b v="1"/>
    <x v="0"/>
    <s v="photography/photography books"/>
    <n v="191"/>
    <n v="50.05"/>
    <x v="7"/>
    <s v="photography books"/>
  </r>
  <r>
    <n v="118400"/>
    <n v="49879"/>
    <x v="0"/>
    <n v="504"/>
    <x v="2"/>
    <s v="AUD"/>
    <n v="1514440800"/>
    <n v="1514872800"/>
    <b v="0"/>
    <x v="0"/>
    <s v="food/food trucks"/>
    <n v="42"/>
    <n v="98.97"/>
    <x v="0"/>
    <s v="food trucks"/>
  </r>
  <r>
    <n v="10000"/>
    <n v="824"/>
    <x v="0"/>
    <n v="14"/>
    <x v="1"/>
    <s v="USD"/>
    <n v="1514354400"/>
    <n v="1515736800"/>
    <b v="0"/>
    <x v="0"/>
    <s v="film &amp; video/science fiction"/>
    <n v="8"/>
    <n v="58.86"/>
    <x v="4"/>
    <s v="science fiction"/>
  </r>
  <r>
    <n v="52600"/>
    <n v="31594"/>
    <x v="3"/>
    <n v="390"/>
    <x v="1"/>
    <s v="USD"/>
    <n v="1440910800"/>
    <n v="1442898000"/>
    <b v="0"/>
    <x v="0"/>
    <s v="music/rock"/>
    <n v="60"/>
    <n v="81.010000000000005"/>
    <x v="1"/>
    <s v="rock"/>
  </r>
  <r>
    <n v="120700"/>
    <n v="57010"/>
    <x v="0"/>
    <n v="750"/>
    <x v="4"/>
    <s v="GBP"/>
    <n v="1296108000"/>
    <n v="1296194400"/>
    <b v="0"/>
    <x v="0"/>
    <s v="film &amp; video/documentary"/>
    <n v="47"/>
    <n v="76.010000000000005"/>
    <x v="4"/>
    <s v="documentary"/>
  </r>
  <r>
    <n v="9100"/>
    <n v="7438"/>
    <x v="0"/>
    <n v="77"/>
    <x v="1"/>
    <s v="USD"/>
    <n v="1440133200"/>
    <n v="1440910800"/>
    <b v="1"/>
    <x v="0"/>
    <s v="theater/plays"/>
    <n v="82"/>
    <n v="96.6"/>
    <x v="3"/>
    <s v="plays"/>
  </r>
  <r>
    <n v="106800"/>
    <n v="57872"/>
    <x v="0"/>
    <n v="752"/>
    <x v="3"/>
    <s v="DKK"/>
    <n v="1332910800"/>
    <n v="1335502800"/>
    <b v="0"/>
    <x v="0"/>
    <s v="music/jazz"/>
    <n v="54"/>
    <n v="76.959999999999994"/>
    <x v="1"/>
    <s v="jazz"/>
  </r>
  <r>
    <n v="9100"/>
    <n v="8906"/>
    <x v="0"/>
    <n v="131"/>
    <x v="1"/>
    <s v="USD"/>
    <n v="1544335200"/>
    <n v="1544680800"/>
    <b v="0"/>
    <x v="0"/>
    <s v="theater/plays"/>
    <n v="98"/>
    <n v="67.98"/>
    <x v="3"/>
    <s v="plays"/>
  </r>
  <r>
    <n v="10000"/>
    <n v="7724"/>
    <x v="0"/>
    <n v="87"/>
    <x v="1"/>
    <s v="USD"/>
    <n v="1286427600"/>
    <n v="1288414800"/>
    <b v="0"/>
    <x v="0"/>
    <s v="theater/plays"/>
    <n v="77"/>
    <n v="88.78"/>
    <x v="3"/>
    <s v="plays"/>
  </r>
  <r>
    <n v="79400"/>
    <n v="26571"/>
    <x v="0"/>
    <n v="1063"/>
    <x v="1"/>
    <s v="USD"/>
    <n v="1329717600"/>
    <n v="1330581600"/>
    <b v="0"/>
    <x v="0"/>
    <s v="music/jazz"/>
    <n v="33"/>
    <n v="25"/>
    <x v="1"/>
    <s v="jazz"/>
  </r>
  <r>
    <n v="5100"/>
    <n v="12219"/>
    <x v="1"/>
    <n v="272"/>
    <x v="1"/>
    <s v="USD"/>
    <n v="1310187600"/>
    <n v="1311397200"/>
    <b v="0"/>
    <x v="1"/>
    <s v="film &amp; video/documentary"/>
    <n v="240"/>
    <n v="44.92"/>
    <x v="4"/>
    <s v="documentary"/>
  </r>
  <r>
    <n v="3100"/>
    <n v="1985"/>
    <x v="3"/>
    <n v="25"/>
    <x v="1"/>
    <s v="USD"/>
    <n v="1377838800"/>
    <n v="1378357200"/>
    <b v="0"/>
    <x v="1"/>
    <s v="theater/plays"/>
    <n v="64"/>
    <n v="79.400000000000006"/>
    <x v="3"/>
    <s v="plays"/>
  </r>
  <r>
    <n v="6900"/>
    <n v="12155"/>
    <x v="1"/>
    <n v="419"/>
    <x v="1"/>
    <s v="USD"/>
    <n v="1410325200"/>
    <n v="1411102800"/>
    <b v="0"/>
    <x v="0"/>
    <s v="journalism/audio"/>
    <n v="176"/>
    <n v="29.01"/>
    <x v="8"/>
    <s v="audio"/>
  </r>
  <r>
    <n v="27500"/>
    <n v="5593"/>
    <x v="0"/>
    <n v="76"/>
    <x v="1"/>
    <s v="USD"/>
    <n v="1343797200"/>
    <n v="1344834000"/>
    <b v="0"/>
    <x v="0"/>
    <s v="theater/plays"/>
    <n v="20"/>
    <n v="73.59"/>
    <x v="3"/>
    <s v="plays"/>
  </r>
  <r>
    <n v="48800"/>
    <n v="175020"/>
    <x v="1"/>
    <n v="1621"/>
    <x v="6"/>
    <s v="EUR"/>
    <n v="1498453200"/>
    <n v="1499230800"/>
    <b v="0"/>
    <x v="0"/>
    <s v="theater/plays"/>
    <n v="359"/>
    <n v="107.97"/>
    <x v="3"/>
    <s v="plays"/>
  </r>
  <r>
    <n v="16200"/>
    <n v="75955"/>
    <x v="1"/>
    <n v="1101"/>
    <x v="1"/>
    <s v="USD"/>
    <n v="1456380000"/>
    <n v="1457416800"/>
    <b v="0"/>
    <x v="0"/>
    <s v="music/indie rock"/>
    <n v="469"/>
    <n v="68.989999999999995"/>
    <x v="1"/>
    <s v="indie rock"/>
  </r>
  <r>
    <n v="97600"/>
    <n v="119127"/>
    <x v="1"/>
    <n v="1073"/>
    <x v="1"/>
    <s v="USD"/>
    <n v="1280552400"/>
    <n v="1280898000"/>
    <b v="0"/>
    <x v="1"/>
    <s v="theater/plays"/>
    <n v="122"/>
    <n v="111.02"/>
    <x v="3"/>
    <s v="plays"/>
  </r>
  <r>
    <n v="197900"/>
    <n v="110689"/>
    <x v="0"/>
    <n v="4428"/>
    <x v="2"/>
    <s v="AUD"/>
    <n v="1521608400"/>
    <n v="1522472400"/>
    <b v="0"/>
    <x v="0"/>
    <s v="theater/plays"/>
    <n v="56"/>
    <n v="25"/>
    <x v="3"/>
    <s v="plays"/>
  </r>
  <r>
    <n v="5600"/>
    <n v="2445"/>
    <x v="0"/>
    <n v="58"/>
    <x v="6"/>
    <s v="EUR"/>
    <n v="1460696400"/>
    <n v="1462510800"/>
    <b v="0"/>
    <x v="0"/>
    <s v="music/indie rock"/>
    <n v="44"/>
    <n v="42.16"/>
    <x v="1"/>
    <s v="indie rock"/>
  </r>
  <r>
    <n v="170700"/>
    <n v="57250"/>
    <x v="3"/>
    <n v="1218"/>
    <x v="1"/>
    <s v="USD"/>
    <n v="1313730000"/>
    <n v="1317790800"/>
    <b v="0"/>
    <x v="0"/>
    <s v="photography/photography books"/>
    <n v="34"/>
    <n v="47"/>
    <x v="7"/>
    <s v="photography books"/>
  </r>
  <r>
    <n v="9700"/>
    <n v="11929"/>
    <x v="1"/>
    <n v="331"/>
    <x v="1"/>
    <s v="USD"/>
    <n v="1568178000"/>
    <n v="1568782800"/>
    <b v="0"/>
    <x v="0"/>
    <s v="journalism/audio"/>
    <n v="123"/>
    <n v="36.04"/>
    <x v="8"/>
    <s v="audio"/>
  </r>
  <r>
    <n v="62300"/>
    <n v="118214"/>
    <x v="1"/>
    <n v="1170"/>
    <x v="1"/>
    <s v="USD"/>
    <n v="1348635600"/>
    <n v="1349413200"/>
    <b v="0"/>
    <x v="0"/>
    <s v="photography/photography books"/>
    <n v="190"/>
    <n v="101.04"/>
    <x v="7"/>
    <s v="photography books"/>
  </r>
  <r>
    <n v="5300"/>
    <n v="4432"/>
    <x v="0"/>
    <n v="111"/>
    <x v="1"/>
    <s v="USD"/>
    <n v="1468126800"/>
    <n v="1472446800"/>
    <b v="0"/>
    <x v="0"/>
    <s v="publishing/fiction"/>
    <n v="84"/>
    <n v="39.93"/>
    <x v="5"/>
    <s v="fiction"/>
  </r>
  <r>
    <n v="99500"/>
    <n v="17879"/>
    <x v="3"/>
    <n v="215"/>
    <x v="1"/>
    <s v="USD"/>
    <n v="1547877600"/>
    <n v="1548050400"/>
    <b v="0"/>
    <x v="0"/>
    <s v="film &amp; video/drama"/>
    <n v="18"/>
    <n v="83.16"/>
    <x v="4"/>
    <s v="drama"/>
  </r>
  <r>
    <n v="1400"/>
    <n v="14511"/>
    <x v="1"/>
    <n v="363"/>
    <x v="1"/>
    <s v="USD"/>
    <n v="1571374800"/>
    <n v="1571806800"/>
    <b v="0"/>
    <x v="1"/>
    <s v="food/food trucks"/>
    <n v="1037"/>
    <n v="39.979999999999997"/>
    <x v="0"/>
    <s v="food trucks"/>
  </r>
  <r>
    <n v="145600"/>
    <n v="141822"/>
    <x v="0"/>
    <n v="2955"/>
    <x v="1"/>
    <s v="USD"/>
    <n v="1576303200"/>
    <n v="1576476000"/>
    <b v="0"/>
    <x v="1"/>
    <s v="games/mobile games"/>
    <n v="97"/>
    <n v="47.99"/>
    <x v="6"/>
    <s v="mobile games"/>
  </r>
  <r>
    <n v="184100"/>
    <n v="159037"/>
    <x v="0"/>
    <n v="1657"/>
    <x v="1"/>
    <s v="USD"/>
    <n v="1324447200"/>
    <n v="1324965600"/>
    <b v="0"/>
    <x v="0"/>
    <s v="theater/plays"/>
    <n v="86"/>
    <n v="95.98"/>
    <x v="3"/>
    <s v="plays"/>
  </r>
  <r>
    <n v="5400"/>
    <n v="8109"/>
    <x v="1"/>
    <n v="103"/>
    <x v="1"/>
    <s v="USD"/>
    <n v="1386741600"/>
    <n v="1387519200"/>
    <b v="0"/>
    <x v="0"/>
    <s v="theater/plays"/>
    <n v="150"/>
    <n v="78.73"/>
    <x v="3"/>
    <s v="plays"/>
  </r>
  <r>
    <n v="2300"/>
    <n v="8244"/>
    <x v="1"/>
    <n v="147"/>
    <x v="1"/>
    <s v="USD"/>
    <n v="1537074000"/>
    <n v="1537246800"/>
    <b v="0"/>
    <x v="0"/>
    <s v="theater/plays"/>
    <n v="358"/>
    <n v="56.08"/>
    <x v="3"/>
    <s v="plays"/>
  </r>
  <r>
    <n v="1400"/>
    <n v="7600"/>
    <x v="1"/>
    <n v="110"/>
    <x v="0"/>
    <s v="CAD"/>
    <n v="1277787600"/>
    <n v="1279515600"/>
    <b v="0"/>
    <x v="0"/>
    <s v="publishing/nonfiction"/>
    <n v="543"/>
    <n v="69.09"/>
    <x v="5"/>
    <s v="nonfiction"/>
  </r>
  <r>
    <n v="140000"/>
    <n v="94501"/>
    <x v="0"/>
    <n v="926"/>
    <x v="0"/>
    <s v="CAD"/>
    <n v="1440306000"/>
    <n v="1442379600"/>
    <b v="0"/>
    <x v="0"/>
    <s v="theater/plays"/>
    <n v="68"/>
    <n v="102.05"/>
    <x v="3"/>
    <s v="plays"/>
  </r>
  <r>
    <n v="7500"/>
    <n v="14381"/>
    <x v="1"/>
    <n v="134"/>
    <x v="1"/>
    <s v="USD"/>
    <n v="1522126800"/>
    <n v="1523077200"/>
    <b v="0"/>
    <x v="0"/>
    <s v="technology/wearables"/>
    <n v="192"/>
    <n v="107.32"/>
    <x v="2"/>
    <s v="wearables"/>
  </r>
  <r>
    <n v="1500"/>
    <n v="13980"/>
    <x v="1"/>
    <n v="269"/>
    <x v="1"/>
    <s v="USD"/>
    <n v="1489298400"/>
    <n v="1489554000"/>
    <b v="0"/>
    <x v="0"/>
    <s v="theater/plays"/>
    <n v="932"/>
    <n v="51.97"/>
    <x v="3"/>
    <s v="plays"/>
  </r>
  <r>
    <n v="2900"/>
    <n v="12449"/>
    <x v="1"/>
    <n v="175"/>
    <x v="1"/>
    <s v="USD"/>
    <n v="1547100000"/>
    <n v="1548482400"/>
    <b v="0"/>
    <x v="1"/>
    <s v="film &amp; video/television"/>
    <n v="429"/>
    <n v="71.14"/>
    <x v="4"/>
    <s v="television"/>
  </r>
  <r>
    <n v="7300"/>
    <n v="7348"/>
    <x v="1"/>
    <n v="69"/>
    <x v="1"/>
    <s v="USD"/>
    <n v="1383022800"/>
    <n v="1384063200"/>
    <b v="0"/>
    <x v="0"/>
    <s v="technology/web"/>
    <n v="101"/>
    <n v="106.49"/>
    <x v="2"/>
    <s v="web"/>
  </r>
  <r>
    <n v="3600"/>
    <n v="8158"/>
    <x v="1"/>
    <n v="190"/>
    <x v="1"/>
    <s v="USD"/>
    <n v="1322373600"/>
    <n v="1322892000"/>
    <b v="0"/>
    <x v="1"/>
    <s v="film &amp; video/documentary"/>
    <n v="227"/>
    <n v="42.94"/>
    <x v="4"/>
    <s v="documentary"/>
  </r>
  <r>
    <n v="5000"/>
    <n v="7119"/>
    <x v="1"/>
    <n v="237"/>
    <x v="1"/>
    <s v="USD"/>
    <n v="1349240400"/>
    <n v="1350709200"/>
    <b v="1"/>
    <x v="1"/>
    <s v="film &amp; video/documentary"/>
    <n v="142"/>
    <n v="30.04"/>
    <x v="4"/>
    <s v="documentary"/>
  </r>
  <r>
    <n v="6000"/>
    <n v="5438"/>
    <x v="0"/>
    <n v="77"/>
    <x v="4"/>
    <s v="GBP"/>
    <n v="1562648400"/>
    <n v="1564203600"/>
    <b v="0"/>
    <x v="0"/>
    <s v="music/rock"/>
    <n v="91"/>
    <n v="70.62"/>
    <x v="1"/>
    <s v="rock"/>
  </r>
  <r>
    <n v="180400"/>
    <n v="115396"/>
    <x v="0"/>
    <n v="1748"/>
    <x v="1"/>
    <s v="USD"/>
    <n v="1508216400"/>
    <n v="1509685200"/>
    <b v="0"/>
    <x v="0"/>
    <s v="theater/plays"/>
    <n v="64"/>
    <n v="66.02"/>
    <x v="3"/>
    <s v="plays"/>
  </r>
  <r>
    <n v="9100"/>
    <n v="7656"/>
    <x v="0"/>
    <n v="79"/>
    <x v="1"/>
    <s v="USD"/>
    <n v="1511762400"/>
    <n v="1514959200"/>
    <b v="0"/>
    <x v="0"/>
    <s v="theater/plays"/>
    <n v="84"/>
    <n v="96.91"/>
    <x v="3"/>
    <s v="plays"/>
  </r>
  <r>
    <n v="9200"/>
    <n v="12322"/>
    <x v="1"/>
    <n v="196"/>
    <x v="6"/>
    <s v="EUR"/>
    <n v="1447480800"/>
    <n v="1448863200"/>
    <b v="1"/>
    <x v="0"/>
    <s v="music/rock"/>
    <n v="134"/>
    <n v="62.87"/>
    <x v="1"/>
    <s v="rock"/>
  </r>
  <r>
    <n v="164100"/>
    <n v="96888"/>
    <x v="0"/>
    <n v="889"/>
    <x v="1"/>
    <s v="USD"/>
    <n v="1429506000"/>
    <n v="1429592400"/>
    <b v="0"/>
    <x v="1"/>
    <s v="theater/plays"/>
    <n v="59"/>
    <n v="108.99"/>
    <x v="3"/>
    <s v="plays"/>
  </r>
  <r>
    <n v="128900"/>
    <n v="196960"/>
    <x v="1"/>
    <n v="7295"/>
    <x v="1"/>
    <s v="USD"/>
    <n v="1522472400"/>
    <n v="1522645200"/>
    <b v="0"/>
    <x v="0"/>
    <s v="music/electric music"/>
    <n v="153"/>
    <n v="27"/>
    <x v="1"/>
    <s v="electric music"/>
  </r>
  <r>
    <n v="42100"/>
    <n v="188057"/>
    <x v="1"/>
    <n v="2893"/>
    <x v="0"/>
    <s v="CAD"/>
    <n v="1322114400"/>
    <n v="1323324000"/>
    <b v="0"/>
    <x v="0"/>
    <s v="technology/wearables"/>
    <n v="447"/>
    <n v="65"/>
    <x v="2"/>
    <s v="wearables"/>
  </r>
  <r>
    <n v="7400"/>
    <n v="6245"/>
    <x v="0"/>
    <n v="56"/>
    <x v="1"/>
    <s v="USD"/>
    <n v="1561438800"/>
    <n v="1561525200"/>
    <b v="0"/>
    <x v="0"/>
    <s v="film &amp; video/drama"/>
    <n v="84"/>
    <n v="111.52"/>
    <x v="4"/>
    <s v="drama"/>
  </r>
  <r>
    <n v="100"/>
    <n v="3"/>
    <x v="0"/>
    <n v="1"/>
    <x v="1"/>
    <s v="USD"/>
    <n v="1264399200"/>
    <n v="1265695200"/>
    <b v="0"/>
    <x v="0"/>
    <s v="technology/wearables"/>
    <n v="3"/>
    <n v="3"/>
    <x v="2"/>
    <s v="wearables"/>
  </r>
  <r>
    <n v="52000"/>
    <n v="91014"/>
    <x v="1"/>
    <n v="820"/>
    <x v="1"/>
    <s v="USD"/>
    <n v="1301202000"/>
    <n v="1301806800"/>
    <b v="1"/>
    <x v="0"/>
    <s v="theater/plays"/>
    <n v="175"/>
    <n v="110.99"/>
    <x v="3"/>
    <s v="plays"/>
  </r>
  <r>
    <n v="8700"/>
    <n v="4710"/>
    <x v="0"/>
    <n v="83"/>
    <x v="1"/>
    <s v="USD"/>
    <n v="1374469200"/>
    <n v="1374901200"/>
    <b v="0"/>
    <x v="0"/>
    <s v="technology/wearables"/>
    <n v="54"/>
    <n v="56.75"/>
    <x v="2"/>
    <s v="wearables"/>
  </r>
  <r>
    <n v="63400"/>
    <n v="197728"/>
    <x v="1"/>
    <n v="2038"/>
    <x v="1"/>
    <s v="USD"/>
    <n v="1334984400"/>
    <n v="1336453200"/>
    <b v="1"/>
    <x v="1"/>
    <s v="publishing/translations"/>
    <n v="312"/>
    <n v="97.02"/>
    <x v="5"/>
    <s v="translations"/>
  </r>
  <r>
    <n v="8700"/>
    <n v="10682"/>
    <x v="1"/>
    <n v="116"/>
    <x v="1"/>
    <s v="USD"/>
    <n v="1467608400"/>
    <n v="1468904400"/>
    <b v="0"/>
    <x v="0"/>
    <s v="film &amp; video/animation"/>
    <n v="123"/>
    <n v="92.09"/>
    <x v="4"/>
    <s v="animation"/>
  </r>
  <r>
    <n v="169700"/>
    <n v="168048"/>
    <x v="0"/>
    <n v="2025"/>
    <x v="4"/>
    <s v="GBP"/>
    <n v="1386741600"/>
    <n v="1387087200"/>
    <b v="0"/>
    <x v="0"/>
    <s v="publishing/nonfiction"/>
    <n v="99"/>
    <n v="82.99"/>
    <x v="5"/>
    <s v="nonfiction"/>
  </r>
  <r>
    <n v="108400"/>
    <n v="138586"/>
    <x v="1"/>
    <n v="1345"/>
    <x v="2"/>
    <s v="AUD"/>
    <n v="1546754400"/>
    <n v="1547445600"/>
    <b v="0"/>
    <x v="1"/>
    <s v="technology/web"/>
    <n v="128"/>
    <n v="103.04"/>
    <x v="2"/>
    <s v="web"/>
  </r>
  <r>
    <n v="7300"/>
    <n v="11579"/>
    <x v="1"/>
    <n v="168"/>
    <x v="1"/>
    <s v="USD"/>
    <n v="1544248800"/>
    <n v="1547359200"/>
    <b v="0"/>
    <x v="0"/>
    <s v="film &amp; video/drama"/>
    <n v="159"/>
    <n v="68.92"/>
    <x v="4"/>
    <s v="drama"/>
  </r>
  <r>
    <n v="1700"/>
    <n v="12020"/>
    <x v="1"/>
    <n v="137"/>
    <x v="5"/>
    <s v="CHF"/>
    <n v="1495429200"/>
    <n v="1496293200"/>
    <b v="0"/>
    <x v="0"/>
    <s v="theater/plays"/>
    <n v="707"/>
    <n v="87.74"/>
    <x v="3"/>
    <s v="plays"/>
  </r>
  <r>
    <n v="9800"/>
    <n v="13954"/>
    <x v="1"/>
    <n v="186"/>
    <x v="6"/>
    <s v="EUR"/>
    <n v="1334811600"/>
    <n v="1335416400"/>
    <b v="0"/>
    <x v="0"/>
    <s v="theater/plays"/>
    <n v="142"/>
    <n v="75.02"/>
    <x v="3"/>
    <s v="plays"/>
  </r>
  <r>
    <n v="4300"/>
    <n v="6358"/>
    <x v="1"/>
    <n v="125"/>
    <x v="1"/>
    <s v="USD"/>
    <n v="1531544400"/>
    <n v="1532149200"/>
    <b v="0"/>
    <x v="1"/>
    <s v="theater/plays"/>
    <n v="148"/>
    <n v="50.86"/>
    <x v="3"/>
    <s v="plays"/>
  </r>
  <r>
    <n v="6200"/>
    <n v="1260"/>
    <x v="0"/>
    <n v="14"/>
    <x v="6"/>
    <s v="EUR"/>
    <n v="1453615200"/>
    <n v="1453788000"/>
    <b v="1"/>
    <x v="1"/>
    <s v="theater/plays"/>
    <n v="20"/>
    <n v="90"/>
    <x v="3"/>
    <s v="plays"/>
  </r>
  <r>
    <n v="800"/>
    <n v="14725"/>
    <x v="1"/>
    <n v="202"/>
    <x v="1"/>
    <s v="USD"/>
    <n v="1467954000"/>
    <n v="1471496400"/>
    <b v="0"/>
    <x v="0"/>
    <s v="theater/plays"/>
    <n v="1841"/>
    <n v="72.900000000000006"/>
    <x v="3"/>
    <s v="plays"/>
  </r>
  <r>
    <n v="6900"/>
    <n v="11174"/>
    <x v="1"/>
    <n v="103"/>
    <x v="1"/>
    <s v="USD"/>
    <n v="1471842000"/>
    <n v="1472878800"/>
    <b v="0"/>
    <x v="0"/>
    <s v="publishing/radio &amp; podcasts"/>
    <n v="162"/>
    <n v="108.49"/>
    <x v="5"/>
    <s v="radio &amp; podcasts"/>
  </r>
  <r>
    <n v="38500"/>
    <n v="182036"/>
    <x v="1"/>
    <n v="1785"/>
    <x v="1"/>
    <s v="USD"/>
    <n v="1408424400"/>
    <n v="1408510800"/>
    <b v="0"/>
    <x v="0"/>
    <s v="music/rock"/>
    <n v="473"/>
    <n v="101.98"/>
    <x v="1"/>
    <s v="rock"/>
  </r>
  <r>
    <n v="118000"/>
    <n v="28870"/>
    <x v="0"/>
    <n v="656"/>
    <x v="1"/>
    <s v="USD"/>
    <n v="1281157200"/>
    <n v="1281589200"/>
    <b v="0"/>
    <x v="0"/>
    <s v="games/mobile games"/>
    <n v="24"/>
    <n v="44.01"/>
    <x v="6"/>
    <s v="mobile games"/>
  </r>
  <r>
    <n v="2000"/>
    <n v="10353"/>
    <x v="1"/>
    <n v="157"/>
    <x v="1"/>
    <s v="USD"/>
    <n v="1373432400"/>
    <n v="1375851600"/>
    <b v="0"/>
    <x v="1"/>
    <s v="theater/plays"/>
    <n v="518"/>
    <n v="65.94"/>
    <x v="3"/>
    <s v="plays"/>
  </r>
  <r>
    <n v="5600"/>
    <n v="13868"/>
    <x v="1"/>
    <n v="555"/>
    <x v="1"/>
    <s v="USD"/>
    <n v="1313989200"/>
    <n v="1315803600"/>
    <b v="0"/>
    <x v="0"/>
    <s v="film &amp; video/documentary"/>
    <n v="248"/>
    <n v="24.99"/>
    <x v="4"/>
    <s v="documentary"/>
  </r>
  <r>
    <n v="8300"/>
    <n v="8317"/>
    <x v="1"/>
    <n v="297"/>
    <x v="1"/>
    <s v="USD"/>
    <n v="1371445200"/>
    <n v="1373691600"/>
    <b v="0"/>
    <x v="0"/>
    <s v="technology/wearables"/>
    <n v="100"/>
    <n v="28"/>
    <x v="2"/>
    <s v="wearables"/>
  </r>
  <r>
    <n v="6900"/>
    <n v="10557"/>
    <x v="1"/>
    <n v="123"/>
    <x v="1"/>
    <s v="USD"/>
    <n v="1338267600"/>
    <n v="1339218000"/>
    <b v="0"/>
    <x v="0"/>
    <s v="publishing/fiction"/>
    <n v="153"/>
    <n v="85.83"/>
    <x v="5"/>
    <s v="fiction"/>
  </r>
  <r>
    <n v="8700"/>
    <n v="3227"/>
    <x v="3"/>
    <n v="38"/>
    <x v="3"/>
    <s v="DKK"/>
    <n v="1519192800"/>
    <n v="1520402400"/>
    <b v="0"/>
    <x v="1"/>
    <s v="theater/plays"/>
    <n v="37"/>
    <n v="84.92"/>
    <x v="3"/>
    <s v="plays"/>
  </r>
  <r>
    <n v="123600"/>
    <n v="5429"/>
    <x v="3"/>
    <n v="60"/>
    <x v="1"/>
    <s v="USD"/>
    <n v="1522818000"/>
    <n v="1523336400"/>
    <b v="0"/>
    <x v="0"/>
    <s v="music/rock"/>
    <n v="4"/>
    <n v="90.48"/>
    <x v="1"/>
    <s v="rock"/>
  </r>
  <r>
    <n v="48500"/>
    <n v="75906"/>
    <x v="1"/>
    <n v="3036"/>
    <x v="1"/>
    <s v="USD"/>
    <n v="1509948000"/>
    <n v="1512280800"/>
    <b v="0"/>
    <x v="0"/>
    <s v="film &amp; video/documentary"/>
    <n v="157"/>
    <n v="25"/>
    <x v="4"/>
    <s v="documentary"/>
  </r>
  <r>
    <n v="4900"/>
    <n v="13250"/>
    <x v="1"/>
    <n v="144"/>
    <x v="2"/>
    <s v="AUD"/>
    <n v="1456898400"/>
    <n v="1458709200"/>
    <b v="0"/>
    <x v="0"/>
    <s v="theater/plays"/>
    <n v="270"/>
    <n v="92.01"/>
    <x v="3"/>
    <s v="plays"/>
  </r>
  <r>
    <n v="8400"/>
    <n v="11261"/>
    <x v="1"/>
    <n v="121"/>
    <x v="4"/>
    <s v="GBP"/>
    <n v="1413954000"/>
    <n v="1414126800"/>
    <b v="0"/>
    <x v="1"/>
    <s v="theater/plays"/>
    <n v="134"/>
    <n v="93.07"/>
    <x v="3"/>
    <s v="plays"/>
  </r>
  <r>
    <n v="193200"/>
    <n v="97369"/>
    <x v="0"/>
    <n v="1596"/>
    <x v="1"/>
    <s v="USD"/>
    <n v="1416031200"/>
    <n v="1416204000"/>
    <b v="0"/>
    <x v="0"/>
    <s v="games/mobile games"/>
    <n v="50"/>
    <n v="61.01"/>
    <x v="6"/>
    <s v="mobile games"/>
  </r>
  <r>
    <n v="54300"/>
    <n v="48227"/>
    <x v="3"/>
    <n v="524"/>
    <x v="1"/>
    <s v="USD"/>
    <n v="1287982800"/>
    <n v="1288501200"/>
    <b v="0"/>
    <x v="1"/>
    <s v="theater/plays"/>
    <n v="89"/>
    <n v="92.04"/>
    <x v="3"/>
    <s v="plays"/>
  </r>
  <r>
    <n v="8900"/>
    <n v="14685"/>
    <x v="1"/>
    <n v="181"/>
    <x v="1"/>
    <s v="USD"/>
    <n v="1547964000"/>
    <n v="1552971600"/>
    <b v="0"/>
    <x v="0"/>
    <s v="technology/web"/>
    <n v="165"/>
    <n v="81.13"/>
    <x v="2"/>
    <s v="web"/>
  </r>
  <r>
    <n v="4200"/>
    <n v="735"/>
    <x v="0"/>
    <n v="10"/>
    <x v="1"/>
    <s v="USD"/>
    <n v="1464152400"/>
    <n v="1465102800"/>
    <b v="0"/>
    <x v="0"/>
    <s v="theater/plays"/>
    <n v="18"/>
    <n v="73.5"/>
    <x v="3"/>
    <s v="plays"/>
  </r>
  <r>
    <n v="5600"/>
    <n v="10397"/>
    <x v="1"/>
    <n v="122"/>
    <x v="1"/>
    <s v="USD"/>
    <n v="1359957600"/>
    <n v="1360130400"/>
    <b v="0"/>
    <x v="0"/>
    <s v="film &amp; video/drama"/>
    <n v="186"/>
    <n v="85.22"/>
    <x v="4"/>
    <s v="drama"/>
  </r>
  <r>
    <n v="28800"/>
    <n v="118847"/>
    <x v="1"/>
    <n v="1071"/>
    <x v="0"/>
    <s v="CAD"/>
    <n v="1432357200"/>
    <n v="1432875600"/>
    <b v="0"/>
    <x v="0"/>
    <s v="technology/wearables"/>
    <n v="413"/>
    <n v="110.97"/>
    <x v="2"/>
    <s v="wearables"/>
  </r>
  <r>
    <n v="8000"/>
    <n v="7220"/>
    <x v="3"/>
    <n v="219"/>
    <x v="1"/>
    <s v="USD"/>
    <n v="1500786000"/>
    <n v="1500872400"/>
    <b v="0"/>
    <x v="0"/>
    <s v="technology/web"/>
    <n v="90"/>
    <n v="32.97"/>
    <x v="2"/>
    <s v="web"/>
  </r>
  <r>
    <n v="117000"/>
    <n v="107622"/>
    <x v="0"/>
    <n v="1121"/>
    <x v="1"/>
    <s v="USD"/>
    <n v="1490158800"/>
    <n v="1492146000"/>
    <b v="0"/>
    <x v="1"/>
    <s v="music/rock"/>
    <n v="92"/>
    <n v="96.01"/>
    <x v="1"/>
    <s v="rock"/>
  </r>
  <r>
    <n v="15800"/>
    <n v="83267"/>
    <x v="1"/>
    <n v="980"/>
    <x v="1"/>
    <s v="USD"/>
    <n v="1406178000"/>
    <n v="1407301200"/>
    <b v="0"/>
    <x v="0"/>
    <s v="music/metal"/>
    <n v="527"/>
    <n v="84.97"/>
    <x v="1"/>
    <s v="metal"/>
  </r>
  <r>
    <n v="4200"/>
    <n v="13404"/>
    <x v="1"/>
    <n v="536"/>
    <x v="1"/>
    <s v="USD"/>
    <n v="1485583200"/>
    <n v="1486620000"/>
    <b v="0"/>
    <x v="1"/>
    <s v="theater/plays"/>
    <n v="319"/>
    <n v="25.01"/>
    <x v="3"/>
    <s v="plays"/>
  </r>
  <r>
    <n v="37100"/>
    <n v="131404"/>
    <x v="1"/>
    <n v="1991"/>
    <x v="1"/>
    <s v="USD"/>
    <n v="1459314000"/>
    <n v="1459918800"/>
    <b v="0"/>
    <x v="0"/>
    <s v="photography/photography books"/>
    <n v="354"/>
    <n v="66"/>
    <x v="7"/>
    <s v="photography books"/>
  </r>
  <r>
    <n v="7700"/>
    <n v="2533"/>
    <x v="3"/>
    <n v="29"/>
    <x v="1"/>
    <s v="USD"/>
    <n v="1424412000"/>
    <n v="1424757600"/>
    <b v="0"/>
    <x v="0"/>
    <s v="publishing/nonfiction"/>
    <n v="33"/>
    <n v="87.34"/>
    <x v="5"/>
    <s v="nonfiction"/>
  </r>
  <r>
    <n v="3700"/>
    <n v="5028"/>
    <x v="1"/>
    <n v="180"/>
    <x v="1"/>
    <s v="USD"/>
    <n v="1478844000"/>
    <n v="1479880800"/>
    <b v="0"/>
    <x v="0"/>
    <s v="music/indie rock"/>
    <n v="136"/>
    <n v="27.93"/>
    <x v="1"/>
    <s v="indie rock"/>
  </r>
  <r>
    <n v="74700"/>
    <n v="1557"/>
    <x v="0"/>
    <n v="15"/>
    <x v="1"/>
    <s v="USD"/>
    <n v="1416117600"/>
    <n v="1418018400"/>
    <b v="0"/>
    <x v="1"/>
    <s v="theater/plays"/>
    <n v="2"/>
    <n v="103.8"/>
    <x v="3"/>
    <s v="plays"/>
  </r>
  <r>
    <n v="10000"/>
    <n v="6100"/>
    <x v="0"/>
    <n v="191"/>
    <x v="1"/>
    <s v="USD"/>
    <n v="1340946000"/>
    <n v="1341032400"/>
    <b v="0"/>
    <x v="0"/>
    <s v="music/indie rock"/>
    <n v="61"/>
    <n v="31.94"/>
    <x v="1"/>
    <s v="indie rock"/>
  </r>
  <r>
    <n v="5300"/>
    <n v="1592"/>
    <x v="0"/>
    <n v="16"/>
    <x v="1"/>
    <s v="USD"/>
    <n v="1486101600"/>
    <n v="1486360800"/>
    <b v="0"/>
    <x v="0"/>
    <s v="theater/plays"/>
    <n v="30"/>
    <n v="99.5"/>
    <x v="3"/>
    <s v="plays"/>
  </r>
  <r>
    <n v="1200"/>
    <n v="14150"/>
    <x v="1"/>
    <n v="130"/>
    <x v="1"/>
    <s v="USD"/>
    <n v="1274590800"/>
    <n v="1274677200"/>
    <b v="0"/>
    <x v="0"/>
    <s v="theater/plays"/>
    <n v="1179"/>
    <n v="108.85"/>
    <x v="3"/>
    <s v="plays"/>
  </r>
  <r>
    <n v="1200"/>
    <n v="13513"/>
    <x v="1"/>
    <n v="122"/>
    <x v="1"/>
    <s v="USD"/>
    <n v="1263880800"/>
    <n v="1267509600"/>
    <b v="0"/>
    <x v="0"/>
    <s v="music/electric music"/>
    <n v="1126"/>
    <n v="110.76"/>
    <x v="1"/>
    <s v="electric music"/>
  </r>
  <r>
    <n v="3900"/>
    <n v="504"/>
    <x v="0"/>
    <n v="17"/>
    <x v="1"/>
    <s v="USD"/>
    <n v="1445403600"/>
    <n v="1445922000"/>
    <b v="0"/>
    <x v="1"/>
    <s v="theater/plays"/>
    <n v="13"/>
    <n v="29.65"/>
    <x v="3"/>
    <s v="plays"/>
  </r>
  <r>
    <n v="2000"/>
    <n v="14240"/>
    <x v="1"/>
    <n v="140"/>
    <x v="1"/>
    <s v="USD"/>
    <n v="1533877200"/>
    <n v="1534050000"/>
    <b v="0"/>
    <x v="1"/>
    <s v="theater/plays"/>
    <n v="712"/>
    <n v="101.71"/>
    <x v="3"/>
    <s v="plays"/>
  </r>
  <r>
    <n v="6900"/>
    <n v="2091"/>
    <x v="0"/>
    <n v="34"/>
    <x v="1"/>
    <s v="USD"/>
    <n v="1275195600"/>
    <n v="1277528400"/>
    <b v="0"/>
    <x v="0"/>
    <s v="technology/wearables"/>
    <n v="30"/>
    <n v="61.5"/>
    <x v="2"/>
    <s v="wearables"/>
  </r>
  <r>
    <n v="55800"/>
    <n v="118580"/>
    <x v="1"/>
    <n v="3388"/>
    <x v="1"/>
    <s v="USD"/>
    <n v="1318136400"/>
    <n v="1318568400"/>
    <b v="0"/>
    <x v="0"/>
    <s v="technology/web"/>
    <n v="213"/>
    <n v="35"/>
    <x v="2"/>
    <s v="web"/>
  </r>
  <r>
    <n v="4900"/>
    <n v="11214"/>
    <x v="1"/>
    <n v="280"/>
    <x v="1"/>
    <s v="USD"/>
    <n v="1283403600"/>
    <n v="1284354000"/>
    <b v="0"/>
    <x v="0"/>
    <s v="theater/plays"/>
    <n v="229"/>
    <n v="40.049999999999997"/>
    <x v="3"/>
    <s v="plays"/>
  </r>
  <r>
    <n v="194900"/>
    <n v="68137"/>
    <x v="3"/>
    <n v="614"/>
    <x v="1"/>
    <s v="USD"/>
    <n v="1267423200"/>
    <n v="1269579600"/>
    <b v="0"/>
    <x v="1"/>
    <s v="film &amp; video/animation"/>
    <n v="35"/>
    <n v="110.97"/>
    <x v="4"/>
    <s v="animation"/>
  </r>
  <r>
    <n v="8600"/>
    <n v="13527"/>
    <x v="1"/>
    <n v="366"/>
    <x v="6"/>
    <s v="EUR"/>
    <n v="1412744400"/>
    <n v="1413781200"/>
    <b v="0"/>
    <x v="1"/>
    <s v="technology/wearables"/>
    <n v="157"/>
    <n v="36.96"/>
    <x v="2"/>
    <s v="wearables"/>
  </r>
  <r>
    <n v="100"/>
    <n v="1"/>
    <x v="0"/>
    <n v="1"/>
    <x v="4"/>
    <s v="GBP"/>
    <n v="1277960400"/>
    <n v="1280120400"/>
    <b v="0"/>
    <x v="0"/>
    <s v="music/electric music"/>
    <n v="1"/>
    <n v="1"/>
    <x v="1"/>
    <s v="electric music"/>
  </r>
  <r>
    <n v="3600"/>
    <n v="8363"/>
    <x v="1"/>
    <n v="270"/>
    <x v="1"/>
    <s v="USD"/>
    <n v="1458190800"/>
    <n v="1459486800"/>
    <b v="1"/>
    <x v="1"/>
    <s v="publishing/nonfiction"/>
    <n v="232"/>
    <n v="30.97"/>
    <x v="5"/>
    <s v="nonfiction"/>
  </r>
  <r>
    <n v="5800"/>
    <n v="5362"/>
    <x v="3"/>
    <n v="114"/>
    <x v="1"/>
    <s v="USD"/>
    <n v="1280984400"/>
    <n v="1282539600"/>
    <b v="0"/>
    <x v="1"/>
    <s v="theater/plays"/>
    <n v="92"/>
    <n v="47.04"/>
    <x v="3"/>
    <s v="plays"/>
  </r>
  <r>
    <n v="4700"/>
    <n v="12065"/>
    <x v="1"/>
    <n v="137"/>
    <x v="1"/>
    <s v="USD"/>
    <n v="1274590800"/>
    <n v="1275886800"/>
    <b v="0"/>
    <x v="0"/>
    <s v="photography/photography books"/>
    <n v="257"/>
    <n v="88.07"/>
    <x v="7"/>
    <s v="photography books"/>
  </r>
  <r>
    <n v="70400"/>
    <n v="118603"/>
    <x v="1"/>
    <n v="3205"/>
    <x v="1"/>
    <s v="USD"/>
    <n v="1351400400"/>
    <n v="1355983200"/>
    <b v="0"/>
    <x v="0"/>
    <s v="theater/plays"/>
    <n v="168"/>
    <n v="37.01"/>
    <x v="3"/>
    <s v="plays"/>
  </r>
  <r>
    <n v="4500"/>
    <n v="7496"/>
    <x v="1"/>
    <n v="288"/>
    <x v="3"/>
    <s v="DKK"/>
    <n v="1514354400"/>
    <n v="1515391200"/>
    <b v="0"/>
    <x v="1"/>
    <s v="theater/plays"/>
    <n v="167"/>
    <n v="26.03"/>
    <x v="3"/>
    <s v="plays"/>
  </r>
  <r>
    <n v="1300"/>
    <n v="10037"/>
    <x v="1"/>
    <n v="148"/>
    <x v="1"/>
    <s v="USD"/>
    <n v="1421733600"/>
    <n v="1422252000"/>
    <b v="0"/>
    <x v="0"/>
    <s v="theater/plays"/>
    <n v="772"/>
    <n v="67.819999999999993"/>
    <x v="3"/>
    <s v="plays"/>
  </r>
  <r>
    <n v="1400"/>
    <n v="5696"/>
    <x v="1"/>
    <n v="114"/>
    <x v="1"/>
    <s v="USD"/>
    <n v="1305176400"/>
    <n v="1305522000"/>
    <b v="0"/>
    <x v="0"/>
    <s v="film &amp; video/drama"/>
    <n v="407"/>
    <n v="49.96"/>
    <x v="4"/>
    <s v="drama"/>
  </r>
  <r>
    <n v="29600"/>
    <n v="167005"/>
    <x v="1"/>
    <n v="1518"/>
    <x v="0"/>
    <s v="CAD"/>
    <n v="1414126800"/>
    <n v="1414904400"/>
    <b v="0"/>
    <x v="0"/>
    <s v="music/rock"/>
    <n v="564"/>
    <n v="110.02"/>
    <x v="1"/>
    <s v="rock"/>
  </r>
  <r>
    <n v="167500"/>
    <n v="114615"/>
    <x v="0"/>
    <n v="1274"/>
    <x v="1"/>
    <s v="USD"/>
    <n v="1517810400"/>
    <n v="1520402400"/>
    <b v="0"/>
    <x v="0"/>
    <s v="music/electric music"/>
    <n v="68"/>
    <n v="89.96"/>
    <x v="1"/>
    <s v="electric music"/>
  </r>
  <r>
    <n v="48300"/>
    <n v="16592"/>
    <x v="0"/>
    <n v="210"/>
    <x v="6"/>
    <s v="EUR"/>
    <n v="1564635600"/>
    <n v="1567141200"/>
    <b v="0"/>
    <x v="1"/>
    <s v="games/video games"/>
    <n v="34"/>
    <n v="79.010000000000005"/>
    <x v="6"/>
    <s v="video games"/>
  </r>
  <r>
    <n v="2200"/>
    <n v="14420"/>
    <x v="1"/>
    <n v="166"/>
    <x v="1"/>
    <s v="USD"/>
    <n v="1500699600"/>
    <n v="1501131600"/>
    <b v="0"/>
    <x v="0"/>
    <s v="music/rock"/>
    <n v="655"/>
    <n v="86.87"/>
    <x v="1"/>
    <s v="rock"/>
  </r>
  <r>
    <n v="3500"/>
    <n v="6204"/>
    <x v="1"/>
    <n v="100"/>
    <x v="2"/>
    <s v="AUD"/>
    <n v="1354082400"/>
    <n v="1355032800"/>
    <b v="0"/>
    <x v="0"/>
    <s v="music/jazz"/>
    <n v="177"/>
    <n v="62.04"/>
    <x v="1"/>
    <s v="jazz"/>
  </r>
  <r>
    <n v="5600"/>
    <n v="6338"/>
    <x v="1"/>
    <n v="235"/>
    <x v="1"/>
    <s v="USD"/>
    <n v="1336453200"/>
    <n v="1339477200"/>
    <b v="0"/>
    <x v="1"/>
    <s v="theater/plays"/>
    <n v="113"/>
    <n v="26.97"/>
    <x v="3"/>
    <s v="plays"/>
  </r>
  <r>
    <n v="1100"/>
    <n v="8010"/>
    <x v="1"/>
    <n v="148"/>
    <x v="1"/>
    <s v="USD"/>
    <n v="1305262800"/>
    <n v="1305954000"/>
    <b v="0"/>
    <x v="0"/>
    <s v="music/rock"/>
    <n v="728"/>
    <n v="54.12"/>
    <x v="1"/>
    <s v="rock"/>
  </r>
  <r>
    <n v="3900"/>
    <n v="8125"/>
    <x v="1"/>
    <n v="198"/>
    <x v="1"/>
    <s v="USD"/>
    <n v="1492232400"/>
    <n v="1494392400"/>
    <b v="1"/>
    <x v="1"/>
    <s v="music/indie rock"/>
    <n v="208"/>
    <n v="41.04"/>
    <x v="1"/>
    <s v="indie rock"/>
  </r>
  <r>
    <n v="43800"/>
    <n v="13653"/>
    <x v="0"/>
    <n v="248"/>
    <x v="2"/>
    <s v="AUD"/>
    <n v="1537333200"/>
    <n v="1537419600"/>
    <b v="0"/>
    <x v="0"/>
    <s v="film &amp; video/science fiction"/>
    <n v="31"/>
    <n v="55.05"/>
    <x v="4"/>
    <s v="science fiction"/>
  </r>
  <r>
    <n v="97200"/>
    <n v="55372"/>
    <x v="0"/>
    <n v="513"/>
    <x v="1"/>
    <s v="USD"/>
    <n v="1444107600"/>
    <n v="1447999200"/>
    <b v="0"/>
    <x v="0"/>
    <s v="publishing/translations"/>
    <n v="57"/>
    <n v="107.94"/>
    <x v="5"/>
    <s v="translations"/>
  </r>
  <r>
    <n v="4800"/>
    <n v="11088"/>
    <x v="1"/>
    <n v="150"/>
    <x v="1"/>
    <s v="USD"/>
    <n v="1386741600"/>
    <n v="1388037600"/>
    <b v="0"/>
    <x v="0"/>
    <s v="theater/plays"/>
    <n v="231"/>
    <n v="73.92"/>
    <x v="3"/>
    <s v="plays"/>
  </r>
  <r>
    <n v="125600"/>
    <n v="109106"/>
    <x v="0"/>
    <n v="3410"/>
    <x v="1"/>
    <s v="USD"/>
    <n v="1376542800"/>
    <n v="1378789200"/>
    <b v="0"/>
    <x v="0"/>
    <s v="games/video games"/>
    <n v="87"/>
    <n v="32"/>
    <x v="6"/>
    <s v="video games"/>
  </r>
  <r>
    <n v="4300"/>
    <n v="11642"/>
    <x v="1"/>
    <n v="216"/>
    <x v="6"/>
    <s v="EUR"/>
    <n v="1397451600"/>
    <n v="1398056400"/>
    <b v="0"/>
    <x v="1"/>
    <s v="theater/plays"/>
    <n v="271"/>
    <n v="53.9"/>
    <x v="3"/>
    <s v="plays"/>
  </r>
  <r>
    <n v="5600"/>
    <n v="2769"/>
    <x v="3"/>
    <n v="26"/>
    <x v="1"/>
    <s v="USD"/>
    <n v="1548482400"/>
    <n v="1550815200"/>
    <b v="0"/>
    <x v="0"/>
    <s v="theater/plays"/>
    <n v="49"/>
    <n v="106.5"/>
    <x v="3"/>
    <s v="plays"/>
  </r>
  <r>
    <n v="149600"/>
    <n v="169586"/>
    <x v="1"/>
    <n v="5139"/>
    <x v="1"/>
    <s v="USD"/>
    <n v="1549692000"/>
    <n v="1550037600"/>
    <b v="0"/>
    <x v="0"/>
    <s v="music/indie rock"/>
    <n v="113"/>
    <n v="33"/>
    <x v="1"/>
    <s v="indie rock"/>
  </r>
  <r>
    <n v="53100"/>
    <n v="101185"/>
    <x v="1"/>
    <n v="2353"/>
    <x v="1"/>
    <s v="USD"/>
    <n v="1492059600"/>
    <n v="1492923600"/>
    <b v="0"/>
    <x v="0"/>
    <s v="theater/plays"/>
    <n v="191"/>
    <n v="43"/>
    <x v="3"/>
    <s v="plays"/>
  </r>
  <r>
    <n v="5000"/>
    <n v="6775"/>
    <x v="1"/>
    <n v="78"/>
    <x v="6"/>
    <s v="EUR"/>
    <n v="1463979600"/>
    <n v="1467522000"/>
    <b v="0"/>
    <x v="0"/>
    <s v="technology/web"/>
    <n v="136"/>
    <n v="86.86"/>
    <x v="2"/>
    <s v="web"/>
  </r>
  <r>
    <n v="9400"/>
    <n v="968"/>
    <x v="0"/>
    <n v="10"/>
    <x v="1"/>
    <s v="USD"/>
    <n v="1415253600"/>
    <n v="1416117600"/>
    <b v="0"/>
    <x v="0"/>
    <s v="music/rock"/>
    <n v="10"/>
    <n v="96.8"/>
    <x v="1"/>
    <s v="rock"/>
  </r>
  <r>
    <n v="110800"/>
    <n v="72623"/>
    <x v="0"/>
    <n v="2201"/>
    <x v="1"/>
    <s v="USD"/>
    <n v="1562216400"/>
    <n v="1563771600"/>
    <b v="0"/>
    <x v="0"/>
    <s v="theater/plays"/>
    <n v="66"/>
    <n v="33"/>
    <x v="3"/>
    <s v="plays"/>
  </r>
  <r>
    <n v="93800"/>
    <n v="45987"/>
    <x v="0"/>
    <n v="676"/>
    <x v="1"/>
    <s v="USD"/>
    <n v="1316754000"/>
    <n v="1319259600"/>
    <b v="0"/>
    <x v="0"/>
    <s v="theater/plays"/>
    <n v="49"/>
    <n v="68.03"/>
    <x v="3"/>
    <s v="plays"/>
  </r>
  <r>
    <n v="1300"/>
    <n v="10243"/>
    <x v="1"/>
    <n v="174"/>
    <x v="5"/>
    <s v="CHF"/>
    <n v="1313211600"/>
    <n v="1313643600"/>
    <b v="0"/>
    <x v="0"/>
    <s v="film &amp; video/animation"/>
    <n v="788"/>
    <n v="58.87"/>
    <x v="4"/>
    <s v="animation"/>
  </r>
  <r>
    <n v="108700"/>
    <n v="87293"/>
    <x v="0"/>
    <n v="831"/>
    <x v="1"/>
    <s v="USD"/>
    <n v="1439528400"/>
    <n v="1440306000"/>
    <b v="0"/>
    <x v="1"/>
    <s v="theater/plays"/>
    <n v="80"/>
    <n v="105.05"/>
    <x v="3"/>
    <s v="plays"/>
  </r>
  <r>
    <n v="5100"/>
    <n v="5421"/>
    <x v="1"/>
    <n v="164"/>
    <x v="1"/>
    <s v="USD"/>
    <n v="1469163600"/>
    <n v="1470805200"/>
    <b v="0"/>
    <x v="1"/>
    <s v="film &amp; video/drama"/>
    <n v="106"/>
    <n v="33.049999999999997"/>
    <x v="4"/>
    <s v="drama"/>
  </r>
  <r>
    <n v="8700"/>
    <n v="4414"/>
    <x v="3"/>
    <n v="56"/>
    <x v="5"/>
    <s v="CHF"/>
    <n v="1288501200"/>
    <n v="1292911200"/>
    <b v="0"/>
    <x v="0"/>
    <s v="theater/plays"/>
    <n v="51"/>
    <n v="78.819999999999993"/>
    <x v="3"/>
    <s v="plays"/>
  </r>
  <r>
    <n v="5100"/>
    <n v="10981"/>
    <x v="1"/>
    <n v="161"/>
    <x v="1"/>
    <s v="USD"/>
    <n v="1298959200"/>
    <n v="1301374800"/>
    <b v="0"/>
    <x v="1"/>
    <s v="film &amp; video/animation"/>
    <n v="215"/>
    <n v="68.2"/>
    <x v="4"/>
    <s v="animation"/>
  </r>
  <r>
    <n v="7400"/>
    <n v="10451"/>
    <x v="1"/>
    <n v="138"/>
    <x v="1"/>
    <s v="USD"/>
    <n v="1387260000"/>
    <n v="1387864800"/>
    <b v="0"/>
    <x v="0"/>
    <s v="music/rock"/>
    <n v="141"/>
    <n v="75.73"/>
    <x v="1"/>
    <s v="rock"/>
  </r>
  <r>
    <n v="88900"/>
    <n v="102535"/>
    <x v="1"/>
    <n v="3308"/>
    <x v="1"/>
    <s v="USD"/>
    <n v="1457244000"/>
    <n v="1458190800"/>
    <b v="0"/>
    <x v="0"/>
    <s v="technology/web"/>
    <n v="115"/>
    <n v="31"/>
    <x v="2"/>
    <s v="web"/>
  </r>
  <r>
    <n v="6700"/>
    <n v="12939"/>
    <x v="1"/>
    <n v="127"/>
    <x v="2"/>
    <s v="AUD"/>
    <n v="1556341200"/>
    <n v="1559278800"/>
    <b v="0"/>
    <x v="1"/>
    <s v="film &amp; video/animation"/>
    <n v="193"/>
    <n v="101.88"/>
    <x v="4"/>
    <s v="animation"/>
  </r>
  <r>
    <n v="1500"/>
    <n v="10946"/>
    <x v="1"/>
    <n v="207"/>
    <x v="6"/>
    <s v="EUR"/>
    <n v="1522126800"/>
    <n v="1522731600"/>
    <b v="0"/>
    <x v="1"/>
    <s v="music/jazz"/>
    <n v="730"/>
    <n v="52.88"/>
    <x v="1"/>
    <s v="jazz"/>
  </r>
  <r>
    <n v="61200"/>
    <n v="60994"/>
    <x v="0"/>
    <n v="859"/>
    <x v="0"/>
    <s v="CAD"/>
    <n v="1305954000"/>
    <n v="1306731600"/>
    <b v="0"/>
    <x v="0"/>
    <s v="music/rock"/>
    <n v="100"/>
    <n v="71.010000000000005"/>
    <x v="1"/>
    <s v="rock"/>
  </r>
  <r>
    <n v="3600"/>
    <n v="3174"/>
    <x v="2"/>
    <n v="31"/>
    <x v="1"/>
    <s v="USD"/>
    <n v="1350709200"/>
    <n v="1352527200"/>
    <b v="0"/>
    <x v="0"/>
    <s v="film &amp; video/animation"/>
    <n v="88"/>
    <n v="102.39"/>
    <x v="4"/>
    <s v="animation"/>
  </r>
  <r>
    <n v="9000"/>
    <n v="3351"/>
    <x v="0"/>
    <n v="45"/>
    <x v="1"/>
    <s v="USD"/>
    <n v="1401166800"/>
    <n v="1404363600"/>
    <b v="0"/>
    <x v="0"/>
    <s v="theater/plays"/>
    <n v="37"/>
    <n v="74.47"/>
    <x v="3"/>
    <s v="plays"/>
  </r>
  <r>
    <n v="185900"/>
    <n v="56774"/>
    <x v="3"/>
    <n v="1113"/>
    <x v="1"/>
    <s v="USD"/>
    <n v="1266127200"/>
    <n v="1266645600"/>
    <b v="0"/>
    <x v="0"/>
    <s v="theater/plays"/>
    <n v="31"/>
    <n v="51.01"/>
    <x v="3"/>
    <s v="plays"/>
  </r>
  <r>
    <n v="2100"/>
    <n v="540"/>
    <x v="0"/>
    <n v="6"/>
    <x v="1"/>
    <s v="USD"/>
    <n v="1481436000"/>
    <n v="1482818400"/>
    <b v="0"/>
    <x v="0"/>
    <s v="food/food trucks"/>
    <n v="26"/>
    <n v="90"/>
    <x v="0"/>
    <s v="food trucks"/>
  </r>
  <r>
    <n v="2000"/>
    <n v="680"/>
    <x v="0"/>
    <n v="7"/>
    <x v="1"/>
    <s v="USD"/>
    <n v="1372222800"/>
    <n v="1374642000"/>
    <b v="0"/>
    <x v="1"/>
    <s v="theater/plays"/>
    <n v="34"/>
    <n v="97.14"/>
    <x v="3"/>
    <s v="plays"/>
  </r>
  <r>
    <n v="1100"/>
    <n v="13045"/>
    <x v="1"/>
    <n v="181"/>
    <x v="5"/>
    <s v="CHF"/>
    <n v="1372136400"/>
    <n v="1372482000"/>
    <b v="0"/>
    <x v="0"/>
    <s v="publishing/nonfiction"/>
    <n v="1186"/>
    <n v="72.069999999999993"/>
    <x v="5"/>
    <s v="nonfiction"/>
  </r>
  <r>
    <n v="6600"/>
    <n v="8276"/>
    <x v="1"/>
    <n v="110"/>
    <x v="1"/>
    <s v="USD"/>
    <n v="1513922400"/>
    <n v="1514959200"/>
    <b v="0"/>
    <x v="0"/>
    <s v="music/rock"/>
    <n v="125"/>
    <n v="75.239999999999995"/>
    <x v="1"/>
    <s v="rock"/>
  </r>
  <r>
    <n v="7100"/>
    <n v="1022"/>
    <x v="0"/>
    <n v="31"/>
    <x v="1"/>
    <s v="USD"/>
    <n v="1477976400"/>
    <n v="1478235600"/>
    <b v="0"/>
    <x v="0"/>
    <s v="film &amp; video/drama"/>
    <n v="14"/>
    <n v="32.97"/>
    <x v="4"/>
    <s v="drama"/>
  </r>
  <r>
    <n v="7800"/>
    <n v="4275"/>
    <x v="0"/>
    <n v="78"/>
    <x v="1"/>
    <s v="USD"/>
    <n v="1407474000"/>
    <n v="1408078800"/>
    <b v="0"/>
    <x v="1"/>
    <s v="games/mobile games"/>
    <n v="55"/>
    <n v="54.81"/>
    <x v="6"/>
    <s v="mobile games"/>
  </r>
  <r>
    <n v="7600"/>
    <n v="8332"/>
    <x v="1"/>
    <n v="185"/>
    <x v="1"/>
    <s v="USD"/>
    <n v="1546149600"/>
    <n v="1548136800"/>
    <b v="0"/>
    <x v="0"/>
    <s v="technology/web"/>
    <n v="110"/>
    <n v="45.04"/>
    <x v="2"/>
    <s v="web"/>
  </r>
  <r>
    <n v="3400"/>
    <n v="6408"/>
    <x v="1"/>
    <n v="121"/>
    <x v="1"/>
    <s v="USD"/>
    <n v="1338440400"/>
    <n v="1340859600"/>
    <b v="0"/>
    <x v="1"/>
    <s v="theater/plays"/>
    <n v="188"/>
    <n v="52.96"/>
    <x v="3"/>
    <s v="plays"/>
  </r>
  <r>
    <n v="84500"/>
    <n v="73522"/>
    <x v="0"/>
    <n v="1225"/>
    <x v="4"/>
    <s v="GBP"/>
    <n v="1454133600"/>
    <n v="1454479200"/>
    <b v="0"/>
    <x v="0"/>
    <s v="theater/plays"/>
    <n v="87"/>
    <n v="60.02"/>
    <x v="3"/>
    <s v="plays"/>
  </r>
  <r>
    <n v="100"/>
    <n v="1"/>
    <x v="0"/>
    <n v="1"/>
    <x v="5"/>
    <s v="CHF"/>
    <n v="1434085200"/>
    <n v="1434430800"/>
    <b v="0"/>
    <x v="0"/>
    <s v="music/rock"/>
    <n v="1"/>
    <n v="1"/>
    <x v="1"/>
    <s v="rock"/>
  </r>
  <r>
    <n v="2300"/>
    <n v="4667"/>
    <x v="1"/>
    <n v="106"/>
    <x v="1"/>
    <s v="USD"/>
    <n v="1577772000"/>
    <n v="1579672800"/>
    <b v="0"/>
    <x v="1"/>
    <s v="photography/photography books"/>
    <n v="203"/>
    <n v="44.03"/>
    <x v="7"/>
    <s v="photography books"/>
  </r>
  <r>
    <n v="6200"/>
    <n v="12216"/>
    <x v="1"/>
    <n v="142"/>
    <x v="1"/>
    <s v="USD"/>
    <n v="1562216400"/>
    <n v="1562389200"/>
    <b v="0"/>
    <x v="0"/>
    <s v="photography/photography books"/>
    <n v="197"/>
    <n v="86.03"/>
    <x v="7"/>
    <s v="photography books"/>
  </r>
  <r>
    <n v="6100"/>
    <n v="6527"/>
    <x v="1"/>
    <n v="233"/>
    <x v="1"/>
    <s v="USD"/>
    <n v="1548568800"/>
    <n v="1551506400"/>
    <b v="0"/>
    <x v="0"/>
    <s v="theater/plays"/>
    <n v="107"/>
    <n v="28.01"/>
    <x v="3"/>
    <s v="plays"/>
  </r>
  <r>
    <n v="2600"/>
    <n v="6987"/>
    <x v="1"/>
    <n v="218"/>
    <x v="1"/>
    <s v="USD"/>
    <n v="1514872800"/>
    <n v="1516600800"/>
    <b v="0"/>
    <x v="0"/>
    <s v="music/rock"/>
    <n v="269"/>
    <n v="32.049999999999997"/>
    <x v="1"/>
    <s v="rock"/>
  </r>
  <r>
    <n v="9700"/>
    <n v="4932"/>
    <x v="0"/>
    <n v="67"/>
    <x v="2"/>
    <s v="AUD"/>
    <n v="1416031200"/>
    <n v="1420437600"/>
    <b v="0"/>
    <x v="0"/>
    <s v="film &amp; video/documentary"/>
    <n v="51"/>
    <n v="73.61"/>
    <x v="4"/>
    <s v="documentary"/>
  </r>
  <r>
    <n v="700"/>
    <n v="8262"/>
    <x v="1"/>
    <n v="76"/>
    <x v="1"/>
    <s v="USD"/>
    <n v="1330927200"/>
    <n v="1332997200"/>
    <b v="0"/>
    <x v="1"/>
    <s v="film &amp; video/drama"/>
    <n v="1180"/>
    <n v="108.71"/>
    <x v="4"/>
    <s v="drama"/>
  </r>
  <r>
    <n v="700"/>
    <n v="1848"/>
    <x v="1"/>
    <n v="43"/>
    <x v="1"/>
    <s v="USD"/>
    <n v="1571115600"/>
    <n v="1574920800"/>
    <b v="0"/>
    <x v="1"/>
    <s v="theater/plays"/>
    <n v="264"/>
    <n v="42.98"/>
    <x v="3"/>
    <s v="plays"/>
  </r>
  <r>
    <n v="5200"/>
    <n v="1583"/>
    <x v="0"/>
    <n v="19"/>
    <x v="1"/>
    <s v="USD"/>
    <n v="1463461200"/>
    <n v="1464930000"/>
    <b v="0"/>
    <x v="0"/>
    <s v="food/food trucks"/>
    <n v="30"/>
    <n v="83.32"/>
    <x v="0"/>
    <s v="food trucks"/>
  </r>
  <r>
    <n v="140800"/>
    <n v="88536"/>
    <x v="0"/>
    <n v="2108"/>
    <x v="5"/>
    <s v="CHF"/>
    <n v="1344920400"/>
    <n v="1345006800"/>
    <b v="0"/>
    <x v="0"/>
    <s v="film &amp; video/documentary"/>
    <n v="63"/>
    <n v="42"/>
    <x v="4"/>
    <s v="documentary"/>
  </r>
  <r>
    <n v="6400"/>
    <n v="12360"/>
    <x v="1"/>
    <n v="221"/>
    <x v="1"/>
    <s v="USD"/>
    <n v="1511848800"/>
    <n v="1512712800"/>
    <b v="0"/>
    <x v="1"/>
    <s v="theater/plays"/>
    <n v="193"/>
    <n v="55.93"/>
    <x v="3"/>
    <s v="plays"/>
  </r>
  <r>
    <n v="92500"/>
    <n v="71320"/>
    <x v="0"/>
    <n v="679"/>
    <x v="1"/>
    <s v="USD"/>
    <n v="1452319200"/>
    <n v="1452492000"/>
    <b v="0"/>
    <x v="1"/>
    <s v="games/video games"/>
    <n v="77"/>
    <n v="105.04"/>
    <x v="6"/>
    <s v="video games"/>
  </r>
  <r>
    <n v="59700"/>
    <n v="134640"/>
    <x v="1"/>
    <n v="2805"/>
    <x v="0"/>
    <s v="CAD"/>
    <n v="1523854800"/>
    <n v="1524286800"/>
    <b v="0"/>
    <x v="0"/>
    <s v="publishing/nonfiction"/>
    <n v="226"/>
    <n v="48"/>
    <x v="5"/>
    <s v="nonfiction"/>
  </r>
  <r>
    <n v="3200"/>
    <n v="7661"/>
    <x v="1"/>
    <n v="68"/>
    <x v="1"/>
    <s v="USD"/>
    <n v="1346043600"/>
    <n v="1346907600"/>
    <b v="0"/>
    <x v="0"/>
    <s v="games/video games"/>
    <n v="239"/>
    <n v="112.66"/>
    <x v="6"/>
    <s v="video games"/>
  </r>
  <r>
    <n v="3200"/>
    <n v="2950"/>
    <x v="0"/>
    <n v="36"/>
    <x v="3"/>
    <s v="DKK"/>
    <n v="1464325200"/>
    <n v="1464498000"/>
    <b v="0"/>
    <x v="1"/>
    <s v="music/rock"/>
    <n v="92"/>
    <n v="81.94"/>
    <x v="1"/>
    <s v="rock"/>
  </r>
  <r>
    <n v="9000"/>
    <n v="11721"/>
    <x v="1"/>
    <n v="183"/>
    <x v="0"/>
    <s v="CAD"/>
    <n v="1511935200"/>
    <n v="1514181600"/>
    <b v="0"/>
    <x v="0"/>
    <s v="music/rock"/>
    <n v="130"/>
    <n v="64.05"/>
    <x v="1"/>
    <s v="rock"/>
  </r>
  <r>
    <n v="2300"/>
    <n v="14150"/>
    <x v="1"/>
    <n v="133"/>
    <x v="1"/>
    <s v="USD"/>
    <n v="1392012000"/>
    <n v="1392184800"/>
    <b v="1"/>
    <x v="1"/>
    <s v="theater/plays"/>
    <n v="615"/>
    <n v="106.39"/>
    <x v="3"/>
    <s v="plays"/>
  </r>
  <r>
    <n v="51300"/>
    <n v="189192"/>
    <x v="1"/>
    <n v="2489"/>
    <x v="6"/>
    <s v="EUR"/>
    <n v="1556946000"/>
    <n v="1559365200"/>
    <b v="0"/>
    <x v="1"/>
    <s v="publishing/nonfiction"/>
    <n v="369"/>
    <n v="76.010000000000005"/>
    <x v="5"/>
    <s v="nonfiction"/>
  </r>
  <r>
    <n v="700"/>
    <n v="7664"/>
    <x v="1"/>
    <n v="69"/>
    <x v="1"/>
    <s v="USD"/>
    <n v="1548050400"/>
    <n v="1549173600"/>
    <b v="0"/>
    <x v="1"/>
    <s v="theater/plays"/>
    <n v="1095"/>
    <n v="111.07"/>
    <x v="3"/>
    <s v="plays"/>
  </r>
  <r>
    <n v="8900"/>
    <n v="4509"/>
    <x v="0"/>
    <n v="47"/>
    <x v="1"/>
    <s v="USD"/>
    <n v="1353736800"/>
    <n v="1355032800"/>
    <b v="1"/>
    <x v="0"/>
    <s v="games/video games"/>
    <n v="51"/>
    <n v="95.94"/>
    <x v="6"/>
    <s v="video games"/>
  </r>
  <r>
    <n v="1500"/>
    <n v="12009"/>
    <x v="1"/>
    <n v="279"/>
    <x v="4"/>
    <s v="GBP"/>
    <n v="1532840400"/>
    <n v="1533963600"/>
    <b v="0"/>
    <x v="1"/>
    <s v="music/rock"/>
    <n v="801"/>
    <n v="43.04"/>
    <x v="1"/>
    <s v="rock"/>
  </r>
  <r>
    <n v="4900"/>
    <n v="14273"/>
    <x v="1"/>
    <n v="210"/>
    <x v="1"/>
    <s v="USD"/>
    <n v="1488261600"/>
    <n v="1489381200"/>
    <b v="0"/>
    <x v="0"/>
    <s v="film &amp; video/documentary"/>
    <n v="291"/>
    <n v="67.97"/>
    <x v="4"/>
    <s v="documentary"/>
  </r>
  <r>
    <n v="54000"/>
    <n v="188982"/>
    <x v="1"/>
    <n v="2100"/>
    <x v="1"/>
    <s v="USD"/>
    <n v="1393567200"/>
    <n v="1395032400"/>
    <b v="0"/>
    <x v="0"/>
    <s v="music/rock"/>
    <n v="350"/>
    <n v="89.99"/>
    <x v="1"/>
    <s v="rock"/>
  </r>
  <r>
    <n v="4100"/>
    <n v="14640"/>
    <x v="1"/>
    <n v="252"/>
    <x v="1"/>
    <s v="USD"/>
    <n v="1410325200"/>
    <n v="1412485200"/>
    <b v="1"/>
    <x v="1"/>
    <s v="music/rock"/>
    <n v="357"/>
    <n v="58.1"/>
    <x v="1"/>
    <s v="rock"/>
  </r>
  <r>
    <n v="85000"/>
    <n v="107516"/>
    <x v="1"/>
    <n v="1280"/>
    <x v="1"/>
    <s v="USD"/>
    <n v="1276923600"/>
    <n v="1279688400"/>
    <b v="0"/>
    <x v="1"/>
    <s v="publishing/nonfiction"/>
    <n v="126"/>
    <n v="84"/>
    <x v="5"/>
    <s v="nonfiction"/>
  </r>
  <r>
    <n v="3600"/>
    <n v="13950"/>
    <x v="1"/>
    <n v="157"/>
    <x v="4"/>
    <s v="GBP"/>
    <n v="1500958800"/>
    <n v="1501995600"/>
    <b v="0"/>
    <x v="0"/>
    <s v="film &amp; video/shorts"/>
    <n v="388"/>
    <n v="88.85"/>
    <x v="4"/>
    <s v="shorts"/>
  </r>
  <r>
    <n v="2800"/>
    <n v="12797"/>
    <x v="1"/>
    <n v="194"/>
    <x v="1"/>
    <s v="USD"/>
    <n v="1292220000"/>
    <n v="1294639200"/>
    <b v="0"/>
    <x v="1"/>
    <s v="theater/plays"/>
    <n v="457"/>
    <n v="65.959999999999994"/>
    <x v="3"/>
    <s v="plays"/>
  </r>
  <r>
    <n v="2300"/>
    <n v="6134"/>
    <x v="1"/>
    <n v="82"/>
    <x v="2"/>
    <s v="AUD"/>
    <n v="1304398800"/>
    <n v="1305435600"/>
    <b v="0"/>
    <x v="1"/>
    <s v="film &amp; video/drama"/>
    <n v="267"/>
    <n v="74.8"/>
    <x v="4"/>
    <s v="drama"/>
  </r>
  <r>
    <n v="7100"/>
    <n v="4899"/>
    <x v="0"/>
    <n v="70"/>
    <x v="1"/>
    <s v="USD"/>
    <n v="1535432400"/>
    <n v="1537592400"/>
    <b v="0"/>
    <x v="0"/>
    <s v="theater/plays"/>
    <n v="69"/>
    <n v="69.989999999999995"/>
    <x v="3"/>
    <s v="plays"/>
  </r>
  <r>
    <n v="9600"/>
    <n v="4929"/>
    <x v="0"/>
    <n v="154"/>
    <x v="1"/>
    <s v="USD"/>
    <n v="1433826000"/>
    <n v="1435122000"/>
    <b v="0"/>
    <x v="0"/>
    <s v="theater/plays"/>
    <n v="51"/>
    <n v="32.01"/>
    <x v="3"/>
    <s v="plays"/>
  </r>
  <r>
    <n v="121600"/>
    <n v="1424"/>
    <x v="0"/>
    <n v="22"/>
    <x v="1"/>
    <s v="USD"/>
    <n v="1514959200"/>
    <n v="1520056800"/>
    <b v="0"/>
    <x v="0"/>
    <s v="theater/plays"/>
    <n v="1"/>
    <n v="64.73"/>
    <x v="3"/>
    <s v="plays"/>
  </r>
  <r>
    <n v="97100"/>
    <n v="105817"/>
    <x v="1"/>
    <n v="4233"/>
    <x v="1"/>
    <s v="USD"/>
    <n v="1332738000"/>
    <n v="1335675600"/>
    <b v="0"/>
    <x v="0"/>
    <s v="photography/photography books"/>
    <n v="109"/>
    <n v="25"/>
    <x v="7"/>
    <s v="photography books"/>
  </r>
  <r>
    <n v="43200"/>
    <n v="136156"/>
    <x v="1"/>
    <n v="1297"/>
    <x v="3"/>
    <s v="DKK"/>
    <n v="1445490000"/>
    <n v="1448431200"/>
    <b v="1"/>
    <x v="0"/>
    <s v="publishing/translations"/>
    <n v="315"/>
    <n v="104.98"/>
    <x v="5"/>
    <s v="translations"/>
  </r>
  <r>
    <n v="6800"/>
    <n v="10723"/>
    <x v="1"/>
    <n v="165"/>
    <x v="3"/>
    <s v="DKK"/>
    <n v="1297663200"/>
    <n v="1298613600"/>
    <b v="0"/>
    <x v="0"/>
    <s v="publishing/translations"/>
    <n v="158"/>
    <n v="64.989999999999995"/>
    <x v="5"/>
    <s v="translations"/>
  </r>
  <r>
    <n v="7300"/>
    <n v="11228"/>
    <x v="1"/>
    <n v="119"/>
    <x v="1"/>
    <s v="USD"/>
    <n v="1371963600"/>
    <n v="1372482000"/>
    <b v="0"/>
    <x v="0"/>
    <s v="theater/plays"/>
    <n v="154"/>
    <n v="94.35"/>
    <x v="3"/>
    <s v="plays"/>
  </r>
  <r>
    <n v="86200"/>
    <n v="77355"/>
    <x v="0"/>
    <n v="1758"/>
    <x v="1"/>
    <s v="USD"/>
    <n v="1425103200"/>
    <n v="1425621600"/>
    <b v="0"/>
    <x v="0"/>
    <s v="technology/web"/>
    <n v="90"/>
    <n v="44"/>
    <x v="2"/>
    <s v="web"/>
  </r>
  <r>
    <n v="8100"/>
    <n v="6086"/>
    <x v="0"/>
    <n v="94"/>
    <x v="1"/>
    <s v="USD"/>
    <n v="1265349600"/>
    <n v="1266300000"/>
    <b v="0"/>
    <x v="0"/>
    <s v="music/indie rock"/>
    <n v="75"/>
    <n v="64.739999999999995"/>
    <x v="1"/>
    <s v="indie rock"/>
  </r>
  <r>
    <n v="17700"/>
    <n v="150960"/>
    <x v="1"/>
    <n v="1797"/>
    <x v="1"/>
    <s v="USD"/>
    <n v="1301202000"/>
    <n v="1305867600"/>
    <b v="0"/>
    <x v="0"/>
    <s v="music/jazz"/>
    <n v="853"/>
    <n v="84.01"/>
    <x v="1"/>
    <s v="jazz"/>
  </r>
  <r>
    <n v="6400"/>
    <n v="8890"/>
    <x v="1"/>
    <n v="261"/>
    <x v="1"/>
    <s v="USD"/>
    <n v="1538024400"/>
    <n v="1538802000"/>
    <b v="0"/>
    <x v="0"/>
    <s v="theater/plays"/>
    <n v="139"/>
    <n v="34.06"/>
    <x v="3"/>
    <s v="plays"/>
  </r>
  <r>
    <n v="7700"/>
    <n v="14644"/>
    <x v="1"/>
    <n v="157"/>
    <x v="1"/>
    <s v="USD"/>
    <n v="1395032400"/>
    <n v="1398920400"/>
    <b v="0"/>
    <x v="1"/>
    <s v="film &amp; video/documentary"/>
    <n v="190"/>
    <n v="93.27"/>
    <x v="4"/>
    <s v="documentary"/>
  </r>
  <r>
    <n v="116300"/>
    <n v="116583"/>
    <x v="1"/>
    <n v="3533"/>
    <x v="1"/>
    <s v="USD"/>
    <n v="1405486800"/>
    <n v="1405659600"/>
    <b v="0"/>
    <x v="1"/>
    <s v="theater/plays"/>
    <n v="100"/>
    <n v="33"/>
    <x v="3"/>
    <s v="plays"/>
  </r>
  <r>
    <n v="9100"/>
    <n v="12991"/>
    <x v="1"/>
    <n v="155"/>
    <x v="1"/>
    <s v="USD"/>
    <n v="1455861600"/>
    <n v="1457244000"/>
    <b v="0"/>
    <x v="0"/>
    <s v="technology/web"/>
    <n v="143"/>
    <n v="83.81"/>
    <x v="2"/>
    <s v="web"/>
  </r>
  <r>
    <n v="1500"/>
    <n v="8447"/>
    <x v="1"/>
    <n v="132"/>
    <x v="6"/>
    <s v="EUR"/>
    <n v="1529038800"/>
    <n v="1529298000"/>
    <b v="0"/>
    <x v="0"/>
    <s v="technology/wearables"/>
    <n v="563"/>
    <n v="63.99"/>
    <x v="2"/>
    <s v="wearables"/>
  </r>
  <r>
    <n v="8800"/>
    <n v="2703"/>
    <x v="0"/>
    <n v="33"/>
    <x v="1"/>
    <s v="USD"/>
    <n v="1535259600"/>
    <n v="1535778000"/>
    <b v="0"/>
    <x v="0"/>
    <s v="photography/photography books"/>
    <n v="31"/>
    <n v="81.91"/>
    <x v="7"/>
    <s v="photography books"/>
  </r>
  <r>
    <n v="8800"/>
    <n v="8747"/>
    <x v="3"/>
    <n v="94"/>
    <x v="1"/>
    <s v="USD"/>
    <n v="1327212000"/>
    <n v="1327471200"/>
    <b v="0"/>
    <x v="0"/>
    <s v="film &amp; video/documentary"/>
    <n v="99"/>
    <n v="93.05"/>
    <x v="4"/>
    <s v="documentary"/>
  </r>
  <r>
    <n v="69900"/>
    <n v="138087"/>
    <x v="1"/>
    <n v="1354"/>
    <x v="4"/>
    <s v="GBP"/>
    <n v="1526360400"/>
    <n v="1529557200"/>
    <b v="0"/>
    <x v="0"/>
    <s v="technology/web"/>
    <n v="198"/>
    <n v="101.98"/>
    <x v="2"/>
    <s v="web"/>
  </r>
  <r>
    <n v="1000"/>
    <n v="5085"/>
    <x v="1"/>
    <n v="48"/>
    <x v="1"/>
    <s v="USD"/>
    <n v="1532149200"/>
    <n v="1535259600"/>
    <b v="1"/>
    <x v="1"/>
    <s v="technology/web"/>
    <n v="509"/>
    <n v="105.94"/>
    <x v="2"/>
    <s v="web"/>
  </r>
  <r>
    <n v="4700"/>
    <n v="11174"/>
    <x v="1"/>
    <n v="110"/>
    <x v="1"/>
    <s v="USD"/>
    <n v="1515304800"/>
    <n v="1515564000"/>
    <b v="0"/>
    <x v="0"/>
    <s v="food/food trucks"/>
    <n v="238"/>
    <n v="101.58"/>
    <x v="0"/>
    <s v="food trucks"/>
  </r>
  <r>
    <n v="3200"/>
    <n v="10831"/>
    <x v="1"/>
    <n v="172"/>
    <x v="1"/>
    <s v="USD"/>
    <n v="1276318800"/>
    <n v="1277096400"/>
    <b v="0"/>
    <x v="0"/>
    <s v="film &amp; video/drama"/>
    <n v="338"/>
    <n v="62.97"/>
    <x v="4"/>
    <s v="drama"/>
  </r>
  <r>
    <n v="6700"/>
    <n v="8917"/>
    <x v="1"/>
    <n v="307"/>
    <x v="1"/>
    <s v="USD"/>
    <n v="1328767200"/>
    <n v="1329026400"/>
    <b v="0"/>
    <x v="1"/>
    <s v="music/indie rock"/>
    <n v="133"/>
    <n v="29.05"/>
    <x v="1"/>
    <s v="indie rock"/>
  </r>
  <r>
    <n v="100"/>
    <n v="1"/>
    <x v="0"/>
    <n v="1"/>
    <x v="1"/>
    <s v="USD"/>
    <n v="1321682400"/>
    <n v="1322978400"/>
    <b v="1"/>
    <x v="0"/>
    <s v="music/rock"/>
    <n v="1"/>
    <n v="1"/>
    <x v="1"/>
    <s v="rock"/>
  </r>
  <r>
    <n v="6000"/>
    <n v="12468"/>
    <x v="1"/>
    <n v="160"/>
    <x v="1"/>
    <s v="USD"/>
    <n v="1335934800"/>
    <n v="1338786000"/>
    <b v="0"/>
    <x v="0"/>
    <s v="music/electric music"/>
    <n v="208"/>
    <n v="77.930000000000007"/>
    <x v="1"/>
    <s v="electric music"/>
  </r>
  <r>
    <n v="4900"/>
    <n v="2505"/>
    <x v="0"/>
    <n v="31"/>
    <x v="1"/>
    <s v="USD"/>
    <n v="1310792400"/>
    <n v="1311656400"/>
    <b v="0"/>
    <x v="1"/>
    <s v="games/video games"/>
    <n v="51"/>
    <n v="80.81"/>
    <x v="6"/>
    <s v="video games"/>
  </r>
  <r>
    <n v="17100"/>
    <n v="111502"/>
    <x v="1"/>
    <n v="1467"/>
    <x v="0"/>
    <s v="CAD"/>
    <n v="1308546000"/>
    <n v="1308978000"/>
    <b v="0"/>
    <x v="1"/>
    <s v="music/indie rock"/>
    <n v="652"/>
    <n v="76.010000000000005"/>
    <x v="1"/>
    <s v="indie rock"/>
  </r>
  <r>
    <n v="171000"/>
    <n v="194309"/>
    <x v="1"/>
    <n v="2662"/>
    <x v="0"/>
    <s v="CAD"/>
    <n v="1574056800"/>
    <n v="1576389600"/>
    <b v="0"/>
    <x v="0"/>
    <s v="publishing/fiction"/>
    <n v="114"/>
    <n v="72.989999999999995"/>
    <x v="5"/>
    <s v="fiction"/>
  </r>
  <r>
    <n v="23400"/>
    <n v="23956"/>
    <x v="1"/>
    <n v="452"/>
    <x v="2"/>
    <s v="AUD"/>
    <n v="1308373200"/>
    <n v="1311051600"/>
    <b v="0"/>
    <x v="0"/>
    <s v="theater/plays"/>
    <n v="102"/>
    <n v="53"/>
    <x v="3"/>
    <s v="plays"/>
  </r>
  <r>
    <n v="2400"/>
    <n v="8558"/>
    <x v="1"/>
    <n v="158"/>
    <x v="1"/>
    <s v="USD"/>
    <n v="1335243600"/>
    <n v="1336712400"/>
    <b v="0"/>
    <x v="0"/>
    <s v="food/food trucks"/>
    <n v="357"/>
    <n v="54.16"/>
    <x v="0"/>
    <s v="food trucks"/>
  </r>
  <r>
    <n v="5300"/>
    <n v="7413"/>
    <x v="1"/>
    <n v="225"/>
    <x v="5"/>
    <s v="CHF"/>
    <n v="1328421600"/>
    <n v="1330408800"/>
    <b v="1"/>
    <x v="0"/>
    <s v="film &amp; video/shorts"/>
    <n v="140"/>
    <n v="32.950000000000003"/>
    <x v="4"/>
    <s v="shorts"/>
  </r>
  <r>
    <n v="4000"/>
    <n v="2778"/>
    <x v="0"/>
    <n v="35"/>
    <x v="1"/>
    <s v="USD"/>
    <n v="1524286800"/>
    <n v="1524891600"/>
    <b v="1"/>
    <x v="0"/>
    <s v="food/food trucks"/>
    <n v="69"/>
    <n v="79.37"/>
    <x v="0"/>
    <s v="food trucks"/>
  </r>
  <r>
    <n v="7300"/>
    <n v="2594"/>
    <x v="0"/>
    <n v="63"/>
    <x v="1"/>
    <s v="USD"/>
    <n v="1362117600"/>
    <n v="1363669200"/>
    <b v="0"/>
    <x v="1"/>
    <s v="theater/plays"/>
    <n v="36"/>
    <n v="41.17"/>
    <x v="3"/>
    <s v="plays"/>
  </r>
  <r>
    <n v="2000"/>
    <n v="5033"/>
    <x v="1"/>
    <n v="65"/>
    <x v="1"/>
    <s v="USD"/>
    <n v="1550556000"/>
    <n v="1551420000"/>
    <b v="0"/>
    <x v="1"/>
    <s v="technology/wearables"/>
    <n v="252"/>
    <n v="77.430000000000007"/>
    <x v="2"/>
    <s v="wearables"/>
  </r>
  <r>
    <n v="8800"/>
    <n v="9317"/>
    <x v="1"/>
    <n v="163"/>
    <x v="1"/>
    <s v="USD"/>
    <n v="1269147600"/>
    <n v="1269838800"/>
    <b v="0"/>
    <x v="0"/>
    <s v="theater/plays"/>
    <n v="106"/>
    <n v="57.16"/>
    <x v="3"/>
    <s v="plays"/>
  </r>
  <r>
    <n v="3500"/>
    <n v="6560"/>
    <x v="1"/>
    <n v="85"/>
    <x v="1"/>
    <s v="USD"/>
    <n v="1312174800"/>
    <n v="1312520400"/>
    <b v="0"/>
    <x v="0"/>
    <s v="theater/plays"/>
    <n v="187"/>
    <n v="77.180000000000007"/>
    <x v="3"/>
    <s v="plays"/>
  </r>
  <r>
    <n v="1400"/>
    <n v="5415"/>
    <x v="1"/>
    <n v="217"/>
    <x v="1"/>
    <s v="USD"/>
    <n v="1434517200"/>
    <n v="1436504400"/>
    <b v="0"/>
    <x v="1"/>
    <s v="film &amp; video/television"/>
    <n v="387"/>
    <n v="24.95"/>
    <x v="4"/>
    <s v="television"/>
  </r>
  <r>
    <n v="4200"/>
    <n v="14577"/>
    <x v="1"/>
    <n v="150"/>
    <x v="1"/>
    <s v="USD"/>
    <n v="1471582800"/>
    <n v="1472014800"/>
    <b v="0"/>
    <x v="0"/>
    <s v="film &amp; video/shorts"/>
    <n v="347"/>
    <n v="97.18"/>
    <x v="4"/>
    <s v="shorts"/>
  </r>
  <r>
    <n v="81000"/>
    <n v="150515"/>
    <x v="1"/>
    <n v="3272"/>
    <x v="1"/>
    <s v="USD"/>
    <n v="1410757200"/>
    <n v="1411534800"/>
    <b v="0"/>
    <x v="0"/>
    <s v="theater/plays"/>
    <n v="186"/>
    <n v="46"/>
    <x v="3"/>
    <s v="plays"/>
  </r>
  <r>
    <n v="182800"/>
    <n v="79045"/>
    <x v="3"/>
    <n v="898"/>
    <x v="1"/>
    <s v="USD"/>
    <n v="1304830800"/>
    <n v="1304917200"/>
    <b v="0"/>
    <x v="0"/>
    <s v="photography/photography books"/>
    <n v="43"/>
    <n v="88.02"/>
    <x v="7"/>
    <s v="photography books"/>
  </r>
  <r>
    <n v="4800"/>
    <n v="7797"/>
    <x v="1"/>
    <n v="300"/>
    <x v="1"/>
    <s v="USD"/>
    <n v="1539061200"/>
    <n v="1539579600"/>
    <b v="0"/>
    <x v="0"/>
    <s v="food/food trucks"/>
    <n v="162"/>
    <n v="25.99"/>
    <x v="0"/>
    <s v="food trucks"/>
  </r>
  <r>
    <n v="7000"/>
    <n v="12939"/>
    <x v="1"/>
    <n v="126"/>
    <x v="1"/>
    <s v="USD"/>
    <n v="1381554000"/>
    <n v="1382504400"/>
    <b v="0"/>
    <x v="0"/>
    <s v="theater/plays"/>
    <n v="185"/>
    <n v="102.69"/>
    <x v="3"/>
    <s v="plays"/>
  </r>
  <r>
    <n v="161900"/>
    <n v="38376"/>
    <x v="0"/>
    <n v="526"/>
    <x v="1"/>
    <s v="USD"/>
    <n v="1277096400"/>
    <n v="1278306000"/>
    <b v="0"/>
    <x v="0"/>
    <s v="film &amp; video/drama"/>
    <n v="24"/>
    <n v="72.959999999999994"/>
    <x v="4"/>
    <s v="drama"/>
  </r>
  <r>
    <n v="7700"/>
    <n v="6920"/>
    <x v="0"/>
    <n v="121"/>
    <x v="1"/>
    <s v="USD"/>
    <n v="1440392400"/>
    <n v="1442552400"/>
    <b v="0"/>
    <x v="0"/>
    <s v="theater/plays"/>
    <n v="90"/>
    <n v="57.19"/>
    <x v="3"/>
    <s v="plays"/>
  </r>
  <r>
    <n v="71500"/>
    <n v="194912"/>
    <x v="1"/>
    <n v="2320"/>
    <x v="1"/>
    <s v="USD"/>
    <n v="1509512400"/>
    <n v="1511071200"/>
    <b v="0"/>
    <x v="1"/>
    <s v="theater/plays"/>
    <n v="273"/>
    <n v="84.01"/>
    <x v="3"/>
    <s v="plays"/>
  </r>
  <r>
    <n v="4700"/>
    <n v="7992"/>
    <x v="1"/>
    <n v="81"/>
    <x v="2"/>
    <s v="AUD"/>
    <n v="1535950800"/>
    <n v="1536382800"/>
    <b v="0"/>
    <x v="0"/>
    <s v="film &amp; video/science fiction"/>
    <n v="170"/>
    <n v="98.67"/>
    <x v="4"/>
    <s v="science fiction"/>
  </r>
  <r>
    <n v="42100"/>
    <n v="79268"/>
    <x v="1"/>
    <n v="1887"/>
    <x v="1"/>
    <s v="USD"/>
    <n v="1389160800"/>
    <n v="1389592800"/>
    <b v="0"/>
    <x v="0"/>
    <s v="photography/photography books"/>
    <n v="188"/>
    <n v="42.01"/>
    <x v="7"/>
    <s v="photography books"/>
  </r>
  <r>
    <n v="40200"/>
    <n v="139468"/>
    <x v="1"/>
    <n v="4358"/>
    <x v="1"/>
    <s v="USD"/>
    <n v="1271998800"/>
    <n v="1275282000"/>
    <b v="0"/>
    <x v="1"/>
    <s v="photography/photography books"/>
    <n v="347"/>
    <n v="32"/>
    <x v="7"/>
    <s v="photography books"/>
  </r>
  <r>
    <n v="7900"/>
    <n v="5465"/>
    <x v="0"/>
    <n v="67"/>
    <x v="1"/>
    <s v="USD"/>
    <n v="1294898400"/>
    <n v="1294984800"/>
    <b v="0"/>
    <x v="0"/>
    <s v="music/rock"/>
    <n v="69"/>
    <n v="81.569999999999993"/>
    <x v="1"/>
    <s v="rock"/>
  </r>
  <r>
    <n v="8300"/>
    <n v="2111"/>
    <x v="0"/>
    <n v="57"/>
    <x v="0"/>
    <s v="CAD"/>
    <n v="1559970000"/>
    <n v="1562043600"/>
    <b v="0"/>
    <x v="0"/>
    <s v="photography/photography books"/>
    <n v="25"/>
    <n v="37.04"/>
    <x v="7"/>
    <s v="photography books"/>
  </r>
  <r>
    <n v="163600"/>
    <n v="126628"/>
    <x v="0"/>
    <n v="1229"/>
    <x v="1"/>
    <s v="USD"/>
    <n v="1469509200"/>
    <n v="1469595600"/>
    <b v="0"/>
    <x v="0"/>
    <s v="food/food trucks"/>
    <n v="77"/>
    <n v="103.03"/>
    <x v="0"/>
    <s v="food trucks"/>
  </r>
  <r>
    <n v="2700"/>
    <n v="1012"/>
    <x v="0"/>
    <n v="12"/>
    <x v="6"/>
    <s v="EUR"/>
    <n v="1579068000"/>
    <n v="1581141600"/>
    <b v="0"/>
    <x v="0"/>
    <s v="music/metal"/>
    <n v="37"/>
    <n v="84.33"/>
    <x v="1"/>
    <s v="metal"/>
  </r>
  <r>
    <n v="1000"/>
    <n v="5438"/>
    <x v="1"/>
    <n v="53"/>
    <x v="1"/>
    <s v="USD"/>
    <n v="1487743200"/>
    <n v="1488520800"/>
    <b v="0"/>
    <x v="0"/>
    <s v="publishing/nonfiction"/>
    <n v="544"/>
    <n v="102.6"/>
    <x v="5"/>
    <s v="nonfiction"/>
  </r>
  <r>
    <n v="84500"/>
    <n v="193101"/>
    <x v="1"/>
    <n v="2414"/>
    <x v="1"/>
    <s v="USD"/>
    <n v="1563685200"/>
    <n v="1563858000"/>
    <b v="0"/>
    <x v="0"/>
    <s v="music/electric music"/>
    <n v="229"/>
    <n v="79.989999999999995"/>
    <x v="1"/>
    <s v="electric music"/>
  </r>
  <r>
    <n v="81300"/>
    <n v="31665"/>
    <x v="0"/>
    <n v="452"/>
    <x v="1"/>
    <s v="USD"/>
    <n v="1436418000"/>
    <n v="1438923600"/>
    <b v="0"/>
    <x v="1"/>
    <s v="theater/plays"/>
    <n v="39"/>
    <n v="70.06"/>
    <x v="3"/>
    <s v="plays"/>
  </r>
  <r>
    <n v="800"/>
    <n v="2960"/>
    <x v="1"/>
    <n v="80"/>
    <x v="1"/>
    <s v="USD"/>
    <n v="1421820000"/>
    <n v="1422165600"/>
    <b v="0"/>
    <x v="0"/>
    <s v="theater/plays"/>
    <n v="370"/>
    <n v="37"/>
    <x v="3"/>
    <s v="plays"/>
  </r>
  <r>
    <n v="3400"/>
    <n v="8089"/>
    <x v="1"/>
    <n v="193"/>
    <x v="1"/>
    <s v="USD"/>
    <n v="1274763600"/>
    <n v="1277874000"/>
    <b v="0"/>
    <x v="0"/>
    <s v="film &amp; video/shorts"/>
    <n v="238"/>
    <n v="41.91"/>
    <x v="4"/>
    <s v="shorts"/>
  </r>
  <r>
    <n v="170800"/>
    <n v="109374"/>
    <x v="0"/>
    <n v="1886"/>
    <x v="1"/>
    <s v="USD"/>
    <n v="1399179600"/>
    <n v="1399352400"/>
    <b v="0"/>
    <x v="1"/>
    <s v="theater/plays"/>
    <n v="64"/>
    <n v="57.99"/>
    <x v="3"/>
    <s v="plays"/>
  </r>
  <r>
    <n v="1800"/>
    <n v="2129"/>
    <x v="1"/>
    <n v="52"/>
    <x v="1"/>
    <s v="USD"/>
    <n v="1275800400"/>
    <n v="1279083600"/>
    <b v="0"/>
    <x v="0"/>
    <s v="theater/plays"/>
    <n v="118"/>
    <n v="40.94"/>
    <x v="3"/>
    <s v="plays"/>
  </r>
  <r>
    <n v="150600"/>
    <n v="127745"/>
    <x v="0"/>
    <n v="1825"/>
    <x v="1"/>
    <s v="USD"/>
    <n v="1282798800"/>
    <n v="1284354000"/>
    <b v="0"/>
    <x v="0"/>
    <s v="music/indie rock"/>
    <n v="85"/>
    <n v="70"/>
    <x v="1"/>
    <s v="indie rock"/>
  </r>
  <r>
    <n v="7800"/>
    <n v="2289"/>
    <x v="0"/>
    <n v="31"/>
    <x v="1"/>
    <s v="USD"/>
    <n v="1437109200"/>
    <n v="1441170000"/>
    <b v="0"/>
    <x v="1"/>
    <s v="theater/plays"/>
    <n v="29"/>
    <n v="73.84"/>
    <x v="3"/>
    <s v="plays"/>
  </r>
  <r>
    <n v="5800"/>
    <n v="12174"/>
    <x v="1"/>
    <n v="290"/>
    <x v="1"/>
    <s v="USD"/>
    <n v="1491886800"/>
    <n v="1493528400"/>
    <b v="0"/>
    <x v="0"/>
    <s v="theater/plays"/>
    <n v="210"/>
    <n v="41.98"/>
    <x v="3"/>
    <s v="plays"/>
  </r>
  <r>
    <n v="5600"/>
    <n v="9508"/>
    <x v="1"/>
    <n v="122"/>
    <x v="1"/>
    <s v="USD"/>
    <n v="1394600400"/>
    <n v="1395205200"/>
    <b v="0"/>
    <x v="1"/>
    <s v="music/electric music"/>
    <n v="170"/>
    <n v="77.930000000000007"/>
    <x v="1"/>
    <s v="electric music"/>
  </r>
  <r>
    <n v="134400"/>
    <n v="155849"/>
    <x v="1"/>
    <n v="1470"/>
    <x v="1"/>
    <s v="USD"/>
    <n v="1561352400"/>
    <n v="1561438800"/>
    <b v="0"/>
    <x v="0"/>
    <s v="music/indie rock"/>
    <n v="116"/>
    <n v="106.02"/>
    <x v="1"/>
    <s v="indie rock"/>
  </r>
  <r>
    <n v="3000"/>
    <n v="7758"/>
    <x v="1"/>
    <n v="165"/>
    <x v="0"/>
    <s v="CAD"/>
    <n v="1322892000"/>
    <n v="1326693600"/>
    <b v="0"/>
    <x v="0"/>
    <s v="film &amp; video/documentary"/>
    <n v="259"/>
    <n v="47.02"/>
    <x v="4"/>
    <s v="documentary"/>
  </r>
  <r>
    <n v="6000"/>
    <n v="13835"/>
    <x v="1"/>
    <n v="182"/>
    <x v="1"/>
    <s v="USD"/>
    <n v="1274418000"/>
    <n v="1277960400"/>
    <b v="0"/>
    <x v="0"/>
    <s v="publishing/translations"/>
    <n v="231"/>
    <n v="76.02"/>
    <x v="5"/>
    <s v="translations"/>
  </r>
  <r>
    <n v="8400"/>
    <n v="10770"/>
    <x v="1"/>
    <n v="199"/>
    <x v="6"/>
    <s v="EUR"/>
    <n v="1434344400"/>
    <n v="1434690000"/>
    <b v="0"/>
    <x v="1"/>
    <s v="film &amp; video/documentary"/>
    <n v="128"/>
    <n v="54.12"/>
    <x v="4"/>
    <s v="documentary"/>
  </r>
  <r>
    <n v="1700"/>
    <n v="3208"/>
    <x v="1"/>
    <n v="56"/>
    <x v="4"/>
    <s v="GBP"/>
    <n v="1373518800"/>
    <n v="1376110800"/>
    <b v="0"/>
    <x v="1"/>
    <s v="film &amp; video/television"/>
    <n v="189"/>
    <n v="57.29"/>
    <x v="4"/>
    <s v="television"/>
  </r>
  <r>
    <n v="159800"/>
    <n v="11108"/>
    <x v="0"/>
    <n v="107"/>
    <x v="1"/>
    <s v="USD"/>
    <n v="1517637600"/>
    <n v="1518415200"/>
    <b v="0"/>
    <x v="0"/>
    <s v="theater/plays"/>
    <n v="7"/>
    <n v="103.81"/>
    <x v="3"/>
    <s v="plays"/>
  </r>
  <r>
    <n v="19800"/>
    <n v="153338"/>
    <x v="1"/>
    <n v="1460"/>
    <x v="2"/>
    <s v="AUD"/>
    <n v="1310619600"/>
    <n v="1310878800"/>
    <b v="0"/>
    <x v="1"/>
    <s v="food/food trucks"/>
    <n v="774"/>
    <n v="105.03"/>
    <x v="0"/>
    <s v="food trucks"/>
  </r>
  <r>
    <n v="8800"/>
    <n v="2437"/>
    <x v="0"/>
    <n v="27"/>
    <x v="1"/>
    <s v="USD"/>
    <n v="1556427600"/>
    <n v="1556600400"/>
    <b v="0"/>
    <x v="0"/>
    <s v="theater/plays"/>
    <n v="28"/>
    <n v="90.26"/>
    <x v="3"/>
    <s v="plays"/>
  </r>
  <r>
    <n v="179100"/>
    <n v="93991"/>
    <x v="0"/>
    <n v="1221"/>
    <x v="1"/>
    <s v="USD"/>
    <n v="1576476000"/>
    <n v="1576994400"/>
    <b v="0"/>
    <x v="0"/>
    <s v="film &amp; video/documentary"/>
    <n v="52"/>
    <n v="76.98"/>
    <x v="4"/>
    <s v="documentary"/>
  </r>
  <r>
    <n v="3100"/>
    <n v="12620"/>
    <x v="1"/>
    <n v="123"/>
    <x v="5"/>
    <s v="CHF"/>
    <n v="1381122000"/>
    <n v="1382677200"/>
    <b v="0"/>
    <x v="0"/>
    <s v="music/jazz"/>
    <n v="407"/>
    <n v="102.6"/>
    <x v="1"/>
    <s v="jazz"/>
  </r>
  <r>
    <n v="100"/>
    <n v="2"/>
    <x v="0"/>
    <n v="1"/>
    <x v="1"/>
    <s v="USD"/>
    <n v="1411102800"/>
    <n v="1411189200"/>
    <b v="0"/>
    <x v="1"/>
    <s v="technology/web"/>
    <n v="2"/>
    <n v="2"/>
    <x v="2"/>
    <s v="web"/>
  </r>
  <r>
    <n v="5600"/>
    <n v="8746"/>
    <x v="1"/>
    <n v="159"/>
    <x v="1"/>
    <s v="USD"/>
    <n v="1531803600"/>
    <n v="1534654800"/>
    <b v="0"/>
    <x v="1"/>
    <s v="music/rock"/>
    <n v="156"/>
    <n v="55.01"/>
    <x v="1"/>
    <s v="rock"/>
  </r>
  <r>
    <n v="1400"/>
    <n v="3534"/>
    <x v="1"/>
    <n v="110"/>
    <x v="1"/>
    <s v="USD"/>
    <n v="1454133600"/>
    <n v="1457762400"/>
    <b v="0"/>
    <x v="0"/>
    <s v="technology/web"/>
    <n v="252"/>
    <n v="32.130000000000003"/>
    <x v="2"/>
    <s v="web"/>
  </r>
  <r>
    <n v="41000"/>
    <n v="709"/>
    <x v="2"/>
    <n v="14"/>
    <x v="1"/>
    <s v="USD"/>
    <n v="1336194000"/>
    <n v="1337490000"/>
    <b v="0"/>
    <x v="1"/>
    <s v="publishing/nonfiction"/>
    <n v="2"/>
    <n v="50.64"/>
    <x v="5"/>
    <s v="nonfiction"/>
  </r>
  <r>
    <n v="6500"/>
    <n v="795"/>
    <x v="0"/>
    <n v="16"/>
    <x v="1"/>
    <s v="USD"/>
    <n v="1349326800"/>
    <n v="1349672400"/>
    <b v="0"/>
    <x v="0"/>
    <s v="publishing/radio &amp; podcasts"/>
    <n v="12"/>
    <n v="49.69"/>
    <x v="5"/>
    <s v="radio &amp; podcasts"/>
  </r>
  <r>
    <n v="7900"/>
    <n v="12955"/>
    <x v="1"/>
    <n v="236"/>
    <x v="1"/>
    <s v="USD"/>
    <n v="1379566800"/>
    <n v="1379826000"/>
    <b v="0"/>
    <x v="0"/>
    <s v="theater/plays"/>
    <n v="164"/>
    <n v="54.89"/>
    <x v="3"/>
    <s v="plays"/>
  </r>
  <r>
    <n v="5500"/>
    <n v="8964"/>
    <x v="1"/>
    <n v="191"/>
    <x v="1"/>
    <s v="USD"/>
    <n v="1494651600"/>
    <n v="1497762000"/>
    <b v="1"/>
    <x v="1"/>
    <s v="film &amp; video/documentary"/>
    <n v="163"/>
    <n v="46.93"/>
    <x v="4"/>
    <s v="documentary"/>
  </r>
  <r>
    <n v="9100"/>
    <n v="1843"/>
    <x v="0"/>
    <n v="41"/>
    <x v="1"/>
    <s v="USD"/>
    <n v="1303880400"/>
    <n v="1304485200"/>
    <b v="0"/>
    <x v="0"/>
    <s v="theater/plays"/>
    <n v="20"/>
    <n v="44.95"/>
    <x v="3"/>
    <s v="plays"/>
  </r>
  <r>
    <n v="38200"/>
    <n v="121950"/>
    <x v="1"/>
    <n v="3934"/>
    <x v="1"/>
    <s v="USD"/>
    <n v="1335934800"/>
    <n v="1336885200"/>
    <b v="0"/>
    <x v="0"/>
    <s v="games/video games"/>
    <n v="319"/>
    <n v="31"/>
    <x v="6"/>
    <s v="video games"/>
  </r>
  <r>
    <n v="1800"/>
    <n v="8621"/>
    <x v="1"/>
    <n v="80"/>
    <x v="0"/>
    <s v="CAD"/>
    <n v="1528088400"/>
    <n v="1530421200"/>
    <b v="0"/>
    <x v="1"/>
    <s v="theater/plays"/>
    <n v="479"/>
    <n v="107.76"/>
    <x v="3"/>
    <s v="plays"/>
  </r>
  <r>
    <n v="154500"/>
    <n v="30215"/>
    <x v="3"/>
    <n v="296"/>
    <x v="1"/>
    <s v="USD"/>
    <n v="1421906400"/>
    <n v="1421992800"/>
    <b v="0"/>
    <x v="0"/>
    <s v="theater/plays"/>
    <n v="20"/>
    <n v="102.08"/>
    <x v="3"/>
    <s v="plays"/>
  </r>
  <r>
    <n v="5800"/>
    <n v="11539"/>
    <x v="1"/>
    <n v="462"/>
    <x v="1"/>
    <s v="USD"/>
    <n v="1568005200"/>
    <n v="1568178000"/>
    <b v="1"/>
    <x v="0"/>
    <s v="technology/web"/>
    <n v="199"/>
    <n v="24.98"/>
    <x v="2"/>
    <s v="web"/>
  </r>
  <r>
    <n v="1800"/>
    <n v="14310"/>
    <x v="1"/>
    <n v="179"/>
    <x v="1"/>
    <s v="USD"/>
    <n v="1346821200"/>
    <n v="1347944400"/>
    <b v="1"/>
    <x v="0"/>
    <s v="film &amp; video/drama"/>
    <n v="795"/>
    <n v="79.94"/>
    <x v="4"/>
    <s v="drama"/>
  </r>
  <r>
    <n v="70200"/>
    <n v="35536"/>
    <x v="0"/>
    <n v="523"/>
    <x v="2"/>
    <s v="AUD"/>
    <n v="1557637200"/>
    <n v="1558760400"/>
    <b v="0"/>
    <x v="0"/>
    <s v="film &amp; video/drama"/>
    <n v="51"/>
    <n v="67.95"/>
    <x v="4"/>
    <s v="drama"/>
  </r>
  <r>
    <n v="6400"/>
    <n v="3676"/>
    <x v="0"/>
    <n v="141"/>
    <x v="4"/>
    <s v="GBP"/>
    <n v="1375592400"/>
    <n v="1376629200"/>
    <b v="0"/>
    <x v="0"/>
    <s v="theater/plays"/>
    <n v="57"/>
    <n v="26.07"/>
    <x v="3"/>
    <s v="plays"/>
  </r>
  <r>
    <n v="125900"/>
    <n v="195936"/>
    <x v="1"/>
    <n v="1866"/>
    <x v="4"/>
    <s v="GBP"/>
    <n v="1503982800"/>
    <n v="1504760400"/>
    <b v="0"/>
    <x v="0"/>
    <s v="film &amp; video/television"/>
    <n v="156"/>
    <n v="105"/>
    <x v="4"/>
    <s v="television"/>
  </r>
  <r>
    <n v="3700"/>
    <n v="1343"/>
    <x v="0"/>
    <n v="52"/>
    <x v="1"/>
    <s v="USD"/>
    <n v="1418882400"/>
    <n v="1419660000"/>
    <b v="0"/>
    <x v="0"/>
    <s v="photography/photography books"/>
    <n v="36"/>
    <n v="25.83"/>
    <x v="7"/>
    <s v="photography books"/>
  </r>
  <r>
    <n v="3600"/>
    <n v="2097"/>
    <x v="2"/>
    <n v="27"/>
    <x v="4"/>
    <s v="GBP"/>
    <n v="1309237200"/>
    <n v="1311310800"/>
    <b v="0"/>
    <x v="1"/>
    <s v="film &amp; video/shorts"/>
    <n v="58"/>
    <n v="77.67"/>
    <x v="4"/>
    <s v="shorts"/>
  </r>
  <r>
    <n v="3800"/>
    <n v="9021"/>
    <x v="1"/>
    <n v="156"/>
    <x v="5"/>
    <s v="CHF"/>
    <n v="1343365200"/>
    <n v="1344315600"/>
    <b v="0"/>
    <x v="0"/>
    <s v="publishing/radio &amp; podcasts"/>
    <n v="237"/>
    <n v="57.83"/>
    <x v="5"/>
    <s v="radio &amp; podcasts"/>
  </r>
  <r>
    <n v="35600"/>
    <n v="20915"/>
    <x v="0"/>
    <n v="225"/>
    <x v="2"/>
    <s v="AUD"/>
    <n v="1507957200"/>
    <n v="1510725600"/>
    <b v="0"/>
    <x v="1"/>
    <s v="theater/plays"/>
    <n v="59"/>
    <n v="92.96"/>
    <x v="3"/>
    <s v="plays"/>
  </r>
  <r>
    <n v="5300"/>
    <n v="9676"/>
    <x v="1"/>
    <n v="255"/>
    <x v="1"/>
    <s v="USD"/>
    <n v="1549519200"/>
    <n v="1551247200"/>
    <b v="1"/>
    <x v="0"/>
    <s v="film &amp; video/animation"/>
    <n v="183"/>
    <n v="37.950000000000003"/>
    <x v="4"/>
    <s v="animation"/>
  </r>
  <r>
    <n v="160400"/>
    <n v="1210"/>
    <x v="0"/>
    <n v="38"/>
    <x v="1"/>
    <s v="USD"/>
    <n v="1329026400"/>
    <n v="1330236000"/>
    <b v="0"/>
    <x v="0"/>
    <s v="technology/web"/>
    <n v="1"/>
    <n v="31.84"/>
    <x v="2"/>
    <s v="web"/>
  </r>
  <r>
    <n v="51400"/>
    <n v="90440"/>
    <x v="1"/>
    <n v="2261"/>
    <x v="1"/>
    <s v="USD"/>
    <n v="1544335200"/>
    <n v="1545112800"/>
    <b v="0"/>
    <x v="1"/>
    <s v="music/world music"/>
    <n v="176"/>
    <n v="40"/>
    <x v="1"/>
    <s v="world music"/>
  </r>
  <r>
    <n v="1700"/>
    <n v="4044"/>
    <x v="1"/>
    <n v="40"/>
    <x v="1"/>
    <s v="USD"/>
    <n v="1279083600"/>
    <n v="1279170000"/>
    <b v="0"/>
    <x v="0"/>
    <s v="theater/plays"/>
    <n v="238"/>
    <n v="101.1"/>
    <x v="3"/>
    <s v="plays"/>
  </r>
  <r>
    <n v="39400"/>
    <n v="192292"/>
    <x v="1"/>
    <n v="2289"/>
    <x v="6"/>
    <s v="EUR"/>
    <n v="1572498000"/>
    <n v="1573452000"/>
    <b v="0"/>
    <x v="0"/>
    <s v="theater/plays"/>
    <n v="488"/>
    <n v="84.01"/>
    <x v="3"/>
    <s v="plays"/>
  </r>
  <r>
    <n v="3000"/>
    <n v="6722"/>
    <x v="1"/>
    <n v="65"/>
    <x v="1"/>
    <s v="USD"/>
    <n v="1506056400"/>
    <n v="1507093200"/>
    <b v="0"/>
    <x v="0"/>
    <s v="theater/plays"/>
    <n v="224"/>
    <n v="103.42"/>
    <x v="3"/>
    <s v="plays"/>
  </r>
  <r>
    <n v="8700"/>
    <n v="1577"/>
    <x v="0"/>
    <n v="15"/>
    <x v="1"/>
    <s v="USD"/>
    <n v="1463029200"/>
    <n v="1463374800"/>
    <b v="0"/>
    <x v="0"/>
    <s v="food/food trucks"/>
    <n v="18"/>
    <n v="105.13"/>
    <x v="0"/>
    <s v="food trucks"/>
  </r>
  <r>
    <n v="7200"/>
    <n v="3301"/>
    <x v="0"/>
    <n v="37"/>
    <x v="1"/>
    <s v="USD"/>
    <n v="1342069200"/>
    <n v="1344574800"/>
    <b v="0"/>
    <x v="0"/>
    <s v="theater/plays"/>
    <n v="46"/>
    <n v="89.22"/>
    <x v="3"/>
    <s v="plays"/>
  </r>
  <r>
    <n v="167400"/>
    <n v="196386"/>
    <x v="1"/>
    <n v="3777"/>
    <x v="6"/>
    <s v="EUR"/>
    <n v="1388296800"/>
    <n v="1389074400"/>
    <b v="0"/>
    <x v="0"/>
    <s v="technology/web"/>
    <n v="117"/>
    <n v="52"/>
    <x v="2"/>
    <s v="web"/>
  </r>
  <r>
    <n v="5500"/>
    <n v="11952"/>
    <x v="1"/>
    <n v="184"/>
    <x v="4"/>
    <s v="GBP"/>
    <n v="1493787600"/>
    <n v="1494997200"/>
    <b v="0"/>
    <x v="0"/>
    <s v="theater/plays"/>
    <n v="217"/>
    <n v="64.959999999999994"/>
    <x v="3"/>
    <s v="plays"/>
  </r>
  <r>
    <n v="3500"/>
    <n v="3930"/>
    <x v="1"/>
    <n v="85"/>
    <x v="1"/>
    <s v="USD"/>
    <n v="1424844000"/>
    <n v="1425448800"/>
    <b v="0"/>
    <x v="1"/>
    <s v="theater/plays"/>
    <n v="112"/>
    <n v="46.24"/>
    <x v="3"/>
    <s v="plays"/>
  </r>
  <r>
    <n v="7900"/>
    <n v="5729"/>
    <x v="0"/>
    <n v="112"/>
    <x v="1"/>
    <s v="USD"/>
    <n v="1403931600"/>
    <n v="1404104400"/>
    <b v="0"/>
    <x v="1"/>
    <s v="theater/plays"/>
    <n v="73"/>
    <n v="51.15"/>
    <x v="3"/>
    <s v="plays"/>
  </r>
  <r>
    <n v="2300"/>
    <n v="4883"/>
    <x v="1"/>
    <n v="144"/>
    <x v="1"/>
    <s v="USD"/>
    <n v="1394514000"/>
    <n v="1394773200"/>
    <b v="0"/>
    <x v="0"/>
    <s v="music/rock"/>
    <n v="212"/>
    <n v="33.909999999999997"/>
    <x v="1"/>
    <s v="rock"/>
  </r>
  <r>
    <n v="73000"/>
    <n v="175015"/>
    <x v="1"/>
    <n v="1902"/>
    <x v="1"/>
    <s v="USD"/>
    <n v="1365397200"/>
    <n v="1366520400"/>
    <b v="0"/>
    <x v="0"/>
    <s v="theater/plays"/>
    <n v="240"/>
    <n v="92.02"/>
    <x v="3"/>
    <s v="plays"/>
  </r>
  <r>
    <n v="6200"/>
    <n v="11280"/>
    <x v="1"/>
    <n v="105"/>
    <x v="1"/>
    <s v="USD"/>
    <n v="1456120800"/>
    <n v="1456639200"/>
    <b v="0"/>
    <x v="0"/>
    <s v="theater/plays"/>
    <n v="182"/>
    <n v="107.43"/>
    <x v="3"/>
    <s v="plays"/>
  </r>
  <r>
    <n v="6100"/>
    <n v="10012"/>
    <x v="1"/>
    <n v="132"/>
    <x v="1"/>
    <s v="USD"/>
    <n v="1437714000"/>
    <n v="1438318800"/>
    <b v="0"/>
    <x v="0"/>
    <s v="theater/plays"/>
    <n v="164"/>
    <n v="75.849999999999994"/>
    <x v="3"/>
    <s v="plays"/>
  </r>
  <r>
    <n v="103200"/>
    <n v="1690"/>
    <x v="0"/>
    <n v="21"/>
    <x v="1"/>
    <s v="USD"/>
    <n v="1563771600"/>
    <n v="1564030800"/>
    <b v="1"/>
    <x v="0"/>
    <s v="theater/plays"/>
    <n v="2"/>
    <n v="80.48"/>
    <x v="3"/>
    <s v="plays"/>
  </r>
  <r>
    <n v="171000"/>
    <n v="84891"/>
    <x v="3"/>
    <n v="976"/>
    <x v="1"/>
    <s v="USD"/>
    <n v="1448517600"/>
    <n v="1449295200"/>
    <b v="0"/>
    <x v="0"/>
    <s v="film &amp; video/documentary"/>
    <n v="50"/>
    <n v="86.98"/>
    <x v="4"/>
    <s v="documentary"/>
  </r>
  <r>
    <n v="9200"/>
    <n v="10093"/>
    <x v="1"/>
    <n v="96"/>
    <x v="1"/>
    <s v="USD"/>
    <n v="1528779600"/>
    <n v="1531890000"/>
    <b v="0"/>
    <x v="1"/>
    <s v="publishing/fiction"/>
    <n v="110"/>
    <n v="105.14"/>
    <x v="5"/>
    <s v="fiction"/>
  </r>
  <r>
    <n v="7800"/>
    <n v="3839"/>
    <x v="0"/>
    <n v="67"/>
    <x v="1"/>
    <s v="USD"/>
    <n v="1304744400"/>
    <n v="1306213200"/>
    <b v="0"/>
    <x v="1"/>
    <s v="games/video games"/>
    <n v="49"/>
    <n v="57.3"/>
    <x v="6"/>
    <s v="video games"/>
  </r>
  <r>
    <n v="9900"/>
    <n v="6161"/>
    <x v="2"/>
    <n v="66"/>
    <x v="0"/>
    <s v="CAD"/>
    <n v="1354341600"/>
    <n v="1356242400"/>
    <b v="0"/>
    <x v="0"/>
    <s v="technology/web"/>
    <n v="62"/>
    <n v="93.35"/>
    <x v="2"/>
    <s v="web"/>
  </r>
  <r>
    <n v="43000"/>
    <n v="5615"/>
    <x v="0"/>
    <n v="78"/>
    <x v="1"/>
    <s v="USD"/>
    <n v="1294552800"/>
    <n v="1297576800"/>
    <b v="1"/>
    <x v="0"/>
    <s v="theater/plays"/>
    <n v="13"/>
    <n v="71.989999999999995"/>
    <x v="3"/>
    <s v="plays"/>
  </r>
  <r>
    <n v="9600"/>
    <n v="6205"/>
    <x v="0"/>
    <n v="67"/>
    <x v="2"/>
    <s v="AUD"/>
    <n v="1295935200"/>
    <n v="1296194400"/>
    <b v="0"/>
    <x v="0"/>
    <s v="theater/plays"/>
    <n v="65"/>
    <n v="92.61"/>
    <x v="3"/>
    <s v="plays"/>
  </r>
  <r>
    <n v="7500"/>
    <n v="11969"/>
    <x v="1"/>
    <n v="114"/>
    <x v="1"/>
    <s v="USD"/>
    <n v="1411534800"/>
    <n v="1414558800"/>
    <b v="0"/>
    <x v="0"/>
    <s v="food/food trucks"/>
    <n v="160"/>
    <n v="104.99"/>
    <x v="0"/>
    <s v="food trucks"/>
  </r>
  <r>
    <n v="10000"/>
    <n v="8142"/>
    <x v="0"/>
    <n v="263"/>
    <x v="2"/>
    <s v="AUD"/>
    <n v="1486706400"/>
    <n v="1488348000"/>
    <b v="0"/>
    <x v="0"/>
    <s v="photography/photography books"/>
    <n v="81"/>
    <n v="30.96"/>
    <x v="7"/>
    <s v="photography books"/>
  </r>
  <r>
    <n v="172000"/>
    <n v="55805"/>
    <x v="0"/>
    <n v="1691"/>
    <x v="1"/>
    <s v="USD"/>
    <n v="1333602000"/>
    <n v="1334898000"/>
    <b v="1"/>
    <x v="0"/>
    <s v="photography/photography books"/>
    <n v="32"/>
    <n v="33"/>
    <x v="7"/>
    <s v="photography books"/>
  </r>
  <r>
    <n v="153700"/>
    <n v="15238"/>
    <x v="0"/>
    <n v="181"/>
    <x v="1"/>
    <s v="USD"/>
    <n v="1308200400"/>
    <n v="1308373200"/>
    <b v="0"/>
    <x v="0"/>
    <s v="theater/plays"/>
    <n v="10"/>
    <n v="84.19"/>
    <x v="3"/>
    <s v="plays"/>
  </r>
  <r>
    <n v="3600"/>
    <n v="961"/>
    <x v="0"/>
    <n v="13"/>
    <x v="1"/>
    <s v="USD"/>
    <n v="1411707600"/>
    <n v="1412312400"/>
    <b v="0"/>
    <x v="0"/>
    <s v="theater/plays"/>
    <n v="27"/>
    <n v="73.92"/>
    <x v="3"/>
    <s v="plays"/>
  </r>
  <r>
    <n v="9400"/>
    <n v="5918"/>
    <x v="3"/>
    <n v="160"/>
    <x v="1"/>
    <s v="USD"/>
    <n v="1418364000"/>
    <n v="1419228000"/>
    <b v="1"/>
    <x v="1"/>
    <s v="film &amp; video/documentary"/>
    <n v="63"/>
    <n v="36.99"/>
    <x v="4"/>
    <s v="documentary"/>
  </r>
  <r>
    <n v="5900"/>
    <n v="9520"/>
    <x v="1"/>
    <n v="203"/>
    <x v="1"/>
    <s v="USD"/>
    <n v="1429333200"/>
    <n v="1430974800"/>
    <b v="0"/>
    <x v="0"/>
    <s v="technology/web"/>
    <n v="161"/>
    <n v="46.9"/>
    <x v="2"/>
    <s v="web"/>
  </r>
  <r>
    <n v="100"/>
    <n v="5"/>
    <x v="0"/>
    <n v="1"/>
    <x v="1"/>
    <s v="USD"/>
    <n v="1555390800"/>
    <n v="1555822800"/>
    <b v="0"/>
    <x v="1"/>
    <s v="theater/plays"/>
    <n v="5"/>
    <n v="5"/>
    <x v="3"/>
    <s v="plays"/>
  </r>
  <r>
    <n v="14500"/>
    <n v="159056"/>
    <x v="1"/>
    <n v="1559"/>
    <x v="1"/>
    <s v="USD"/>
    <n v="1482732000"/>
    <n v="1482818400"/>
    <b v="0"/>
    <x v="1"/>
    <s v="music/rock"/>
    <n v="1097"/>
    <n v="102.02"/>
    <x v="1"/>
    <s v="rock"/>
  </r>
  <r>
    <n v="145500"/>
    <n v="101987"/>
    <x v="3"/>
    <n v="2266"/>
    <x v="1"/>
    <s v="USD"/>
    <n v="1470718800"/>
    <n v="1471928400"/>
    <b v="0"/>
    <x v="0"/>
    <s v="film &amp; video/documentary"/>
    <n v="70"/>
    <n v="45.01"/>
    <x v="4"/>
    <s v="documentary"/>
  </r>
  <r>
    <n v="3300"/>
    <n v="1980"/>
    <x v="0"/>
    <n v="21"/>
    <x v="1"/>
    <s v="USD"/>
    <n v="1450591200"/>
    <n v="1453701600"/>
    <b v="0"/>
    <x v="1"/>
    <s v="film &amp; video/science fiction"/>
    <n v="60"/>
    <n v="94.29"/>
    <x v="4"/>
    <s v="science fiction"/>
  </r>
  <r>
    <n v="42600"/>
    <n v="156384"/>
    <x v="1"/>
    <n v="1548"/>
    <x v="2"/>
    <s v="AUD"/>
    <n v="1348290000"/>
    <n v="1350363600"/>
    <b v="0"/>
    <x v="0"/>
    <s v="technology/web"/>
    <n v="367"/>
    <n v="101.02"/>
    <x v="2"/>
    <s v="web"/>
  </r>
  <r>
    <n v="700"/>
    <n v="7763"/>
    <x v="1"/>
    <n v="80"/>
    <x v="1"/>
    <s v="USD"/>
    <n v="1353823200"/>
    <n v="1353996000"/>
    <b v="0"/>
    <x v="0"/>
    <s v="theater/plays"/>
    <n v="1109"/>
    <n v="97.04"/>
    <x v="3"/>
    <s v="plays"/>
  </r>
  <r>
    <n v="187600"/>
    <n v="35698"/>
    <x v="0"/>
    <n v="830"/>
    <x v="1"/>
    <s v="USD"/>
    <n v="1450764000"/>
    <n v="1451109600"/>
    <b v="0"/>
    <x v="0"/>
    <s v="film &amp; video/science fiction"/>
    <n v="19"/>
    <n v="43.01"/>
    <x v="4"/>
    <s v="science fiction"/>
  </r>
  <r>
    <n v="9800"/>
    <n v="12434"/>
    <x v="1"/>
    <n v="131"/>
    <x v="1"/>
    <s v="USD"/>
    <n v="1329372000"/>
    <n v="1329631200"/>
    <b v="0"/>
    <x v="0"/>
    <s v="theater/plays"/>
    <n v="127"/>
    <n v="94.92"/>
    <x v="3"/>
    <s v="plays"/>
  </r>
  <r>
    <n v="1100"/>
    <n v="8081"/>
    <x v="1"/>
    <n v="112"/>
    <x v="1"/>
    <s v="USD"/>
    <n v="1277096400"/>
    <n v="1278997200"/>
    <b v="0"/>
    <x v="0"/>
    <s v="film &amp; video/animation"/>
    <n v="735"/>
    <n v="72.150000000000006"/>
    <x v="4"/>
    <s v="animation"/>
  </r>
  <r>
    <n v="145000"/>
    <n v="6631"/>
    <x v="0"/>
    <n v="130"/>
    <x v="1"/>
    <s v="USD"/>
    <n v="1277701200"/>
    <n v="1280120400"/>
    <b v="0"/>
    <x v="0"/>
    <s v="publishing/translations"/>
    <n v="5"/>
    <n v="51.01"/>
    <x v="5"/>
    <s v="translations"/>
  </r>
  <r>
    <n v="5500"/>
    <n v="4678"/>
    <x v="0"/>
    <n v="55"/>
    <x v="1"/>
    <s v="USD"/>
    <n v="1454911200"/>
    <n v="1458104400"/>
    <b v="0"/>
    <x v="0"/>
    <s v="technology/web"/>
    <n v="85"/>
    <n v="85.05"/>
    <x v="2"/>
    <s v="web"/>
  </r>
  <r>
    <n v="5700"/>
    <n v="6800"/>
    <x v="1"/>
    <n v="155"/>
    <x v="1"/>
    <s v="USD"/>
    <n v="1297922400"/>
    <n v="1298268000"/>
    <b v="0"/>
    <x v="0"/>
    <s v="publishing/translations"/>
    <n v="119"/>
    <n v="43.87"/>
    <x v="5"/>
    <s v="translations"/>
  </r>
  <r>
    <n v="3600"/>
    <n v="10657"/>
    <x v="1"/>
    <n v="266"/>
    <x v="1"/>
    <s v="USD"/>
    <n v="1384408800"/>
    <n v="1386223200"/>
    <b v="0"/>
    <x v="0"/>
    <s v="food/food trucks"/>
    <n v="296"/>
    <n v="40.06"/>
    <x v="0"/>
    <s v="food trucks"/>
  </r>
  <r>
    <n v="5900"/>
    <n v="4997"/>
    <x v="0"/>
    <n v="114"/>
    <x v="6"/>
    <s v="EUR"/>
    <n v="1299304800"/>
    <n v="1299823200"/>
    <b v="0"/>
    <x v="1"/>
    <s v="photography/photography books"/>
    <n v="85"/>
    <n v="43.83"/>
    <x v="7"/>
    <s v="photography books"/>
  </r>
  <r>
    <n v="3700"/>
    <n v="13164"/>
    <x v="1"/>
    <n v="155"/>
    <x v="1"/>
    <s v="USD"/>
    <n v="1431320400"/>
    <n v="1431752400"/>
    <b v="0"/>
    <x v="0"/>
    <s v="theater/plays"/>
    <n v="356"/>
    <n v="84.93"/>
    <x v="3"/>
    <s v="plays"/>
  </r>
  <r>
    <n v="2200"/>
    <n v="8501"/>
    <x v="1"/>
    <n v="207"/>
    <x v="4"/>
    <s v="GBP"/>
    <n v="1264399200"/>
    <n v="1267855200"/>
    <b v="0"/>
    <x v="0"/>
    <s v="music/rock"/>
    <n v="386"/>
    <n v="41.07"/>
    <x v="1"/>
    <s v="rock"/>
  </r>
  <r>
    <n v="1700"/>
    <n v="13468"/>
    <x v="1"/>
    <n v="245"/>
    <x v="1"/>
    <s v="USD"/>
    <n v="1497502800"/>
    <n v="1497675600"/>
    <b v="0"/>
    <x v="0"/>
    <s v="theater/plays"/>
    <n v="792"/>
    <n v="54.97"/>
    <x v="3"/>
    <s v="plays"/>
  </r>
  <r>
    <n v="88400"/>
    <n v="121138"/>
    <x v="1"/>
    <n v="1573"/>
    <x v="1"/>
    <s v="USD"/>
    <n v="1333688400"/>
    <n v="1336885200"/>
    <b v="0"/>
    <x v="0"/>
    <s v="music/world music"/>
    <n v="137"/>
    <n v="77.010000000000005"/>
    <x v="1"/>
    <s v="world music"/>
  </r>
  <r>
    <n v="2400"/>
    <n v="8117"/>
    <x v="1"/>
    <n v="114"/>
    <x v="1"/>
    <s v="USD"/>
    <n v="1293861600"/>
    <n v="1295157600"/>
    <b v="0"/>
    <x v="0"/>
    <s v="food/food trucks"/>
    <n v="338"/>
    <n v="71.2"/>
    <x v="0"/>
    <s v="food trucks"/>
  </r>
  <r>
    <n v="7900"/>
    <n v="8550"/>
    <x v="1"/>
    <n v="93"/>
    <x v="1"/>
    <s v="USD"/>
    <n v="1576994400"/>
    <n v="1577599200"/>
    <b v="0"/>
    <x v="0"/>
    <s v="theater/plays"/>
    <n v="108"/>
    <n v="91.94"/>
    <x v="3"/>
    <s v="plays"/>
  </r>
  <r>
    <n v="94900"/>
    <n v="57659"/>
    <x v="0"/>
    <n v="594"/>
    <x v="1"/>
    <s v="USD"/>
    <n v="1304917200"/>
    <n v="1305003600"/>
    <b v="0"/>
    <x v="0"/>
    <s v="theater/plays"/>
    <n v="61"/>
    <n v="97.07"/>
    <x v="3"/>
    <s v="plays"/>
  </r>
  <r>
    <n v="5100"/>
    <n v="1414"/>
    <x v="0"/>
    <n v="24"/>
    <x v="1"/>
    <s v="USD"/>
    <n v="1381208400"/>
    <n v="1381726800"/>
    <b v="0"/>
    <x v="0"/>
    <s v="film &amp; video/television"/>
    <n v="28"/>
    <n v="58.92"/>
    <x v="4"/>
    <s v="television"/>
  </r>
  <r>
    <n v="42700"/>
    <n v="97524"/>
    <x v="1"/>
    <n v="1681"/>
    <x v="1"/>
    <s v="USD"/>
    <n v="1401685200"/>
    <n v="1402462800"/>
    <b v="0"/>
    <x v="1"/>
    <s v="technology/web"/>
    <n v="228"/>
    <n v="58.02"/>
    <x v="2"/>
    <s v="web"/>
  </r>
  <r>
    <n v="121100"/>
    <n v="26176"/>
    <x v="0"/>
    <n v="252"/>
    <x v="1"/>
    <s v="USD"/>
    <n v="1291960800"/>
    <n v="1292133600"/>
    <b v="0"/>
    <x v="1"/>
    <s v="theater/plays"/>
    <n v="22"/>
    <n v="103.87"/>
    <x v="3"/>
    <s v="plays"/>
  </r>
  <r>
    <n v="800"/>
    <n v="2991"/>
    <x v="1"/>
    <n v="32"/>
    <x v="1"/>
    <s v="USD"/>
    <n v="1368853200"/>
    <n v="1368939600"/>
    <b v="0"/>
    <x v="0"/>
    <s v="music/indie rock"/>
    <n v="374"/>
    <n v="93.47"/>
    <x v="1"/>
    <s v="indie rock"/>
  </r>
  <r>
    <n v="5400"/>
    <n v="8366"/>
    <x v="1"/>
    <n v="135"/>
    <x v="1"/>
    <s v="USD"/>
    <n v="1448776800"/>
    <n v="1452146400"/>
    <b v="0"/>
    <x v="1"/>
    <s v="theater/plays"/>
    <n v="155"/>
    <n v="61.97"/>
    <x v="3"/>
    <s v="plays"/>
  </r>
  <r>
    <n v="4000"/>
    <n v="12886"/>
    <x v="1"/>
    <n v="140"/>
    <x v="1"/>
    <s v="USD"/>
    <n v="1296194400"/>
    <n v="1296712800"/>
    <b v="0"/>
    <x v="1"/>
    <s v="theater/plays"/>
    <n v="322"/>
    <n v="92.04"/>
    <x v="3"/>
    <s v="plays"/>
  </r>
  <r>
    <n v="7000"/>
    <n v="5177"/>
    <x v="0"/>
    <n v="67"/>
    <x v="1"/>
    <s v="USD"/>
    <n v="1517983200"/>
    <n v="1520748000"/>
    <b v="0"/>
    <x v="0"/>
    <s v="food/food trucks"/>
    <n v="74"/>
    <n v="77.27"/>
    <x v="0"/>
    <s v="food trucks"/>
  </r>
  <r>
    <n v="1000"/>
    <n v="8641"/>
    <x v="1"/>
    <n v="92"/>
    <x v="1"/>
    <s v="USD"/>
    <n v="1478930400"/>
    <n v="1480831200"/>
    <b v="0"/>
    <x v="0"/>
    <s v="games/video games"/>
    <n v="864"/>
    <n v="93.92"/>
    <x v="6"/>
    <s v="video games"/>
  </r>
  <r>
    <n v="60200"/>
    <n v="86244"/>
    <x v="1"/>
    <n v="1015"/>
    <x v="4"/>
    <s v="GBP"/>
    <n v="1426395600"/>
    <n v="1426914000"/>
    <b v="0"/>
    <x v="0"/>
    <s v="theater/plays"/>
    <n v="143"/>
    <n v="84.97"/>
    <x v="3"/>
    <s v="plays"/>
  </r>
  <r>
    <n v="195200"/>
    <n v="78630"/>
    <x v="0"/>
    <n v="742"/>
    <x v="1"/>
    <s v="USD"/>
    <n v="1446181200"/>
    <n v="1446616800"/>
    <b v="1"/>
    <x v="0"/>
    <s v="publishing/nonfiction"/>
    <n v="40"/>
    <n v="105.97"/>
    <x v="5"/>
    <s v="nonfiction"/>
  </r>
  <r>
    <n v="6700"/>
    <n v="11941"/>
    <x v="1"/>
    <n v="323"/>
    <x v="1"/>
    <s v="USD"/>
    <n v="1514181600"/>
    <n v="1517032800"/>
    <b v="0"/>
    <x v="0"/>
    <s v="technology/web"/>
    <n v="178"/>
    <n v="36.97"/>
    <x v="2"/>
    <s v="web"/>
  </r>
  <r>
    <n v="7200"/>
    <n v="6115"/>
    <x v="0"/>
    <n v="75"/>
    <x v="1"/>
    <s v="USD"/>
    <n v="1311051600"/>
    <n v="1311224400"/>
    <b v="0"/>
    <x v="1"/>
    <s v="film &amp; video/documentary"/>
    <n v="85"/>
    <n v="81.53"/>
    <x v="4"/>
    <s v="documentary"/>
  </r>
  <r>
    <n v="129100"/>
    <n v="188404"/>
    <x v="1"/>
    <n v="2326"/>
    <x v="1"/>
    <s v="USD"/>
    <n v="1564894800"/>
    <n v="1566190800"/>
    <b v="0"/>
    <x v="0"/>
    <s v="film &amp; video/documentary"/>
    <n v="146"/>
    <n v="81"/>
    <x v="4"/>
    <s v="documentary"/>
  </r>
  <r>
    <n v="6500"/>
    <n v="9910"/>
    <x v="1"/>
    <n v="381"/>
    <x v="1"/>
    <s v="USD"/>
    <n v="1567918800"/>
    <n v="1570165200"/>
    <b v="0"/>
    <x v="0"/>
    <s v="theater/plays"/>
    <n v="152"/>
    <n v="26.01"/>
    <x v="3"/>
    <s v="plays"/>
  </r>
  <r>
    <n v="170600"/>
    <n v="114523"/>
    <x v="0"/>
    <n v="4405"/>
    <x v="1"/>
    <s v="USD"/>
    <n v="1386309600"/>
    <n v="1388556000"/>
    <b v="0"/>
    <x v="1"/>
    <s v="music/rock"/>
    <n v="67"/>
    <n v="26"/>
    <x v="1"/>
    <s v="rock"/>
  </r>
  <r>
    <n v="7800"/>
    <n v="3144"/>
    <x v="0"/>
    <n v="92"/>
    <x v="1"/>
    <s v="USD"/>
    <n v="1301979600"/>
    <n v="1303189200"/>
    <b v="0"/>
    <x v="0"/>
    <s v="music/rock"/>
    <n v="40"/>
    <n v="34.17"/>
    <x v="1"/>
    <s v="rock"/>
  </r>
  <r>
    <n v="6200"/>
    <n v="13441"/>
    <x v="1"/>
    <n v="480"/>
    <x v="1"/>
    <s v="USD"/>
    <n v="1493269200"/>
    <n v="1494478800"/>
    <b v="0"/>
    <x v="0"/>
    <s v="film &amp; video/documentary"/>
    <n v="217"/>
    <n v="28"/>
    <x v="4"/>
    <s v="documentary"/>
  </r>
  <r>
    <n v="9400"/>
    <n v="4899"/>
    <x v="0"/>
    <n v="64"/>
    <x v="1"/>
    <s v="USD"/>
    <n v="1478930400"/>
    <n v="1480744800"/>
    <b v="0"/>
    <x v="0"/>
    <s v="publishing/radio &amp; podcasts"/>
    <n v="52"/>
    <n v="76.55"/>
    <x v="5"/>
    <s v="radio &amp; podcasts"/>
  </r>
  <r>
    <n v="2400"/>
    <n v="11990"/>
    <x v="1"/>
    <n v="226"/>
    <x v="1"/>
    <s v="USD"/>
    <n v="1555390800"/>
    <n v="1555822800"/>
    <b v="0"/>
    <x v="0"/>
    <s v="publishing/translations"/>
    <n v="500"/>
    <n v="53.05"/>
    <x v="5"/>
    <s v="translations"/>
  </r>
  <r>
    <n v="7800"/>
    <n v="6839"/>
    <x v="0"/>
    <n v="64"/>
    <x v="1"/>
    <s v="USD"/>
    <n v="1456984800"/>
    <n v="1458882000"/>
    <b v="0"/>
    <x v="1"/>
    <s v="film &amp; video/drama"/>
    <n v="88"/>
    <n v="106.86"/>
    <x v="4"/>
    <s v="drama"/>
  </r>
  <r>
    <n v="9800"/>
    <n v="11091"/>
    <x v="1"/>
    <n v="241"/>
    <x v="1"/>
    <s v="USD"/>
    <n v="1411621200"/>
    <n v="1411966800"/>
    <b v="0"/>
    <x v="1"/>
    <s v="music/rock"/>
    <n v="113"/>
    <n v="46.02"/>
    <x v="1"/>
    <s v="rock"/>
  </r>
  <r>
    <n v="3100"/>
    <n v="13223"/>
    <x v="1"/>
    <n v="132"/>
    <x v="1"/>
    <s v="USD"/>
    <n v="1525669200"/>
    <n v="1526878800"/>
    <b v="0"/>
    <x v="1"/>
    <s v="film &amp; video/drama"/>
    <n v="427"/>
    <n v="100.17"/>
    <x v="4"/>
    <s v="drama"/>
  </r>
  <r>
    <n v="9800"/>
    <n v="7608"/>
    <x v="3"/>
    <n v="75"/>
    <x v="6"/>
    <s v="EUR"/>
    <n v="1450936800"/>
    <n v="1452405600"/>
    <b v="0"/>
    <x v="1"/>
    <s v="photography/photography books"/>
    <n v="78"/>
    <n v="101.44"/>
    <x v="7"/>
    <s v="photography books"/>
  </r>
  <r>
    <n v="141100"/>
    <n v="74073"/>
    <x v="0"/>
    <n v="842"/>
    <x v="1"/>
    <s v="USD"/>
    <n v="1413522000"/>
    <n v="1414040400"/>
    <b v="0"/>
    <x v="1"/>
    <s v="publishing/translations"/>
    <n v="52"/>
    <n v="87.97"/>
    <x v="5"/>
    <s v="translations"/>
  </r>
  <r>
    <n v="97300"/>
    <n v="153216"/>
    <x v="1"/>
    <n v="2043"/>
    <x v="1"/>
    <s v="USD"/>
    <n v="1541307600"/>
    <n v="1543816800"/>
    <b v="0"/>
    <x v="1"/>
    <s v="food/food trucks"/>
    <n v="157"/>
    <n v="75"/>
    <x v="0"/>
    <s v="food trucks"/>
  </r>
  <r>
    <n v="6600"/>
    <n v="4814"/>
    <x v="0"/>
    <n v="112"/>
    <x v="1"/>
    <s v="USD"/>
    <n v="1357106400"/>
    <n v="1359698400"/>
    <b v="0"/>
    <x v="0"/>
    <s v="theater/plays"/>
    <n v="73"/>
    <n v="42.98"/>
    <x v="3"/>
    <s v="plays"/>
  </r>
  <r>
    <n v="7600"/>
    <n v="4603"/>
    <x v="3"/>
    <n v="139"/>
    <x v="6"/>
    <s v="EUR"/>
    <n v="1390197600"/>
    <n v="1390629600"/>
    <b v="0"/>
    <x v="0"/>
    <s v="theater/plays"/>
    <n v="61"/>
    <n v="33.119999999999997"/>
    <x v="3"/>
    <s v="plays"/>
  </r>
  <r>
    <n v="66600"/>
    <n v="37823"/>
    <x v="0"/>
    <n v="374"/>
    <x v="1"/>
    <s v="USD"/>
    <n v="1265868000"/>
    <n v="1267077600"/>
    <b v="0"/>
    <x v="1"/>
    <s v="music/indie rock"/>
    <n v="57"/>
    <n v="101.13"/>
    <x v="1"/>
    <s v="indie rock"/>
  </r>
  <r>
    <n v="111100"/>
    <n v="62819"/>
    <x v="3"/>
    <n v="1122"/>
    <x v="1"/>
    <s v="USD"/>
    <n v="1467176400"/>
    <n v="1467781200"/>
    <b v="0"/>
    <x v="0"/>
    <s v="food/food trucks"/>
    <n v="57"/>
    <n v="55.99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s v="CA"/>
    <s v="CAD"/>
    <n v="1448690400"/>
    <n v="1450159200"/>
    <x v="0"/>
    <d v="2015-12-15T00:00:00"/>
    <b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"/>
    <s v="US"/>
    <s v="USD"/>
    <n v="1408424400"/>
    <n v="1408597200"/>
    <x v="1"/>
    <d v="2014-08-21T00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"/>
    <n v="1425"/>
    <n v="100.02"/>
    <s v="AU"/>
    <s v="AUD"/>
    <n v="1384668000"/>
    <n v="1384840800"/>
    <x v="2"/>
    <d v="2013-11-19T00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9"/>
    <n v="24"/>
    <n v="103.21"/>
    <s v="US"/>
    <s v="USD"/>
    <n v="1565499600"/>
    <n v="1568955600"/>
    <x v="3"/>
    <d v="2019-09-20T00:00:00"/>
    <b v="0"/>
    <b v="0"/>
    <s v="music/rock"/>
    <x v="1"/>
    <x v="1"/>
  </r>
  <r>
    <n v="4"/>
    <s v="Larson-Little"/>
    <s v="Proactive foreground core"/>
    <n v="7600"/>
    <n v="5265"/>
    <x v="0"/>
    <n v="69"/>
    <n v="53"/>
    <n v="99.34"/>
    <s v="US"/>
    <s v="USD"/>
    <n v="1547964000"/>
    <n v="1548309600"/>
    <x v="4"/>
    <d v="2019-01-24T00:00:00"/>
    <b v="0"/>
    <b v="0"/>
    <s v="theater/plays"/>
    <x v="3"/>
    <x v="3"/>
  </r>
  <r>
    <n v="5"/>
    <s v="Harris Group"/>
    <s v="Open-source optimizing database"/>
    <n v="7600"/>
    <n v="13195"/>
    <x v="1"/>
    <n v="174"/>
    <n v="174"/>
    <n v="75.83"/>
    <s v="DK"/>
    <s v="DKK"/>
    <n v="1346130000"/>
    <n v="1347080400"/>
    <x v="5"/>
    <d v="2012-09-08T00:00:00"/>
    <b v="0"/>
    <b v="0"/>
    <s v="theater/plays"/>
    <x v="3"/>
    <x v="3"/>
  </r>
  <r>
    <n v="6"/>
    <s v="Ortiz, Coleman and Mitchell"/>
    <s v="Operative upward-trending algorithm"/>
    <n v="5200"/>
    <n v="1090"/>
    <x v="0"/>
    <n v="21"/>
    <n v="18"/>
    <n v="60.56"/>
    <s v="GB"/>
    <s v="GBP"/>
    <n v="1505278800"/>
    <n v="1505365200"/>
    <x v="6"/>
    <d v="2017-09-14T00:00:00"/>
    <b v="0"/>
    <b v="0"/>
    <s v="film &amp; video/documentary"/>
    <x v="4"/>
    <x v="4"/>
  </r>
  <r>
    <n v="7"/>
    <s v="Carter-Guzman"/>
    <s v="Centralized cohesive challenge"/>
    <n v="4500"/>
    <n v="14741"/>
    <x v="1"/>
    <n v="328"/>
    <n v="227"/>
    <n v="64.94"/>
    <s v="DK"/>
    <s v="DKK"/>
    <n v="1439442000"/>
    <n v="1439614800"/>
    <x v="7"/>
    <d v="2015-08-15T00:00:00"/>
    <b v="0"/>
    <b v="0"/>
    <s v="theater/plays"/>
    <x v="3"/>
    <x v="3"/>
  </r>
  <r>
    <n v="8"/>
    <s v="Nunez-Richards"/>
    <s v="Exclusive attitude-oriented intranet"/>
    <n v="110100"/>
    <n v="21946"/>
    <x v="2"/>
    <n v="20"/>
    <n v="708"/>
    <n v="31"/>
    <s v="DK"/>
    <s v="DKK"/>
    <n v="1281330000"/>
    <n v="1281502800"/>
    <x v="8"/>
    <d v="2010-08-11T00:00:00"/>
    <b v="0"/>
    <b v="0"/>
    <s v="theater/plays"/>
    <x v="3"/>
    <x v="3"/>
  </r>
  <r>
    <n v="9"/>
    <s v="Rangel, Holt and Jones"/>
    <s v="Open-source fresh-thinking model"/>
    <n v="6200"/>
    <n v="3208"/>
    <x v="0"/>
    <n v="52"/>
    <n v="44"/>
    <n v="72.91"/>
    <s v="US"/>
    <s v="USD"/>
    <n v="1379566800"/>
    <n v="1383804000"/>
    <x v="9"/>
    <d v="2013-11-07T00:00:00"/>
    <b v="0"/>
    <b v="0"/>
    <s v="music/electric music"/>
    <x v="1"/>
    <x v="5"/>
  </r>
  <r>
    <n v="10"/>
    <s v="Green Ltd"/>
    <s v="Monitored empowering installation"/>
    <n v="5200"/>
    <n v="13838"/>
    <x v="1"/>
    <n v="266"/>
    <n v="220"/>
    <n v="62.9"/>
    <s v="US"/>
    <s v="USD"/>
    <n v="1281762000"/>
    <n v="1285909200"/>
    <x v="10"/>
    <d v="2010-10-01T00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"/>
    <n v="27"/>
    <n v="112.22"/>
    <s v="US"/>
    <s v="USD"/>
    <n v="1285045200"/>
    <n v="1285563600"/>
    <x v="11"/>
    <d v="2010-09-27T00:00:00"/>
    <b v="0"/>
    <b v="1"/>
    <s v="theater/plays"/>
    <x v="3"/>
    <x v="3"/>
  </r>
  <r>
    <n v="12"/>
    <s v="Kim Ltd"/>
    <s v="Assimilated hybrid intranet"/>
    <n v="6300"/>
    <n v="5629"/>
    <x v="0"/>
    <n v="89"/>
    <n v="55"/>
    <n v="102.35"/>
    <s v="US"/>
    <s v="USD"/>
    <n v="1571720400"/>
    <n v="1572411600"/>
    <x v="12"/>
    <d v="2019-10-30T00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"/>
    <n v="98"/>
    <n v="105.05"/>
    <s v="US"/>
    <s v="USD"/>
    <n v="1465621200"/>
    <n v="1466658000"/>
    <x v="13"/>
    <d v="2016-06-23T00:00:00"/>
    <b v="0"/>
    <b v="0"/>
    <s v="music/indie rock"/>
    <x v="1"/>
    <x v="7"/>
  </r>
  <r>
    <n v="14"/>
    <s v="Rodriguez, Rose and Stewart"/>
    <s v="Cloned directional synergy"/>
    <n v="28200"/>
    <n v="18829"/>
    <x v="0"/>
    <n v="67"/>
    <n v="200"/>
    <n v="94.15"/>
    <s v="US"/>
    <s v="USD"/>
    <n v="1331013600"/>
    <n v="1333342800"/>
    <x v="14"/>
    <d v="2012-04-02T00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"/>
    <n v="452"/>
    <n v="84.99"/>
    <s v="US"/>
    <s v="USD"/>
    <n v="1575957600"/>
    <n v="1576303200"/>
    <x v="15"/>
    <d v="2019-12-14T00:00:00"/>
    <b v="0"/>
    <b v="0"/>
    <s v="technology/wearables"/>
    <x v="2"/>
    <x v="8"/>
  </r>
  <r>
    <n v="16"/>
    <s v="Hines Inc"/>
    <s v="Cross-platform systemic adapter"/>
    <n v="1700"/>
    <n v="11041"/>
    <x v="1"/>
    <n v="649"/>
    <n v="100"/>
    <n v="110.41"/>
    <s v="US"/>
    <s v="USD"/>
    <n v="1390370400"/>
    <n v="1392271200"/>
    <x v="16"/>
    <d v="2014-02-13T00:00:00"/>
    <b v="0"/>
    <b v="0"/>
    <s v="publishing/nonfiction"/>
    <x v="5"/>
    <x v="9"/>
  </r>
  <r>
    <n v="17"/>
    <s v="Cochran-Nguyen"/>
    <s v="Seamless 4thgeneration methodology"/>
    <n v="84600"/>
    <n v="134845"/>
    <x v="1"/>
    <n v="159"/>
    <n v="1249"/>
    <n v="107.96"/>
    <s v="US"/>
    <s v="USD"/>
    <n v="1294812000"/>
    <n v="1294898400"/>
    <x v="17"/>
    <d v="2011-01-13T00:00:00"/>
    <b v="0"/>
    <b v="0"/>
    <s v="film &amp; video/animation"/>
    <x v="4"/>
    <x v="10"/>
  </r>
  <r>
    <n v="18"/>
    <s v="Johnson-Gould"/>
    <s v="Exclusive needs-based adapter"/>
    <n v="9100"/>
    <n v="6089"/>
    <x v="3"/>
    <n v="67"/>
    <n v="135"/>
    <n v="45.1"/>
    <s v="US"/>
    <s v="USD"/>
    <n v="1536382800"/>
    <n v="1537074000"/>
    <x v="18"/>
    <d v="2018-09-16T00:00:00"/>
    <b v="0"/>
    <b v="0"/>
    <s v="theater/plays"/>
    <x v="3"/>
    <x v="3"/>
  </r>
  <r>
    <n v="19"/>
    <s v="Perez-Hess"/>
    <s v="Down-sized cohesive archive"/>
    <n v="62500"/>
    <n v="30331"/>
    <x v="0"/>
    <n v="49"/>
    <n v="674"/>
    <n v="45"/>
    <s v="US"/>
    <s v="USD"/>
    <n v="1551679200"/>
    <n v="1553490000"/>
    <x v="19"/>
    <d v="2019-03-25T00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"/>
    <n v="1396"/>
    <n v="105.97"/>
    <s v="US"/>
    <s v="USD"/>
    <n v="1406523600"/>
    <n v="1406523600"/>
    <x v="20"/>
    <d v="2014-07-28T00:00:00"/>
    <b v="0"/>
    <b v="0"/>
    <s v="film &amp; video/drama"/>
    <x v="4"/>
    <x v="6"/>
  </r>
  <r>
    <n v="21"/>
    <s v="Simmons-Reynolds"/>
    <s v="Re-engineered intangible definition"/>
    <n v="94000"/>
    <n v="38533"/>
    <x v="0"/>
    <n v="41"/>
    <n v="558"/>
    <n v="69.06"/>
    <s v="US"/>
    <s v="USD"/>
    <n v="1313384400"/>
    <n v="1316322000"/>
    <x v="21"/>
    <d v="2011-09-18T00:00:00"/>
    <b v="0"/>
    <b v="0"/>
    <s v="theater/plays"/>
    <x v="3"/>
    <x v="3"/>
  </r>
  <r>
    <n v="22"/>
    <s v="Collier Inc"/>
    <s v="Enhanced dynamic definition"/>
    <n v="59100"/>
    <n v="75690"/>
    <x v="1"/>
    <n v="128"/>
    <n v="890"/>
    <n v="85.04"/>
    <s v="US"/>
    <s v="USD"/>
    <n v="1522731600"/>
    <n v="1524027600"/>
    <x v="22"/>
    <d v="2018-04-18T00:00:00"/>
    <b v="0"/>
    <b v="0"/>
    <s v="theater/plays"/>
    <x v="3"/>
    <x v="3"/>
  </r>
  <r>
    <n v="23"/>
    <s v="Gray-Jenkins"/>
    <s v="Devolved next generation adapter"/>
    <n v="4500"/>
    <n v="14942"/>
    <x v="1"/>
    <n v="332"/>
    <n v="142"/>
    <n v="105.23"/>
    <s v="GB"/>
    <s v="GBP"/>
    <n v="1550124000"/>
    <n v="1554699600"/>
    <x v="23"/>
    <d v="2019-04-08T00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3"/>
    <n v="2673"/>
    <n v="39"/>
    <s v="US"/>
    <s v="USD"/>
    <n v="1403326800"/>
    <n v="1403499600"/>
    <x v="24"/>
    <d v="2014-06-23T00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"/>
    <n v="163"/>
    <n v="73.03"/>
    <s v="US"/>
    <s v="USD"/>
    <n v="1305694800"/>
    <n v="1307422800"/>
    <x v="25"/>
    <d v="2011-06-07T00:00:00"/>
    <b v="0"/>
    <b v="1"/>
    <s v="games/video games"/>
    <x v="6"/>
    <x v="11"/>
  </r>
  <r>
    <n v="26"/>
    <s v="Spencer-Bates"/>
    <s v="Optional responsive customer loyalty"/>
    <n v="107500"/>
    <n v="51814"/>
    <x v="3"/>
    <n v="48"/>
    <n v="1480"/>
    <n v="35.01"/>
    <s v="US"/>
    <s v="USD"/>
    <n v="1533013200"/>
    <n v="1535346000"/>
    <x v="26"/>
    <d v="2018-08-27T00:00:00"/>
    <b v="0"/>
    <b v="0"/>
    <s v="theater/plays"/>
    <x v="3"/>
    <x v="3"/>
  </r>
  <r>
    <n v="27"/>
    <s v="Best, Carr and Williams"/>
    <s v="Diverse transitional migration"/>
    <n v="2000"/>
    <n v="1599"/>
    <x v="0"/>
    <n v="80"/>
    <n v="15"/>
    <n v="106.6"/>
    <s v="US"/>
    <s v="USD"/>
    <n v="1443848400"/>
    <n v="1444539600"/>
    <x v="27"/>
    <d v="2015-10-11T00:00:00"/>
    <b v="0"/>
    <b v="0"/>
    <s v="music/rock"/>
    <x v="1"/>
    <x v="1"/>
  </r>
  <r>
    <n v="28"/>
    <s v="Campbell, Brown and Powell"/>
    <s v="Synchronized global task-force"/>
    <n v="130800"/>
    <n v="137635"/>
    <x v="1"/>
    <n v="105"/>
    <n v="2220"/>
    <n v="62"/>
    <s v="US"/>
    <s v="USD"/>
    <n v="1265695200"/>
    <n v="1267682400"/>
    <x v="28"/>
    <d v="2010-03-04T00:00:00"/>
    <b v="0"/>
    <b v="1"/>
    <s v="theater/plays"/>
    <x v="3"/>
    <x v="3"/>
  </r>
  <r>
    <n v="29"/>
    <s v="Johnson, Parker and Haynes"/>
    <s v="Focused 6thgeneration forecast"/>
    <n v="45900"/>
    <n v="150965"/>
    <x v="1"/>
    <n v="329"/>
    <n v="1606"/>
    <n v="94"/>
    <s v="CH"/>
    <s v="CHF"/>
    <n v="1532062800"/>
    <n v="1535518800"/>
    <x v="29"/>
    <d v="2018-08-29T00:00:00"/>
    <b v="0"/>
    <b v="0"/>
    <s v="film &amp; video/shorts"/>
    <x v="4"/>
    <x v="12"/>
  </r>
  <r>
    <n v="30"/>
    <s v="Clark-Cooke"/>
    <s v="Down-sized analyzing challenge"/>
    <n v="9000"/>
    <n v="14455"/>
    <x v="1"/>
    <n v="161"/>
    <n v="129"/>
    <n v="112.05"/>
    <s v="US"/>
    <s v="USD"/>
    <n v="1558674000"/>
    <n v="1559106000"/>
    <x v="30"/>
    <d v="2019-05-29T00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1"/>
    <s v="GB"/>
    <s v="GBP"/>
    <n v="1451973600"/>
    <n v="1454392800"/>
    <x v="31"/>
    <d v="2016-02-02T00:00:00"/>
    <b v="0"/>
    <b v="0"/>
    <s v="games/video games"/>
    <x v="6"/>
    <x v="11"/>
  </r>
  <r>
    <n v="32"/>
    <s v="Jackson PLC"/>
    <s v="Ergonomic 6thgeneration success"/>
    <n v="101000"/>
    <n v="87676"/>
    <x v="0"/>
    <n v="87"/>
    <n v="2307"/>
    <n v="38"/>
    <s v="IT"/>
    <s v="EUR"/>
    <n v="1515564000"/>
    <n v="1517896800"/>
    <x v="32"/>
    <d v="2018-02-06T00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8"/>
    <n v="5419"/>
    <n v="35"/>
    <s v="US"/>
    <s v="USD"/>
    <n v="1412485200"/>
    <n v="1415685600"/>
    <x v="33"/>
    <d v="2014-11-11T00:00:00"/>
    <b v="0"/>
    <b v="0"/>
    <s v="theater/plays"/>
    <x v="3"/>
    <x v="3"/>
  </r>
  <r>
    <n v="34"/>
    <s v="Maldonado and Sons"/>
    <s v="Reverse-engineered asynchronous archive"/>
    <n v="9300"/>
    <n v="14025"/>
    <x v="1"/>
    <n v="151"/>
    <n v="165"/>
    <n v="85"/>
    <s v="US"/>
    <s v="USD"/>
    <n v="1490245200"/>
    <n v="1490677200"/>
    <x v="34"/>
    <d v="2017-03-28T00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"/>
    <n v="1965"/>
    <n v="95.99"/>
    <s v="DK"/>
    <s v="DKK"/>
    <n v="1547877600"/>
    <n v="1551506400"/>
    <x v="35"/>
    <d v="2019-03-02T00:00:00"/>
    <b v="0"/>
    <b v="1"/>
    <s v="film &amp; video/drama"/>
    <x v="4"/>
    <x v="6"/>
  </r>
  <r>
    <n v="36"/>
    <s v="Jackson-Lewis"/>
    <s v="Monitored multi-state encryption"/>
    <n v="700"/>
    <n v="1101"/>
    <x v="1"/>
    <n v="157"/>
    <n v="16"/>
    <n v="68.81"/>
    <s v="US"/>
    <s v="USD"/>
    <n v="1298700000"/>
    <n v="1300856400"/>
    <x v="36"/>
    <d v="2011-03-23T00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40"/>
    <n v="107"/>
    <n v="105.97"/>
    <s v="US"/>
    <s v="USD"/>
    <n v="1570338000"/>
    <n v="1573192800"/>
    <x v="37"/>
    <d v="2019-11-08T00:00:00"/>
    <b v="0"/>
    <b v="1"/>
    <s v="publishing/fiction"/>
    <x v="5"/>
    <x v="13"/>
  </r>
  <r>
    <n v="38"/>
    <s v="Maldonado-Gonzalez"/>
    <s v="Digitized client-driven database"/>
    <n v="3100"/>
    <n v="10085"/>
    <x v="1"/>
    <n v="325"/>
    <n v="134"/>
    <n v="75.260000000000005"/>
    <s v="US"/>
    <s v="USD"/>
    <n v="1287378000"/>
    <n v="1287810000"/>
    <x v="38"/>
    <d v="2010-10-23T00:00:00"/>
    <b v="0"/>
    <b v="0"/>
    <s v="photography/photography books"/>
    <x v="7"/>
    <x v="14"/>
  </r>
  <r>
    <n v="39"/>
    <s v="Kim-Rice"/>
    <s v="Organized bi-directional function"/>
    <n v="9900"/>
    <n v="5027"/>
    <x v="0"/>
    <n v="51"/>
    <n v="88"/>
    <n v="57.13"/>
    <s v="DK"/>
    <s v="DKK"/>
    <n v="1361772000"/>
    <n v="1362978000"/>
    <x v="39"/>
    <d v="2013-03-11T00:00:00"/>
    <b v="0"/>
    <b v="0"/>
    <s v="theater/plays"/>
    <x v="3"/>
    <x v="3"/>
  </r>
  <r>
    <n v="40"/>
    <s v="Garcia, Garcia and Lopez"/>
    <s v="Reduced stable middleware"/>
    <n v="8800"/>
    <n v="14878"/>
    <x v="1"/>
    <n v="169"/>
    <n v="198"/>
    <n v="75.14"/>
    <s v="US"/>
    <s v="USD"/>
    <n v="1275714000"/>
    <n v="1277355600"/>
    <x v="40"/>
    <d v="2010-06-24T00:00:00"/>
    <b v="0"/>
    <b v="1"/>
    <s v="technology/wearables"/>
    <x v="2"/>
    <x v="8"/>
  </r>
  <r>
    <n v="41"/>
    <s v="Watts Group"/>
    <s v="Universal 5thgeneration neural-net"/>
    <n v="5600"/>
    <n v="11924"/>
    <x v="1"/>
    <n v="213"/>
    <n v="111"/>
    <n v="107.42"/>
    <s v="IT"/>
    <s v="EUR"/>
    <n v="1346734800"/>
    <n v="1348981200"/>
    <x v="41"/>
    <d v="2012-09-30T00:00:00"/>
    <b v="0"/>
    <b v="1"/>
    <s v="music/rock"/>
    <x v="1"/>
    <x v="1"/>
  </r>
  <r>
    <n v="42"/>
    <s v="Werner-Bryant"/>
    <s v="Virtual uniform frame"/>
    <n v="1800"/>
    <n v="7991"/>
    <x v="1"/>
    <n v="444"/>
    <n v="222"/>
    <n v="36"/>
    <s v="US"/>
    <s v="USD"/>
    <n v="1309755600"/>
    <n v="1310533200"/>
    <x v="42"/>
    <d v="2011-07-13T00:00:00"/>
    <b v="0"/>
    <b v="0"/>
    <s v="food/food trucks"/>
    <x v="0"/>
    <x v="0"/>
  </r>
  <r>
    <n v="43"/>
    <s v="Schmitt-Mendoza"/>
    <s v="Profound explicit paradigm"/>
    <n v="90200"/>
    <n v="167717"/>
    <x v="1"/>
    <n v="186"/>
    <n v="6212"/>
    <n v="27"/>
    <s v="US"/>
    <s v="USD"/>
    <n v="1406178000"/>
    <n v="1407560400"/>
    <x v="43"/>
    <d v="2014-08-09T00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9"/>
    <n v="98"/>
    <n v="107.56"/>
    <s v="DK"/>
    <s v="DKK"/>
    <n v="1552798800"/>
    <n v="1552885200"/>
    <x v="44"/>
    <d v="2019-03-18T00:00: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n v="48"/>
    <n v="94.38"/>
    <s v="US"/>
    <s v="USD"/>
    <n v="1478062800"/>
    <n v="1479362400"/>
    <x v="45"/>
    <d v="2016-11-17T00:00:00"/>
    <b v="0"/>
    <b v="1"/>
    <s v="theater/plays"/>
    <x v="3"/>
    <x v="3"/>
  </r>
  <r>
    <n v="46"/>
    <s v="Vaughn, Hunt and Caldwell"/>
    <s v="Virtual grid-enabled task-force"/>
    <n v="3700"/>
    <n v="4247"/>
    <x v="1"/>
    <n v="115"/>
    <n v="92"/>
    <n v="46.16"/>
    <s v="US"/>
    <s v="USD"/>
    <n v="1278565200"/>
    <n v="1280552400"/>
    <x v="46"/>
    <d v="2010-07-31T00:00:00"/>
    <b v="0"/>
    <b v="0"/>
    <s v="music/rock"/>
    <x v="1"/>
    <x v="1"/>
  </r>
  <r>
    <n v="47"/>
    <s v="Bennett and Sons"/>
    <s v="Function-based multi-state software"/>
    <n v="1500"/>
    <n v="7129"/>
    <x v="1"/>
    <n v="475"/>
    <n v="149"/>
    <n v="47.85"/>
    <s v="US"/>
    <s v="USD"/>
    <n v="1396069200"/>
    <n v="1398661200"/>
    <x v="47"/>
    <d v="2014-04-28T00:00:00"/>
    <b v="0"/>
    <b v="0"/>
    <s v="theater/plays"/>
    <x v="3"/>
    <x v="3"/>
  </r>
  <r>
    <n v="48"/>
    <s v="Lamb Inc"/>
    <s v="Optimized leadingedge concept"/>
    <n v="33300"/>
    <n v="128862"/>
    <x v="1"/>
    <n v="387"/>
    <n v="2431"/>
    <n v="53.01"/>
    <s v="US"/>
    <s v="USD"/>
    <n v="1435208400"/>
    <n v="1436245200"/>
    <x v="48"/>
    <d v="2015-07-07T00:00:00"/>
    <b v="0"/>
    <b v="0"/>
    <s v="theater/plays"/>
    <x v="3"/>
    <x v="3"/>
  </r>
  <r>
    <n v="49"/>
    <s v="Casey-Kelly"/>
    <s v="Sharable holistic interface"/>
    <n v="7200"/>
    <n v="13653"/>
    <x v="1"/>
    <n v="190"/>
    <n v="303"/>
    <n v="45.06"/>
    <s v="US"/>
    <s v="USD"/>
    <n v="1571547600"/>
    <n v="1575439200"/>
    <x v="49"/>
    <d v="2019-12-04T00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s v="IT"/>
    <s v="EUR"/>
    <n v="1375333200"/>
    <n v="1377752400"/>
    <x v="50"/>
    <d v="2013-08-29T00:00:00"/>
    <b v="0"/>
    <b v="0"/>
    <s v="music/metal"/>
    <x v="1"/>
    <x v="16"/>
  </r>
  <r>
    <n v="51"/>
    <s v="Bradshaw, Gill and Donovan"/>
    <s v="Inverse secondary infrastructure"/>
    <n v="158100"/>
    <n v="145243"/>
    <x v="0"/>
    <n v="92"/>
    <n v="1467"/>
    <n v="99.01"/>
    <s v="GB"/>
    <s v="GBP"/>
    <n v="1332824400"/>
    <n v="1334206800"/>
    <x v="51"/>
    <d v="2012-04-12T00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"/>
    <n v="75"/>
    <n v="32.79"/>
    <s v="US"/>
    <s v="USD"/>
    <n v="1284526800"/>
    <n v="1284872400"/>
    <x v="52"/>
    <d v="2010-09-19T00:00:00"/>
    <b v="0"/>
    <b v="0"/>
    <s v="theater/plays"/>
    <x v="3"/>
    <x v="3"/>
  </r>
  <r>
    <n v="53"/>
    <s v="Smith-Jones"/>
    <s v="Reverse-engineered static concept"/>
    <n v="8800"/>
    <n v="12356"/>
    <x v="1"/>
    <n v="140"/>
    <n v="209"/>
    <n v="59.12"/>
    <s v="US"/>
    <s v="USD"/>
    <n v="1400562000"/>
    <n v="1403931600"/>
    <x v="53"/>
    <d v="2014-06-28T00:00:00"/>
    <b v="0"/>
    <b v="0"/>
    <s v="film &amp; video/drama"/>
    <x v="4"/>
    <x v="6"/>
  </r>
  <r>
    <n v="54"/>
    <s v="Roy PLC"/>
    <s v="Multi-channeled neutral customer loyalty"/>
    <n v="6000"/>
    <n v="5392"/>
    <x v="0"/>
    <n v="90"/>
    <n v="120"/>
    <n v="44.93"/>
    <s v="US"/>
    <s v="USD"/>
    <n v="1520748000"/>
    <n v="1521262800"/>
    <x v="54"/>
    <d v="2018-03-17T00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8"/>
    <n v="131"/>
    <n v="89.66"/>
    <s v="US"/>
    <s v="USD"/>
    <n v="1532926800"/>
    <n v="1533358800"/>
    <x v="55"/>
    <d v="2018-08-04T00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4"/>
    <n v="164"/>
    <n v="70.08"/>
    <s v="US"/>
    <s v="USD"/>
    <n v="1420869600"/>
    <n v="1421474400"/>
    <x v="56"/>
    <d v="2015-01-17T00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"/>
    <n v="201"/>
    <n v="31.06"/>
    <s v="US"/>
    <s v="USD"/>
    <n v="1504242000"/>
    <n v="1505278800"/>
    <x v="57"/>
    <d v="2017-09-13T00:00:00"/>
    <b v="0"/>
    <b v="0"/>
    <s v="games/video games"/>
    <x v="6"/>
    <x v="11"/>
  </r>
  <r>
    <n v="58"/>
    <s v="Anderson-Perez"/>
    <s v="Expanded 3rdgeneration strategy"/>
    <n v="2700"/>
    <n v="6132"/>
    <x v="1"/>
    <n v="227"/>
    <n v="211"/>
    <n v="29.06"/>
    <s v="US"/>
    <s v="USD"/>
    <n v="1442811600"/>
    <n v="1443934800"/>
    <x v="58"/>
    <d v="2015-10-04T00:00:00"/>
    <b v="0"/>
    <b v="0"/>
    <s v="theater/plays"/>
    <x v="3"/>
    <x v="3"/>
  </r>
  <r>
    <n v="59"/>
    <s v="Wright, Fox and Marks"/>
    <s v="Assimilated real-time support"/>
    <n v="1400"/>
    <n v="3851"/>
    <x v="1"/>
    <n v="275"/>
    <n v="128"/>
    <n v="30.09"/>
    <s v="US"/>
    <s v="USD"/>
    <n v="1497243600"/>
    <n v="1498539600"/>
    <x v="59"/>
    <d v="2017-06-27T00:00:00"/>
    <b v="0"/>
    <b v="1"/>
    <s v="theater/plays"/>
    <x v="3"/>
    <x v="3"/>
  </r>
  <r>
    <n v="60"/>
    <s v="Crawford-Peters"/>
    <s v="User-centric regional database"/>
    <n v="94200"/>
    <n v="135997"/>
    <x v="1"/>
    <n v="144"/>
    <n v="1600"/>
    <n v="85"/>
    <s v="CA"/>
    <s v="CAD"/>
    <n v="1342501200"/>
    <n v="1342760400"/>
    <x v="60"/>
    <d v="2012-07-20T00:00:00"/>
    <b v="0"/>
    <b v="0"/>
    <s v="theater/plays"/>
    <x v="3"/>
    <x v="3"/>
  </r>
  <r>
    <n v="61"/>
    <s v="Romero-Hoffman"/>
    <s v="Open-source zero administration complexity"/>
    <n v="199200"/>
    <n v="184750"/>
    <x v="0"/>
    <n v="93"/>
    <n v="2253"/>
    <n v="82"/>
    <s v="CA"/>
    <s v="CAD"/>
    <n v="1298268000"/>
    <n v="1301720400"/>
    <x v="61"/>
    <d v="2011-04-02T00:00:00"/>
    <b v="0"/>
    <b v="0"/>
    <s v="theater/plays"/>
    <x v="3"/>
    <x v="3"/>
  </r>
  <r>
    <n v="62"/>
    <s v="Sparks-West"/>
    <s v="Organized incremental standardization"/>
    <n v="2000"/>
    <n v="14452"/>
    <x v="1"/>
    <n v="723"/>
    <n v="249"/>
    <n v="58.04"/>
    <s v="US"/>
    <s v="USD"/>
    <n v="1433480400"/>
    <n v="1433566800"/>
    <x v="62"/>
    <d v="2015-06-06T00:00:00"/>
    <b v="0"/>
    <b v="0"/>
    <s v="technology/web"/>
    <x v="2"/>
    <x v="2"/>
  </r>
  <r>
    <n v="63"/>
    <s v="Baker, Morgan and Brown"/>
    <s v="Assimilated didactic open system"/>
    <n v="4700"/>
    <n v="557"/>
    <x v="0"/>
    <n v="12"/>
    <n v="5"/>
    <n v="111.4"/>
    <s v="US"/>
    <s v="USD"/>
    <n v="1493355600"/>
    <n v="1493874000"/>
    <x v="63"/>
    <d v="2017-05-04T00:00:00"/>
    <b v="0"/>
    <b v="0"/>
    <s v="theater/plays"/>
    <x v="3"/>
    <x v="3"/>
  </r>
  <r>
    <n v="64"/>
    <s v="Mosley-Gilbert"/>
    <s v="Vision-oriented logistical intranet"/>
    <n v="2800"/>
    <n v="2734"/>
    <x v="0"/>
    <n v="98"/>
    <n v="38"/>
    <n v="71.95"/>
    <s v="US"/>
    <s v="USD"/>
    <n v="1530507600"/>
    <n v="1531803600"/>
    <x v="64"/>
    <d v="2018-07-17T00:00:00"/>
    <b v="0"/>
    <b v="1"/>
    <s v="technology/web"/>
    <x v="2"/>
    <x v="2"/>
  </r>
  <r>
    <n v="65"/>
    <s v="Berry-Boyer"/>
    <s v="Mandatory incremental projection"/>
    <n v="6100"/>
    <n v="14405"/>
    <x v="1"/>
    <n v="236"/>
    <n v="236"/>
    <n v="61.04"/>
    <s v="US"/>
    <s v="USD"/>
    <n v="1296108000"/>
    <n v="1296712800"/>
    <x v="65"/>
    <d v="2011-02-03T00:00:00"/>
    <b v="0"/>
    <b v="0"/>
    <s v="theater/plays"/>
    <x v="3"/>
    <x v="3"/>
  </r>
  <r>
    <n v="66"/>
    <s v="Sanders-Allen"/>
    <s v="Grass-roots needs-based encryption"/>
    <n v="2900"/>
    <n v="1307"/>
    <x v="0"/>
    <n v="45"/>
    <n v="12"/>
    <n v="108.92"/>
    <s v="US"/>
    <s v="USD"/>
    <n v="1428469200"/>
    <n v="1428901200"/>
    <x v="66"/>
    <d v="2015-04-13T00:00:00"/>
    <b v="0"/>
    <b v="1"/>
    <s v="theater/plays"/>
    <x v="3"/>
    <x v="3"/>
  </r>
  <r>
    <n v="67"/>
    <s v="Lopez Inc"/>
    <s v="Team-oriented 6thgeneration middleware"/>
    <n v="72600"/>
    <n v="117892"/>
    <x v="1"/>
    <n v="162"/>
    <n v="4065"/>
    <n v="29"/>
    <s v="GB"/>
    <s v="GBP"/>
    <n v="1264399200"/>
    <n v="1264831200"/>
    <x v="67"/>
    <d v="2010-01-30T00:00:00"/>
    <b v="0"/>
    <b v="1"/>
    <s v="technology/wearables"/>
    <x v="2"/>
    <x v="8"/>
  </r>
  <r>
    <n v="68"/>
    <s v="Moreno-Turner"/>
    <s v="Inverse multi-tasking installation"/>
    <n v="5700"/>
    <n v="14508"/>
    <x v="1"/>
    <n v="255"/>
    <n v="246"/>
    <n v="58.98"/>
    <s v="IT"/>
    <s v="EUR"/>
    <n v="1501131600"/>
    <n v="1505192400"/>
    <x v="68"/>
    <d v="2017-09-12T00:00:00"/>
    <b v="0"/>
    <b v="1"/>
    <s v="theater/plays"/>
    <x v="3"/>
    <x v="3"/>
  </r>
  <r>
    <n v="69"/>
    <s v="Jones-Watson"/>
    <s v="Switchable disintermediate moderator"/>
    <n v="7900"/>
    <n v="1901"/>
    <x v="3"/>
    <n v="24"/>
    <n v="17"/>
    <n v="111.82"/>
    <s v="US"/>
    <s v="USD"/>
    <n v="1292738400"/>
    <n v="1295676000"/>
    <x v="69"/>
    <d v="2011-01-22T00:00:00"/>
    <b v="0"/>
    <b v="0"/>
    <s v="theater/plays"/>
    <x v="3"/>
    <x v="3"/>
  </r>
  <r>
    <n v="70"/>
    <s v="Barker Inc"/>
    <s v="Re-engineered 24/7 task-force"/>
    <n v="128000"/>
    <n v="158389"/>
    <x v="1"/>
    <n v="124"/>
    <n v="2475"/>
    <n v="64"/>
    <s v="IT"/>
    <s v="EUR"/>
    <n v="1288674000"/>
    <n v="1292911200"/>
    <x v="70"/>
    <d v="2010-12-21T00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"/>
    <n v="76"/>
    <n v="85.32"/>
    <s v="US"/>
    <s v="USD"/>
    <n v="1575093600"/>
    <n v="1575439200"/>
    <x v="71"/>
    <d v="2019-12-04T00:00:00"/>
    <b v="0"/>
    <b v="0"/>
    <s v="theater/plays"/>
    <x v="3"/>
    <x v="3"/>
  </r>
  <r>
    <n v="72"/>
    <s v="Hampton, Lewis and Ray"/>
    <s v="Seamless coherent parallelism"/>
    <n v="600"/>
    <n v="4022"/>
    <x v="1"/>
    <n v="670"/>
    <n v="54"/>
    <n v="74.48"/>
    <s v="US"/>
    <s v="USD"/>
    <n v="1435726800"/>
    <n v="1438837200"/>
    <x v="72"/>
    <d v="2015-08-06T00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1"/>
    <n v="88"/>
    <n v="105.15"/>
    <s v="US"/>
    <s v="USD"/>
    <n v="1480226400"/>
    <n v="1480485600"/>
    <x v="73"/>
    <d v="2016-11-30T00:00:00"/>
    <b v="0"/>
    <b v="0"/>
    <s v="music/jazz"/>
    <x v="1"/>
    <x v="17"/>
  </r>
  <r>
    <n v="74"/>
    <s v="Davis-Michael"/>
    <s v="Progressive tertiary framework"/>
    <n v="3900"/>
    <n v="4776"/>
    <x v="1"/>
    <n v="122"/>
    <n v="85"/>
    <n v="56.19"/>
    <s v="GB"/>
    <s v="GBP"/>
    <n v="1459054800"/>
    <n v="1459141200"/>
    <x v="74"/>
    <d v="2016-03-28T00:00:00"/>
    <b v="0"/>
    <b v="0"/>
    <s v="music/metal"/>
    <x v="1"/>
    <x v="16"/>
  </r>
  <r>
    <n v="75"/>
    <s v="White, Torres and Bishop"/>
    <s v="Multi-layered dynamic protocol"/>
    <n v="9700"/>
    <n v="14606"/>
    <x v="1"/>
    <n v="151"/>
    <n v="170"/>
    <n v="85.92"/>
    <s v="US"/>
    <s v="USD"/>
    <n v="1531630800"/>
    <n v="1532322000"/>
    <x v="75"/>
    <d v="2018-07-23T00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"/>
    <n v="1684"/>
    <n v="57"/>
    <s v="US"/>
    <s v="USD"/>
    <n v="1421992800"/>
    <n v="1426222800"/>
    <x v="76"/>
    <d v="2015-03-13T00:00:00"/>
    <b v="1"/>
    <b v="1"/>
    <s v="theater/plays"/>
    <x v="3"/>
    <x v="3"/>
  </r>
  <r>
    <n v="77"/>
    <s v="Acevedo-Huffman"/>
    <s v="Pre-emptive impactful model"/>
    <n v="9500"/>
    <n v="4460"/>
    <x v="0"/>
    <n v="47"/>
    <n v="56"/>
    <n v="79.64"/>
    <s v="US"/>
    <s v="USD"/>
    <n v="1285563600"/>
    <n v="1286773200"/>
    <x v="77"/>
    <d v="2010-10-11T00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1"/>
    <n v="330"/>
    <n v="41.02"/>
    <s v="US"/>
    <s v="USD"/>
    <n v="1523854800"/>
    <n v="1523941200"/>
    <x v="78"/>
    <d v="2018-04-17T00:00:00"/>
    <b v="0"/>
    <b v="0"/>
    <s v="publishing/translations"/>
    <x v="5"/>
    <x v="18"/>
  </r>
  <r>
    <n v="79"/>
    <s v="Soto LLC"/>
    <s v="Triple-buffered reciprocal project"/>
    <n v="57800"/>
    <n v="40228"/>
    <x v="0"/>
    <n v="70"/>
    <n v="838"/>
    <n v="48"/>
    <s v="US"/>
    <s v="USD"/>
    <n v="1529125200"/>
    <n v="1529557200"/>
    <x v="79"/>
    <d v="2018-06-21T00:00:00"/>
    <b v="0"/>
    <b v="0"/>
    <s v="theater/plays"/>
    <x v="3"/>
    <x v="3"/>
  </r>
  <r>
    <n v="80"/>
    <s v="Sutton, Barrett and Tucker"/>
    <s v="Cross-platform needs-based approach"/>
    <n v="1100"/>
    <n v="7012"/>
    <x v="1"/>
    <n v="637"/>
    <n v="127"/>
    <n v="55.21"/>
    <s v="US"/>
    <s v="USD"/>
    <n v="1503982800"/>
    <n v="1506574800"/>
    <x v="80"/>
    <d v="2017-09-28T00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"/>
    <n v="411"/>
    <n v="92.11"/>
    <s v="US"/>
    <s v="USD"/>
    <n v="1511416800"/>
    <n v="1513576800"/>
    <x v="81"/>
    <d v="2017-12-18T00:00:00"/>
    <b v="0"/>
    <b v="0"/>
    <s v="music/rock"/>
    <x v="1"/>
    <x v="1"/>
  </r>
  <r>
    <n v="82"/>
    <s v="Porter-George"/>
    <s v="Reactive content-based framework"/>
    <n v="1000"/>
    <n v="14973"/>
    <x v="1"/>
    <n v="1497"/>
    <n v="180"/>
    <n v="83.18"/>
    <s v="GB"/>
    <s v="GBP"/>
    <n v="1547704800"/>
    <n v="1548309600"/>
    <x v="82"/>
    <d v="2019-01-24T00:00:00"/>
    <b v="0"/>
    <b v="1"/>
    <s v="games/video games"/>
    <x v="6"/>
    <x v="11"/>
  </r>
  <r>
    <n v="83"/>
    <s v="Fitzgerald PLC"/>
    <s v="Realigned user-facing concept"/>
    <n v="106400"/>
    <n v="39996"/>
    <x v="0"/>
    <n v="38"/>
    <n v="1000"/>
    <n v="40"/>
    <s v="US"/>
    <s v="USD"/>
    <n v="1469682000"/>
    <n v="1471582800"/>
    <x v="83"/>
    <d v="2016-08-19T00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"/>
    <n v="374"/>
    <n v="111.13"/>
    <s v="US"/>
    <s v="USD"/>
    <n v="1343451600"/>
    <n v="1344315600"/>
    <x v="84"/>
    <d v="2012-08-07T00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"/>
    <n v="71"/>
    <n v="90.56"/>
    <s v="AU"/>
    <s v="AUD"/>
    <n v="1315717200"/>
    <n v="1316408400"/>
    <x v="85"/>
    <d v="2011-09-19T00:00:00"/>
    <b v="0"/>
    <b v="0"/>
    <s v="music/indie rock"/>
    <x v="1"/>
    <x v="7"/>
  </r>
  <r>
    <n v="86"/>
    <s v="Davis-Smith"/>
    <s v="Organic motivating firmware"/>
    <n v="7400"/>
    <n v="12405"/>
    <x v="1"/>
    <n v="168"/>
    <n v="203"/>
    <n v="61.11"/>
    <s v="US"/>
    <s v="USD"/>
    <n v="1430715600"/>
    <n v="1431838800"/>
    <x v="86"/>
    <d v="2015-05-17T00:00:00"/>
    <b v="1"/>
    <b v="0"/>
    <s v="theater/plays"/>
    <x v="3"/>
    <x v="3"/>
  </r>
  <r>
    <n v="87"/>
    <s v="Farrell and Sons"/>
    <s v="Synergized 4thgeneration conglomeration"/>
    <n v="198500"/>
    <n v="123040"/>
    <x v="0"/>
    <n v="62"/>
    <n v="1482"/>
    <n v="83.02"/>
    <s v="AU"/>
    <s v="AUD"/>
    <n v="1299564000"/>
    <n v="1300510800"/>
    <x v="87"/>
    <d v="2011-03-19T00:00:00"/>
    <b v="0"/>
    <b v="1"/>
    <s v="music/rock"/>
    <x v="1"/>
    <x v="1"/>
  </r>
  <r>
    <n v="88"/>
    <s v="Clark Group"/>
    <s v="Grass-roots fault-tolerant policy"/>
    <n v="4800"/>
    <n v="12516"/>
    <x v="1"/>
    <n v="261"/>
    <n v="113"/>
    <n v="110.76"/>
    <s v="US"/>
    <s v="USD"/>
    <n v="1429160400"/>
    <n v="1431061200"/>
    <x v="88"/>
    <d v="2015-05-08T00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3"/>
    <n v="96"/>
    <n v="89.46"/>
    <s v="US"/>
    <s v="USD"/>
    <n v="1271307600"/>
    <n v="1271480400"/>
    <x v="89"/>
    <d v="2010-04-17T00:00:00"/>
    <b v="0"/>
    <b v="0"/>
    <s v="theater/plays"/>
    <x v="3"/>
    <x v="3"/>
  </r>
  <r>
    <n v="90"/>
    <s v="Kramer Group"/>
    <s v="Synergistic explicit parallelism"/>
    <n v="7800"/>
    <n v="6132"/>
    <x v="0"/>
    <n v="79"/>
    <n v="106"/>
    <n v="57.85"/>
    <s v="US"/>
    <s v="USD"/>
    <n v="1456380000"/>
    <n v="1456380000"/>
    <x v="90"/>
    <d v="2016-02-25T00:00:00"/>
    <b v="0"/>
    <b v="1"/>
    <s v="theater/plays"/>
    <x v="3"/>
    <x v="3"/>
  </r>
  <r>
    <n v="91"/>
    <s v="Frazier, Patrick and Smith"/>
    <s v="Enhanced systemic analyzer"/>
    <n v="154300"/>
    <n v="74688"/>
    <x v="0"/>
    <n v="48"/>
    <n v="679"/>
    <n v="110"/>
    <s v="IT"/>
    <s v="EUR"/>
    <n v="1470459600"/>
    <n v="1472878800"/>
    <x v="91"/>
    <d v="2016-09-03T00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9"/>
    <n v="498"/>
    <n v="103.97"/>
    <s v="CH"/>
    <s v="CHF"/>
    <n v="1277269200"/>
    <n v="1277355600"/>
    <x v="92"/>
    <d v="2010-06-24T00:00:00"/>
    <b v="0"/>
    <b v="1"/>
    <s v="games/video games"/>
    <x v="6"/>
    <x v="11"/>
  </r>
  <r>
    <n v="93"/>
    <s v="Hall and Sons"/>
    <s v="Pre-emptive radical architecture"/>
    <n v="108800"/>
    <n v="65877"/>
    <x v="3"/>
    <n v="61"/>
    <n v="610"/>
    <n v="108"/>
    <s v="US"/>
    <s v="USD"/>
    <n v="1350709200"/>
    <n v="1351054800"/>
    <x v="93"/>
    <d v="2012-10-24T00:00:00"/>
    <b v="0"/>
    <b v="1"/>
    <s v="theater/plays"/>
    <x v="3"/>
    <x v="3"/>
  </r>
  <r>
    <n v="94"/>
    <s v="Hanson Inc"/>
    <s v="Grass-roots web-enabled contingency"/>
    <n v="2900"/>
    <n v="8807"/>
    <x v="1"/>
    <n v="304"/>
    <n v="180"/>
    <n v="48.93"/>
    <s v="GB"/>
    <s v="GBP"/>
    <n v="1554613200"/>
    <n v="1555563600"/>
    <x v="94"/>
    <d v="2019-04-18T00:00:00"/>
    <b v="0"/>
    <b v="0"/>
    <s v="technology/web"/>
    <x v="2"/>
    <x v="2"/>
  </r>
  <r>
    <n v="95"/>
    <s v="Sanchez LLC"/>
    <s v="Stand-alone system-worthy standardization"/>
    <n v="900"/>
    <n v="1017"/>
    <x v="1"/>
    <n v="113"/>
    <n v="27"/>
    <n v="37.67"/>
    <s v="US"/>
    <s v="USD"/>
    <n v="1571029200"/>
    <n v="1571634000"/>
    <x v="95"/>
    <d v="2019-10-21T00:00:00"/>
    <b v="0"/>
    <b v="0"/>
    <s v="film &amp; video/documentary"/>
    <x v="4"/>
    <x v="4"/>
  </r>
  <r>
    <n v="96"/>
    <s v="Howard Ltd"/>
    <s v="Down-sized systematic policy"/>
    <n v="69700"/>
    <n v="151513"/>
    <x v="1"/>
    <n v="217"/>
    <n v="2331"/>
    <n v="65"/>
    <s v="US"/>
    <s v="USD"/>
    <n v="1299736800"/>
    <n v="1300856400"/>
    <x v="96"/>
    <d v="2011-03-23T00:00:00"/>
    <b v="0"/>
    <b v="0"/>
    <s v="theater/plays"/>
    <x v="3"/>
    <x v="3"/>
  </r>
  <r>
    <n v="97"/>
    <s v="Stewart LLC"/>
    <s v="Cloned bi-directional architecture"/>
    <n v="1300"/>
    <n v="12047"/>
    <x v="1"/>
    <n v="927"/>
    <n v="113"/>
    <n v="106.61"/>
    <s v="US"/>
    <s v="USD"/>
    <n v="1435208400"/>
    <n v="1439874000"/>
    <x v="48"/>
    <d v="2015-08-18T00:00:00"/>
    <b v="0"/>
    <b v="0"/>
    <s v="food/food trucks"/>
    <x v="0"/>
    <x v="0"/>
  </r>
  <r>
    <n v="98"/>
    <s v="Arias, Allen and Miller"/>
    <s v="Seamless transitional portal"/>
    <n v="97800"/>
    <n v="32951"/>
    <x v="0"/>
    <n v="34"/>
    <n v="1220"/>
    <n v="27.01"/>
    <s v="AU"/>
    <s v="AUD"/>
    <n v="1437973200"/>
    <n v="1438318800"/>
    <x v="97"/>
    <d v="2015-07-31T00:00:00"/>
    <b v="0"/>
    <b v="0"/>
    <s v="games/video games"/>
    <x v="6"/>
    <x v="11"/>
  </r>
  <r>
    <n v="99"/>
    <s v="Baker-Morris"/>
    <s v="Fully-configurable motivating approach"/>
    <n v="7600"/>
    <n v="14951"/>
    <x v="1"/>
    <n v="197"/>
    <n v="164"/>
    <n v="91.16"/>
    <s v="US"/>
    <s v="USD"/>
    <n v="1416895200"/>
    <n v="1419400800"/>
    <x v="98"/>
    <d v="2014-12-24T00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s v="US"/>
    <s v="USD"/>
    <n v="1319000400"/>
    <n v="1320555600"/>
    <x v="99"/>
    <d v="2011-11-06T00:00:00"/>
    <b v="0"/>
    <b v="0"/>
    <s v="theater/plays"/>
    <x v="3"/>
    <x v="3"/>
  </r>
  <r>
    <n v="101"/>
    <s v="Douglas LLC"/>
    <s v="Reduced heuristic moratorium"/>
    <n v="900"/>
    <n v="9193"/>
    <x v="1"/>
    <n v="1021"/>
    <n v="164"/>
    <n v="56.05"/>
    <s v="US"/>
    <s v="USD"/>
    <n v="1424498400"/>
    <n v="1425103200"/>
    <x v="100"/>
    <d v="2015-02-28T00:00:00"/>
    <b v="0"/>
    <b v="1"/>
    <s v="music/electric music"/>
    <x v="1"/>
    <x v="5"/>
  </r>
  <r>
    <n v="102"/>
    <s v="Garcia Inc"/>
    <s v="Front-line web-enabled model"/>
    <n v="3700"/>
    <n v="10422"/>
    <x v="1"/>
    <n v="282"/>
    <n v="336"/>
    <n v="31.02"/>
    <s v="US"/>
    <s v="USD"/>
    <n v="1526274000"/>
    <n v="1526878800"/>
    <x v="101"/>
    <d v="2018-05-21T00:00:00"/>
    <b v="0"/>
    <b v="1"/>
    <s v="technology/wearables"/>
    <x v="2"/>
    <x v="8"/>
  </r>
  <r>
    <n v="103"/>
    <s v="Frye, Hunt and Powell"/>
    <s v="Polarized incremental emulation"/>
    <n v="10000"/>
    <n v="2461"/>
    <x v="0"/>
    <n v="25"/>
    <n v="37"/>
    <n v="66.510000000000005"/>
    <s v="IT"/>
    <s v="EUR"/>
    <n v="1287896400"/>
    <n v="1288674000"/>
    <x v="102"/>
    <d v="2010-11-02T00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"/>
    <n v="1917"/>
    <n v="89.01"/>
    <s v="US"/>
    <s v="USD"/>
    <n v="1495515600"/>
    <n v="1495602000"/>
    <x v="103"/>
    <d v="2017-05-24T00:00:00"/>
    <b v="0"/>
    <b v="0"/>
    <s v="music/indie rock"/>
    <x v="1"/>
    <x v="7"/>
  </r>
  <r>
    <n v="105"/>
    <s v="Charles-Johnson"/>
    <s v="Total fresh-thinking system engine"/>
    <n v="6800"/>
    <n v="9829"/>
    <x v="1"/>
    <n v="145"/>
    <n v="95"/>
    <n v="103.46"/>
    <s v="US"/>
    <s v="USD"/>
    <n v="1364878800"/>
    <n v="1366434000"/>
    <x v="104"/>
    <d v="2013-04-20T00:00:00"/>
    <b v="0"/>
    <b v="0"/>
    <s v="technology/web"/>
    <x v="2"/>
    <x v="2"/>
  </r>
  <r>
    <n v="106"/>
    <s v="Brandt, Carter and Wood"/>
    <s v="Ameliorated clear-thinking circuit"/>
    <n v="3900"/>
    <n v="14006"/>
    <x v="1"/>
    <n v="359"/>
    <n v="147"/>
    <n v="95.28"/>
    <s v="US"/>
    <s v="USD"/>
    <n v="1567918800"/>
    <n v="1568350800"/>
    <x v="105"/>
    <d v="2019-09-13T00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"/>
    <n v="86"/>
    <n v="75.900000000000006"/>
    <s v="US"/>
    <s v="USD"/>
    <n v="1524459600"/>
    <n v="1525928400"/>
    <x v="106"/>
    <d v="2018-05-10T00:00:00"/>
    <b v="0"/>
    <b v="1"/>
    <s v="theater/plays"/>
    <x v="3"/>
    <x v="3"/>
  </r>
  <r>
    <n v="108"/>
    <s v="Decker Inc"/>
    <s v="Universal encompassing implementation"/>
    <n v="1500"/>
    <n v="8929"/>
    <x v="1"/>
    <n v="595"/>
    <n v="83"/>
    <n v="107.58"/>
    <s v="US"/>
    <s v="USD"/>
    <n v="1333688400"/>
    <n v="1336885200"/>
    <x v="107"/>
    <d v="2012-05-13T00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"/>
    <n v="60"/>
    <n v="51.32"/>
    <s v="US"/>
    <s v="USD"/>
    <n v="1389506400"/>
    <n v="1389679200"/>
    <x v="108"/>
    <d v="2014-01-14T00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5"/>
    <n v="296"/>
    <n v="71.98"/>
    <s v="US"/>
    <s v="USD"/>
    <n v="1536642000"/>
    <n v="1538283600"/>
    <x v="109"/>
    <d v="2018-09-30T00:00:00"/>
    <b v="0"/>
    <b v="0"/>
    <s v="food/food trucks"/>
    <x v="0"/>
    <x v="0"/>
  </r>
  <r>
    <n v="111"/>
    <s v="Hart-Briggs"/>
    <s v="Re-engineered user-facing approach"/>
    <n v="61400"/>
    <n v="73653"/>
    <x v="1"/>
    <n v="120"/>
    <n v="676"/>
    <n v="108.95"/>
    <s v="US"/>
    <s v="USD"/>
    <n v="1348290000"/>
    <n v="1348808400"/>
    <x v="110"/>
    <d v="2012-09-28T00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9"/>
    <n v="361"/>
    <n v="35"/>
    <s v="AU"/>
    <s v="AUD"/>
    <n v="1408856400"/>
    <n v="1410152400"/>
    <x v="111"/>
    <d v="2014-09-08T00:00:00"/>
    <b v="0"/>
    <b v="0"/>
    <s v="technology/web"/>
    <x v="2"/>
    <x v="2"/>
  </r>
  <r>
    <n v="113"/>
    <s v="Wright, Hartman and Yu"/>
    <s v="User-friendly tertiary array"/>
    <n v="3300"/>
    <n v="12437"/>
    <x v="1"/>
    <n v="377"/>
    <n v="131"/>
    <n v="94.94"/>
    <s v="US"/>
    <s v="USD"/>
    <n v="1505192400"/>
    <n v="1505797200"/>
    <x v="112"/>
    <d v="2017-09-19T00:00:00"/>
    <b v="0"/>
    <b v="0"/>
    <s v="food/food trucks"/>
    <x v="0"/>
    <x v="0"/>
  </r>
  <r>
    <n v="114"/>
    <s v="Harper-Davis"/>
    <s v="Robust heuristic encoding"/>
    <n v="1900"/>
    <n v="13816"/>
    <x v="1"/>
    <n v="727"/>
    <n v="126"/>
    <n v="109.65"/>
    <s v="US"/>
    <s v="USD"/>
    <n v="1554786000"/>
    <n v="1554872400"/>
    <x v="113"/>
    <d v="2019-04-10T00:00:00"/>
    <b v="0"/>
    <b v="1"/>
    <s v="technology/wearables"/>
    <x v="2"/>
    <x v="8"/>
  </r>
  <r>
    <n v="115"/>
    <s v="Barrett PLC"/>
    <s v="Team-oriented clear-thinking capacity"/>
    <n v="166700"/>
    <n v="145382"/>
    <x v="0"/>
    <n v="87"/>
    <n v="3304"/>
    <n v="44"/>
    <s v="IT"/>
    <s v="EUR"/>
    <n v="1510898400"/>
    <n v="1513922400"/>
    <x v="114"/>
    <d v="2017-12-22T00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"/>
    <s v="US"/>
    <s v="USD"/>
    <n v="1442552400"/>
    <n v="1442638800"/>
    <x v="115"/>
    <d v="2015-09-19T00:00:00"/>
    <b v="0"/>
    <b v="0"/>
    <s v="theater/plays"/>
    <x v="3"/>
    <x v="3"/>
  </r>
  <r>
    <n v="117"/>
    <s v="Chaney-Dennis"/>
    <s v="Business-focused 24hour groupware"/>
    <n v="4900"/>
    <n v="8523"/>
    <x v="1"/>
    <n v="174"/>
    <n v="275"/>
    <n v="30.99"/>
    <s v="US"/>
    <s v="USD"/>
    <n v="1316667600"/>
    <n v="1317186000"/>
    <x v="116"/>
    <d v="2011-09-28T00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8"/>
    <n v="67"/>
    <n v="94.79"/>
    <s v="US"/>
    <s v="USD"/>
    <n v="1390716000"/>
    <n v="1391234400"/>
    <x v="117"/>
    <d v="2014-02-01T00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5"/>
    <n v="154"/>
    <n v="69.790000000000006"/>
    <s v="US"/>
    <s v="USD"/>
    <n v="1402894800"/>
    <n v="1404363600"/>
    <x v="118"/>
    <d v="2014-07-03T00:00:00"/>
    <b v="0"/>
    <b v="1"/>
    <s v="film &amp; video/documentary"/>
    <x v="4"/>
    <x v="4"/>
  </r>
  <r>
    <n v="120"/>
    <s v="Vega Group"/>
    <s v="Synchronized regional synergy"/>
    <n v="75100"/>
    <n v="112272"/>
    <x v="1"/>
    <n v="149"/>
    <n v="1782"/>
    <n v="63"/>
    <s v="US"/>
    <s v="USD"/>
    <n v="1429246800"/>
    <n v="1429592400"/>
    <x v="119"/>
    <d v="2015-04-21T00:00:00"/>
    <b v="0"/>
    <b v="1"/>
    <s v="games/mobile games"/>
    <x v="6"/>
    <x v="20"/>
  </r>
  <r>
    <n v="121"/>
    <s v="Brown-Brown"/>
    <s v="Multi-lateral homogeneous success"/>
    <n v="45300"/>
    <n v="99361"/>
    <x v="1"/>
    <n v="219"/>
    <n v="903"/>
    <n v="110.03"/>
    <s v="US"/>
    <s v="USD"/>
    <n v="1412485200"/>
    <n v="1413608400"/>
    <x v="33"/>
    <d v="2014-10-18T00:00:00"/>
    <b v="0"/>
    <b v="0"/>
    <s v="games/video games"/>
    <x v="6"/>
    <x v="11"/>
  </r>
  <r>
    <n v="122"/>
    <s v="Taylor PLC"/>
    <s v="Seamless zero-defect solution"/>
    <n v="136800"/>
    <n v="88055"/>
    <x v="0"/>
    <n v="64"/>
    <n v="3387"/>
    <n v="26"/>
    <s v="US"/>
    <s v="USD"/>
    <n v="1417068000"/>
    <n v="1419400800"/>
    <x v="120"/>
    <d v="2014-12-24T00:00:00"/>
    <b v="0"/>
    <b v="0"/>
    <s v="publishing/fiction"/>
    <x v="5"/>
    <x v="13"/>
  </r>
  <r>
    <n v="123"/>
    <s v="Edwards-Lewis"/>
    <s v="Enhanced scalable concept"/>
    <n v="177700"/>
    <n v="33092"/>
    <x v="0"/>
    <n v="19"/>
    <n v="662"/>
    <n v="49.99"/>
    <s v="CA"/>
    <s v="CAD"/>
    <n v="1448344800"/>
    <n v="1448604000"/>
    <x v="121"/>
    <d v="2015-11-27T00:00:00"/>
    <b v="1"/>
    <b v="0"/>
    <s v="theater/plays"/>
    <x v="3"/>
    <x v="3"/>
  </r>
  <r>
    <n v="124"/>
    <s v="Stanton, Neal and Rodriguez"/>
    <s v="Polarized uniform software"/>
    <n v="2600"/>
    <n v="9562"/>
    <x v="1"/>
    <n v="368"/>
    <n v="94"/>
    <n v="101.72"/>
    <s v="IT"/>
    <s v="EUR"/>
    <n v="1557723600"/>
    <n v="1562302800"/>
    <x v="122"/>
    <d v="2019-07-05T00:00:00"/>
    <b v="0"/>
    <b v="0"/>
    <s v="photography/photography books"/>
    <x v="7"/>
    <x v="14"/>
  </r>
  <r>
    <n v="125"/>
    <s v="Pratt LLC"/>
    <s v="Stand-alone web-enabled moderator"/>
    <n v="5300"/>
    <n v="8475"/>
    <x v="1"/>
    <n v="160"/>
    <n v="180"/>
    <n v="47.08"/>
    <s v="US"/>
    <s v="USD"/>
    <n v="1537333200"/>
    <n v="1537678800"/>
    <x v="123"/>
    <d v="2018-09-23T00:00:00"/>
    <b v="0"/>
    <b v="0"/>
    <s v="theater/plays"/>
    <x v="3"/>
    <x v="3"/>
  </r>
  <r>
    <n v="126"/>
    <s v="Gross PLC"/>
    <s v="Proactive methodical benchmark"/>
    <n v="180200"/>
    <n v="69617"/>
    <x v="0"/>
    <n v="39"/>
    <n v="774"/>
    <n v="89.94"/>
    <s v="US"/>
    <s v="USD"/>
    <n v="1471150800"/>
    <n v="1473570000"/>
    <x v="124"/>
    <d v="2016-09-11T00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"/>
    <n v="672"/>
    <n v="78.97"/>
    <s v="CA"/>
    <s v="CAD"/>
    <n v="1273640400"/>
    <n v="1273899600"/>
    <x v="125"/>
    <d v="2010-05-15T00:00:00"/>
    <b v="0"/>
    <b v="0"/>
    <s v="theater/plays"/>
    <x v="3"/>
    <x v="3"/>
  </r>
  <r>
    <n v="128"/>
    <s v="Allen-Curtis"/>
    <s v="Phased human-resource core"/>
    <n v="70600"/>
    <n v="42596"/>
    <x v="3"/>
    <n v="60"/>
    <n v="532"/>
    <n v="80.069999999999993"/>
    <s v="US"/>
    <s v="USD"/>
    <n v="1282885200"/>
    <n v="1284008400"/>
    <x v="126"/>
    <d v="2010-09-09T00:00:00"/>
    <b v="0"/>
    <b v="0"/>
    <s v="music/rock"/>
    <x v="1"/>
    <x v="1"/>
  </r>
  <r>
    <n v="129"/>
    <s v="Morgan-Martinez"/>
    <s v="Mandatory tertiary implementation"/>
    <n v="148500"/>
    <n v="4756"/>
    <x v="3"/>
    <n v="3"/>
    <n v="55"/>
    <n v="86.47"/>
    <s v="AU"/>
    <s v="AUD"/>
    <n v="1422943200"/>
    <n v="1425103200"/>
    <x v="127"/>
    <d v="2015-02-28T00:00:00"/>
    <b v="0"/>
    <b v="0"/>
    <s v="food/food trucks"/>
    <x v="0"/>
    <x v="0"/>
  </r>
  <r>
    <n v="130"/>
    <s v="Luna, Anderson and Fox"/>
    <s v="Secured directional encryption"/>
    <n v="9600"/>
    <n v="14925"/>
    <x v="1"/>
    <n v="155"/>
    <n v="533"/>
    <n v="28"/>
    <s v="DK"/>
    <s v="DKK"/>
    <n v="1319605200"/>
    <n v="1320991200"/>
    <x v="128"/>
    <d v="2011-11-11T00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1"/>
    <n v="2443"/>
    <n v="68"/>
    <s v="GB"/>
    <s v="GBP"/>
    <n v="1385704800"/>
    <n v="1386828000"/>
    <x v="129"/>
    <d v="2013-12-12T00:00:00"/>
    <b v="0"/>
    <b v="0"/>
    <s v="technology/web"/>
    <x v="2"/>
    <x v="2"/>
  </r>
  <r>
    <n v="132"/>
    <s v="Flowers and Sons"/>
    <s v="Virtual static core"/>
    <n v="3300"/>
    <n v="3834"/>
    <x v="1"/>
    <n v="116"/>
    <n v="89"/>
    <n v="43.08"/>
    <s v="US"/>
    <s v="USD"/>
    <n v="1515736800"/>
    <n v="1517119200"/>
    <x v="130"/>
    <d v="2018-01-28T00:00:00"/>
    <b v="0"/>
    <b v="1"/>
    <s v="theater/plays"/>
    <x v="3"/>
    <x v="3"/>
  </r>
  <r>
    <n v="133"/>
    <s v="Gates PLC"/>
    <s v="Secured content-based product"/>
    <n v="4500"/>
    <n v="13985"/>
    <x v="1"/>
    <n v="311"/>
    <n v="159"/>
    <n v="87.96"/>
    <s v="US"/>
    <s v="USD"/>
    <n v="1313125200"/>
    <n v="1315026000"/>
    <x v="131"/>
    <d v="2011-09-03T00:00:00"/>
    <b v="0"/>
    <b v="0"/>
    <s v="music/world music"/>
    <x v="1"/>
    <x v="21"/>
  </r>
  <r>
    <n v="134"/>
    <s v="Caldwell LLC"/>
    <s v="Secured executive concept"/>
    <n v="99500"/>
    <n v="89288"/>
    <x v="0"/>
    <n v="90"/>
    <n v="940"/>
    <n v="94.99"/>
    <s v="CH"/>
    <s v="CHF"/>
    <n v="1308459600"/>
    <n v="1312693200"/>
    <x v="132"/>
    <d v="2011-08-07T00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"/>
    <n v="117"/>
    <n v="46.91"/>
    <s v="US"/>
    <s v="USD"/>
    <n v="1362636000"/>
    <n v="1363064400"/>
    <x v="133"/>
    <d v="2013-03-12T00:00:00"/>
    <b v="0"/>
    <b v="1"/>
    <s v="theater/plays"/>
    <x v="3"/>
    <x v="3"/>
  </r>
  <r>
    <n v="136"/>
    <s v="Briggs PLC"/>
    <s v="Distributed context-sensitive flexibility"/>
    <n v="82800"/>
    <n v="2721"/>
    <x v="3"/>
    <n v="3"/>
    <n v="58"/>
    <n v="46.91"/>
    <s v="US"/>
    <s v="USD"/>
    <n v="1402117200"/>
    <n v="1403154000"/>
    <x v="134"/>
    <d v="2014-06-19T00:00:00"/>
    <b v="0"/>
    <b v="1"/>
    <s v="film &amp; video/drama"/>
    <x v="4"/>
    <x v="6"/>
  </r>
  <r>
    <n v="137"/>
    <s v="Hudson-Nguyen"/>
    <s v="Down-sized disintermediate support"/>
    <n v="1800"/>
    <n v="4712"/>
    <x v="1"/>
    <n v="262"/>
    <n v="50"/>
    <n v="94.24"/>
    <s v="US"/>
    <s v="USD"/>
    <n v="1286341200"/>
    <n v="1286859600"/>
    <x v="135"/>
    <d v="2010-10-12T00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4"/>
    <s v="US"/>
    <s v="USD"/>
    <n v="1348808400"/>
    <n v="1349326800"/>
    <x v="136"/>
    <d v="2012-10-04T00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1"/>
    <n v="326"/>
    <n v="59.04"/>
    <s v="US"/>
    <s v="USD"/>
    <n v="1429592400"/>
    <n v="1430974800"/>
    <x v="137"/>
    <d v="2015-05-07T00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"/>
    <n v="186"/>
    <n v="65.989999999999995"/>
    <s v="US"/>
    <s v="USD"/>
    <n v="1519538400"/>
    <n v="1519970400"/>
    <x v="138"/>
    <d v="2018-03-02T00:00:00"/>
    <b v="0"/>
    <b v="0"/>
    <s v="film &amp; video/documentary"/>
    <x v="4"/>
    <x v="4"/>
  </r>
  <r>
    <n v="141"/>
    <s v="Jackson LLC"/>
    <s v="Distributed motivating algorithm"/>
    <n v="64300"/>
    <n v="65323"/>
    <x v="1"/>
    <n v="102"/>
    <n v="1071"/>
    <n v="60.99"/>
    <s v="US"/>
    <s v="USD"/>
    <n v="1434085200"/>
    <n v="1434603600"/>
    <x v="139"/>
    <d v="2015-06-18T00:00:00"/>
    <b v="0"/>
    <b v="0"/>
    <s v="technology/web"/>
    <x v="2"/>
    <x v="2"/>
  </r>
  <r>
    <n v="142"/>
    <s v="Figueroa Ltd"/>
    <s v="Expanded solution-oriented benchmark"/>
    <n v="5000"/>
    <n v="11502"/>
    <x v="1"/>
    <n v="230"/>
    <n v="117"/>
    <n v="98.31"/>
    <s v="US"/>
    <s v="USD"/>
    <n v="1333688400"/>
    <n v="1337230800"/>
    <x v="107"/>
    <d v="2012-05-17T00:00:00"/>
    <b v="0"/>
    <b v="0"/>
    <s v="technology/web"/>
    <x v="2"/>
    <x v="2"/>
  </r>
  <r>
    <n v="143"/>
    <s v="Avila-Jones"/>
    <s v="Implemented discrete secured line"/>
    <n v="5400"/>
    <n v="7322"/>
    <x v="1"/>
    <n v="136"/>
    <n v="70"/>
    <n v="104.6"/>
    <s v="US"/>
    <s v="USD"/>
    <n v="1277701200"/>
    <n v="1279429200"/>
    <x v="140"/>
    <d v="2010-07-18T00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"/>
    <n v="135"/>
    <n v="86.07"/>
    <s v="US"/>
    <s v="USD"/>
    <n v="1560747600"/>
    <n v="1561438800"/>
    <x v="141"/>
    <d v="2019-06-25T00:00:00"/>
    <b v="0"/>
    <b v="0"/>
    <s v="theater/plays"/>
    <x v="3"/>
    <x v="3"/>
  </r>
  <r>
    <n v="145"/>
    <s v="Fields-Moore"/>
    <s v="Secured reciprocal array"/>
    <n v="25000"/>
    <n v="59128"/>
    <x v="1"/>
    <n v="237"/>
    <n v="768"/>
    <n v="76.989999999999995"/>
    <s v="CH"/>
    <s v="CHF"/>
    <n v="1410066000"/>
    <n v="1410498000"/>
    <x v="142"/>
    <d v="2014-09-12T00:00:00"/>
    <b v="0"/>
    <b v="0"/>
    <s v="technology/wearables"/>
    <x v="2"/>
    <x v="8"/>
  </r>
  <r>
    <n v="146"/>
    <s v="Harris-Golden"/>
    <s v="Optional bandwidth-monitored middleware"/>
    <n v="8800"/>
    <n v="1518"/>
    <x v="3"/>
    <n v="17"/>
    <n v="51"/>
    <n v="29.76"/>
    <s v="US"/>
    <s v="USD"/>
    <n v="1320732000"/>
    <n v="1322460000"/>
    <x v="143"/>
    <d v="2011-11-28T00:00:00"/>
    <b v="0"/>
    <b v="0"/>
    <s v="theater/plays"/>
    <x v="3"/>
    <x v="3"/>
  </r>
  <r>
    <n v="147"/>
    <s v="Moss, Norman and Dunlap"/>
    <s v="Upgradable upward-trending workforce"/>
    <n v="8300"/>
    <n v="9337"/>
    <x v="1"/>
    <n v="112"/>
    <n v="199"/>
    <n v="46.92"/>
    <s v="US"/>
    <s v="USD"/>
    <n v="1465794000"/>
    <n v="1466312400"/>
    <x v="144"/>
    <d v="2016-06-19T00:00:00"/>
    <b v="0"/>
    <b v="1"/>
    <s v="theater/plays"/>
    <x v="3"/>
    <x v="3"/>
  </r>
  <r>
    <n v="148"/>
    <s v="White, Larson and Wright"/>
    <s v="Upgradable hybrid capability"/>
    <n v="9300"/>
    <n v="11255"/>
    <x v="1"/>
    <n v="121"/>
    <n v="107"/>
    <n v="105.19"/>
    <s v="US"/>
    <s v="USD"/>
    <n v="1500958800"/>
    <n v="1501736400"/>
    <x v="145"/>
    <d v="2017-08-03T00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20"/>
    <n v="195"/>
    <n v="69.91"/>
    <s v="US"/>
    <s v="USD"/>
    <n v="1357020000"/>
    <n v="1361512800"/>
    <x v="146"/>
    <d v="2013-02-22T00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s v="US"/>
    <s v="USD"/>
    <n v="1544940000"/>
    <n v="1545026400"/>
    <x v="147"/>
    <d v="2018-12-17T00:00:00"/>
    <b v="0"/>
    <b v="0"/>
    <s v="music/rock"/>
    <x v="1"/>
    <x v="1"/>
  </r>
  <r>
    <n v="151"/>
    <s v="Parker LLC"/>
    <s v="Customizable intermediate extranet"/>
    <n v="137200"/>
    <n v="88037"/>
    <x v="0"/>
    <n v="64"/>
    <n v="1467"/>
    <n v="60.01"/>
    <s v="US"/>
    <s v="USD"/>
    <n v="1402290000"/>
    <n v="1406696400"/>
    <x v="148"/>
    <d v="2014-07-30T00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"/>
    <n v="3376"/>
    <n v="52.01"/>
    <s v="US"/>
    <s v="USD"/>
    <n v="1487311200"/>
    <n v="1487916000"/>
    <x v="149"/>
    <d v="2017-02-24T00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3"/>
    <n v="5681"/>
    <n v="31"/>
    <s v="US"/>
    <s v="USD"/>
    <n v="1350622800"/>
    <n v="1351141200"/>
    <x v="150"/>
    <d v="2012-10-25T00:00:00"/>
    <b v="0"/>
    <b v="0"/>
    <s v="theater/plays"/>
    <x v="3"/>
    <x v="3"/>
  </r>
  <r>
    <n v="154"/>
    <s v="Rodriguez-Brown"/>
    <s v="Devolved foreground benchmark"/>
    <n v="171300"/>
    <n v="100650"/>
    <x v="0"/>
    <n v="59"/>
    <n v="1059"/>
    <n v="95.04"/>
    <s v="US"/>
    <s v="USD"/>
    <n v="1463029200"/>
    <n v="1465016400"/>
    <x v="151"/>
    <d v="2016-06-04T00:00:00"/>
    <b v="0"/>
    <b v="1"/>
    <s v="music/indie rock"/>
    <x v="1"/>
    <x v="7"/>
  </r>
  <r>
    <n v="155"/>
    <s v="Hall-Schaefer"/>
    <s v="Distributed eco-centric methodology"/>
    <n v="139500"/>
    <n v="90706"/>
    <x v="0"/>
    <n v="65"/>
    <n v="1194"/>
    <n v="75.97"/>
    <s v="US"/>
    <s v="USD"/>
    <n v="1269493200"/>
    <n v="1270789200"/>
    <x v="152"/>
    <d v="2010-04-09T00:00:00"/>
    <b v="0"/>
    <b v="0"/>
    <s v="theater/plays"/>
    <x v="3"/>
    <x v="3"/>
  </r>
  <r>
    <n v="156"/>
    <s v="Meza-Rogers"/>
    <s v="Streamlined encompassing encryption"/>
    <n v="36400"/>
    <n v="26914"/>
    <x v="3"/>
    <n v="74"/>
    <n v="379"/>
    <n v="71.010000000000005"/>
    <s v="AU"/>
    <s v="AUD"/>
    <n v="1570251600"/>
    <n v="1572325200"/>
    <x v="153"/>
    <d v="2019-10-29T00:00:00"/>
    <b v="0"/>
    <b v="0"/>
    <s v="music/rock"/>
    <x v="1"/>
    <x v="1"/>
  </r>
  <r>
    <n v="157"/>
    <s v="Curtis-Curtis"/>
    <s v="User-friendly reciprocal initiative"/>
    <n v="4200"/>
    <n v="2212"/>
    <x v="0"/>
    <n v="53"/>
    <n v="30"/>
    <n v="73.73"/>
    <s v="AU"/>
    <s v="AUD"/>
    <n v="1388383200"/>
    <n v="1389420000"/>
    <x v="154"/>
    <d v="2014-01-11T00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1"/>
    <n v="41"/>
    <n v="113.17"/>
    <s v="US"/>
    <s v="USD"/>
    <n v="1449554400"/>
    <n v="1449640800"/>
    <x v="155"/>
    <d v="2015-12-09T00:00:00"/>
    <b v="0"/>
    <b v="0"/>
    <s v="music/rock"/>
    <x v="1"/>
    <x v="1"/>
  </r>
  <r>
    <n v="159"/>
    <s v="Clarke, Anderson and Lee"/>
    <s v="Robust explicit hardware"/>
    <n v="191200"/>
    <n v="191222"/>
    <x v="1"/>
    <n v="100"/>
    <n v="1821"/>
    <n v="105.01"/>
    <s v="US"/>
    <s v="USD"/>
    <n v="1553662800"/>
    <n v="1555218000"/>
    <x v="156"/>
    <d v="2019-04-14T00:00:00"/>
    <b v="0"/>
    <b v="1"/>
    <s v="theater/plays"/>
    <x v="3"/>
    <x v="3"/>
  </r>
  <r>
    <n v="160"/>
    <s v="Evans Group"/>
    <s v="Stand-alone actuating support"/>
    <n v="8000"/>
    <n v="12985"/>
    <x v="1"/>
    <n v="162"/>
    <n v="164"/>
    <n v="79.180000000000007"/>
    <s v="US"/>
    <s v="USD"/>
    <n v="1556341200"/>
    <n v="1557723600"/>
    <x v="157"/>
    <d v="2019-05-13T00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"/>
    <n v="75"/>
    <n v="57.33"/>
    <s v="US"/>
    <s v="USD"/>
    <n v="1442984400"/>
    <n v="1443502800"/>
    <x v="158"/>
    <d v="2015-09-29T00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50"/>
    <n v="157"/>
    <n v="58.18"/>
    <s v="CH"/>
    <s v="CHF"/>
    <n v="1544248800"/>
    <n v="1546840800"/>
    <x v="159"/>
    <d v="2019-01-07T00:00:00"/>
    <b v="0"/>
    <b v="0"/>
    <s v="music/rock"/>
    <x v="1"/>
    <x v="1"/>
  </r>
  <r>
    <n v="163"/>
    <s v="Burton-Watkins"/>
    <s v="Extended reciprocal circuit"/>
    <n v="3500"/>
    <n v="8864"/>
    <x v="1"/>
    <n v="253"/>
    <n v="246"/>
    <n v="36.03"/>
    <s v="US"/>
    <s v="USD"/>
    <n v="1508475600"/>
    <n v="1512712800"/>
    <x v="160"/>
    <d v="2017-12-08T00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"/>
    <n v="1396"/>
    <n v="107.99"/>
    <s v="US"/>
    <s v="USD"/>
    <n v="1507438800"/>
    <n v="1507525200"/>
    <x v="161"/>
    <d v="2017-10-09T00:00:00"/>
    <b v="0"/>
    <b v="0"/>
    <s v="theater/plays"/>
    <x v="3"/>
    <x v="3"/>
  </r>
  <r>
    <n v="165"/>
    <s v="Cordova Ltd"/>
    <s v="Synergized radical product"/>
    <n v="90400"/>
    <n v="110279"/>
    <x v="1"/>
    <n v="122"/>
    <n v="2506"/>
    <n v="44.01"/>
    <s v="US"/>
    <s v="USD"/>
    <n v="1501563600"/>
    <n v="1504328400"/>
    <x v="162"/>
    <d v="2017-09-02T00:00:00"/>
    <b v="0"/>
    <b v="0"/>
    <s v="technology/web"/>
    <x v="2"/>
    <x v="2"/>
  </r>
  <r>
    <n v="166"/>
    <s v="Brown-Vang"/>
    <s v="Robust heuristic artificial intelligence"/>
    <n v="9800"/>
    <n v="13439"/>
    <x v="1"/>
    <n v="137"/>
    <n v="244"/>
    <n v="55.08"/>
    <s v="US"/>
    <s v="USD"/>
    <n v="1292997600"/>
    <n v="1293343200"/>
    <x v="163"/>
    <d v="2010-12-26T00:00:00"/>
    <b v="0"/>
    <b v="0"/>
    <s v="photography/photography books"/>
    <x v="7"/>
    <x v="14"/>
  </r>
  <r>
    <n v="167"/>
    <s v="Cruz-Ward"/>
    <s v="Robust content-based emulation"/>
    <n v="2600"/>
    <n v="10804"/>
    <x v="1"/>
    <n v="416"/>
    <n v="146"/>
    <n v="74"/>
    <s v="AU"/>
    <s v="AUD"/>
    <n v="1370840400"/>
    <n v="1371704400"/>
    <x v="164"/>
    <d v="2013-06-20T00:00:00"/>
    <b v="0"/>
    <b v="0"/>
    <s v="theater/plays"/>
    <x v="3"/>
    <x v="3"/>
  </r>
  <r>
    <n v="168"/>
    <s v="Hernandez Group"/>
    <s v="Ergonomic uniform open system"/>
    <n v="128100"/>
    <n v="40107"/>
    <x v="0"/>
    <n v="31"/>
    <n v="955"/>
    <n v="42"/>
    <s v="DK"/>
    <s v="DKK"/>
    <n v="1550815200"/>
    <n v="1552798800"/>
    <x v="165"/>
    <d v="2019-03-17T00:00:00"/>
    <b v="0"/>
    <b v="1"/>
    <s v="music/indie rock"/>
    <x v="1"/>
    <x v="7"/>
  </r>
  <r>
    <n v="169"/>
    <s v="Tran, Steele and Wilson"/>
    <s v="Profit-focused modular product"/>
    <n v="23300"/>
    <n v="98811"/>
    <x v="1"/>
    <n v="424"/>
    <n v="1267"/>
    <n v="77.989999999999995"/>
    <s v="US"/>
    <s v="USD"/>
    <n v="1339909200"/>
    <n v="1342328400"/>
    <x v="166"/>
    <d v="2012-07-15T00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3"/>
    <n v="67"/>
    <n v="82.51"/>
    <s v="US"/>
    <s v="USD"/>
    <n v="1501736400"/>
    <n v="1502341200"/>
    <x v="167"/>
    <d v="2017-08-10T00:00:00"/>
    <b v="0"/>
    <b v="0"/>
    <s v="music/indie rock"/>
    <x v="1"/>
    <x v="7"/>
  </r>
  <r>
    <n v="171"/>
    <s v="Blair Group"/>
    <s v="Public-key 3rdgeneration budgetary management"/>
    <n v="4900"/>
    <n v="521"/>
    <x v="0"/>
    <n v="11"/>
    <n v="5"/>
    <n v="104.2"/>
    <s v="US"/>
    <s v="USD"/>
    <n v="1395291600"/>
    <n v="1397192400"/>
    <x v="168"/>
    <d v="2014-04-11T00:00:00"/>
    <b v="0"/>
    <b v="0"/>
    <s v="publishing/translations"/>
    <x v="5"/>
    <x v="18"/>
  </r>
  <r>
    <n v="172"/>
    <s v="Nixon Inc"/>
    <s v="Centralized national firmware"/>
    <n v="800"/>
    <n v="663"/>
    <x v="0"/>
    <n v="83"/>
    <n v="26"/>
    <n v="25.5"/>
    <s v="US"/>
    <s v="USD"/>
    <n v="1405746000"/>
    <n v="1407042000"/>
    <x v="169"/>
    <d v="2014-08-03T00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"/>
    <n v="1561"/>
    <n v="100.98"/>
    <s v="US"/>
    <s v="USD"/>
    <n v="1368853200"/>
    <n v="1369371600"/>
    <x v="170"/>
    <d v="2013-05-24T00:00:00"/>
    <b v="0"/>
    <b v="0"/>
    <s v="theater/plays"/>
    <x v="3"/>
    <x v="3"/>
  </r>
  <r>
    <n v="174"/>
    <s v="Santos, Black and Donovan"/>
    <s v="Pre-emptive scalable access"/>
    <n v="600"/>
    <n v="5368"/>
    <x v="1"/>
    <n v="895"/>
    <n v="48"/>
    <n v="111.83"/>
    <s v="US"/>
    <s v="USD"/>
    <n v="1444021200"/>
    <n v="1444107600"/>
    <x v="171"/>
    <d v="2015-10-06T00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"/>
    <n v="1130"/>
    <n v="42"/>
    <s v="US"/>
    <s v="USD"/>
    <n v="1472619600"/>
    <n v="1474261200"/>
    <x v="172"/>
    <d v="2016-09-19T00:00:00"/>
    <b v="0"/>
    <b v="0"/>
    <s v="theater/plays"/>
    <x v="3"/>
    <x v="3"/>
  </r>
  <r>
    <n v="176"/>
    <s v="Stone-Orozco"/>
    <s v="Proactive scalable Graphical User Interface"/>
    <n v="115000"/>
    <n v="86060"/>
    <x v="0"/>
    <n v="75"/>
    <n v="782"/>
    <n v="110.05"/>
    <s v="US"/>
    <s v="USD"/>
    <n v="1472878800"/>
    <n v="1473656400"/>
    <x v="173"/>
    <d v="2016-09-12T00:00:00"/>
    <b v="0"/>
    <b v="0"/>
    <s v="theater/plays"/>
    <x v="3"/>
    <x v="3"/>
  </r>
  <r>
    <n v="177"/>
    <s v="Lee, Gibson and Morgan"/>
    <s v="Digitized solution-oriented product"/>
    <n v="38800"/>
    <n v="161593"/>
    <x v="1"/>
    <n v="416"/>
    <n v="2739"/>
    <n v="59"/>
    <s v="US"/>
    <s v="USD"/>
    <n v="1289800800"/>
    <n v="1291960800"/>
    <x v="174"/>
    <d v="2010-12-10T00:00:00"/>
    <b v="0"/>
    <b v="0"/>
    <s v="theater/plays"/>
    <x v="3"/>
    <x v="3"/>
  </r>
  <r>
    <n v="178"/>
    <s v="Alexander-Williams"/>
    <s v="Triple-buffered cohesive structure"/>
    <n v="7200"/>
    <n v="6927"/>
    <x v="0"/>
    <n v="96"/>
    <n v="210"/>
    <n v="32.99"/>
    <s v="US"/>
    <s v="USD"/>
    <n v="1505970000"/>
    <n v="1506747600"/>
    <x v="175"/>
    <d v="2017-09-30T00:00:00"/>
    <b v="0"/>
    <b v="0"/>
    <s v="food/food trucks"/>
    <x v="0"/>
    <x v="0"/>
  </r>
  <r>
    <n v="179"/>
    <s v="Marks Ltd"/>
    <s v="Realigned human-resource orchestration"/>
    <n v="44500"/>
    <n v="159185"/>
    <x v="1"/>
    <n v="358"/>
    <n v="3537"/>
    <n v="45.01"/>
    <s v="CA"/>
    <s v="CAD"/>
    <n v="1363496400"/>
    <n v="1363582800"/>
    <x v="176"/>
    <d v="2013-03-18T00:00:00"/>
    <b v="0"/>
    <b v="1"/>
    <s v="theater/plays"/>
    <x v="3"/>
    <x v="3"/>
  </r>
  <r>
    <n v="180"/>
    <s v="Olsen, Edwards and Reid"/>
    <s v="Optional clear-thinking software"/>
    <n v="56000"/>
    <n v="172736"/>
    <x v="1"/>
    <n v="308"/>
    <n v="2107"/>
    <n v="81.98"/>
    <s v="AU"/>
    <s v="AUD"/>
    <n v="1269234000"/>
    <n v="1269666000"/>
    <x v="177"/>
    <d v="2010-03-27T00:00:00"/>
    <b v="0"/>
    <b v="0"/>
    <s v="technology/wearables"/>
    <x v="2"/>
    <x v="8"/>
  </r>
  <r>
    <n v="181"/>
    <s v="Daniels, Rose and Tyler"/>
    <s v="Centralized global approach"/>
    <n v="8600"/>
    <n v="5315"/>
    <x v="0"/>
    <n v="62"/>
    <n v="136"/>
    <n v="39.08"/>
    <s v="US"/>
    <s v="USD"/>
    <n v="1507093200"/>
    <n v="1508648400"/>
    <x v="178"/>
    <d v="2017-10-22T00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"/>
    <n v="3318"/>
    <n v="59"/>
    <s v="DK"/>
    <s v="DKK"/>
    <n v="1560574800"/>
    <n v="1561957200"/>
    <x v="179"/>
    <d v="2019-07-01T00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"/>
    <n v="86"/>
    <n v="40.99"/>
    <s v="CA"/>
    <s v="CAD"/>
    <n v="1284008400"/>
    <n v="1285131600"/>
    <x v="180"/>
    <d v="2010-09-22T00:00:00"/>
    <b v="0"/>
    <b v="0"/>
    <s v="music/rock"/>
    <x v="1"/>
    <x v="1"/>
  </r>
  <r>
    <n v="184"/>
    <s v="Howard, Carter and Griffith"/>
    <s v="Adaptive asynchronous emulation"/>
    <n v="3600"/>
    <n v="10550"/>
    <x v="1"/>
    <n v="293"/>
    <n v="340"/>
    <n v="31.03"/>
    <s v="US"/>
    <s v="USD"/>
    <n v="1556859600"/>
    <n v="1556946000"/>
    <x v="181"/>
    <d v="2019-05-04T00:00:00"/>
    <b v="0"/>
    <b v="0"/>
    <s v="theater/plays"/>
    <x v="3"/>
    <x v="3"/>
  </r>
  <r>
    <n v="185"/>
    <s v="Bailey PLC"/>
    <s v="Innovative actuating conglomeration"/>
    <n v="1000"/>
    <n v="718"/>
    <x v="0"/>
    <n v="72"/>
    <n v="19"/>
    <n v="37.79"/>
    <s v="US"/>
    <s v="USD"/>
    <n v="1526187600"/>
    <n v="1527138000"/>
    <x v="182"/>
    <d v="2018-05-24T00:00:00"/>
    <b v="0"/>
    <b v="0"/>
    <s v="film &amp; video/television"/>
    <x v="4"/>
    <x v="19"/>
  </r>
  <r>
    <n v="186"/>
    <s v="Parker Group"/>
    <s v="Grass-roots foreground policy"/>
    <n v="88800"/>
    <n v="28358"/>
    <x v="0"/>
    <n v="32"/>
    <n v="886"/>
    <n v="32.01"/>
    <s v="US"/>
    <s v="USD"/>
    <n v="1400821200"/>
    <n v="1402117200"/>
    <x v="183"/>
    <d v="2014-06-07T00:00:00"/>
    <b v="0"/>
    <b v="0"/>
    <s v="theater/plays"/>
    <x v="3"/>
    <x v="3"/>
  </r>
  <r>
    <n v="187"/>
    <s v="Fox Group"/>
    <s v="Horizontal transitional paradigm"/>
    <n v="60200"/>
    <n v="138384"/>
    <x v="1"/>
    <n v="230"/>
    <n v="1442"/>
    <n v="95.97"/>
    <s v="CA"/>
    <s v="CAD"/>
    <n v="1361599200"/>
    <n v="1364014800"/>
    <x v="184"/>
    <d v="2013-03-23T00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"/>
    <n v="35"/>
    <n v="75"/>
    <s v="IT"/>
    <s v="EUR"/>
    <n v="1417500000"/>
    <n v="1417586400"/>
    <x v="185"/>
    <d v="2014-12-03T00:00:00"/>
    <b v="0"/>
    <b v="0"/>
    <s v="theater/plays"/>
    <x v="3"/>
    <x v="3"/>
  </r>
  <r>
    <n v="189"/>
    <s v="Anthony-Shaw"/>
    <s v="Switchable contextually-based access"/>
    <n v="191300"/>
    <n v="45004"/>
    <x v="3"/>
    <n v="24"/>
    <n v="441"/>
    <n v="102.05"/>
    <s v="US"/>
    <s v="USD"/>
    <n v="1457071200"/>
    <n v="1457071200"/>
    <x v="186"/>
    <d v="2016-03-04T00:00:00"/>
    <b v="0"/>
    <b v="0"/>
    <s v="theater/plays"/>
    <x v="3"/>
    <x v="3"/>
  </r>
  <r>
    <n v="190"/>
    <s v="Cook LLC"/>
    <s v="Up-sized dynamic throughput"/>
    <n v="3700"/>
    <n v="2538"/>
    <x v="0"/>
    <n v="69"/>
    <n v="24"/>
    <n v="105.75"/>
    <s v="US"/>
    <s v="USD"/>
    <n v="1370322000"/>
    <n v="1370408400"/>
    <x v="187"/>
    <d v="2013-06-05T00:00:00"/>
    <b v="0"/>
    <b v="1"/>
    <s v="theater/plays"/>
    <x v="3"/>
    <x v="3"/>
  </r>
  <r>
    <n v="191"/>
    <s v="Sutton PLC"/>
    <s v="Mandatory reciprocal superstructure"/>
    <n v="8400"/>
    <n v="3188"/>
    <x v="0"/>
    <n v="38"/>
    <n v="86"/>
    <n v="37.07"/>
    <s v="IT"/>
    <s v="EUR"/>
    <n v="1552366800"/>
    <n v="1552626000"/>
    <x v="188"/>
    <d v="2019-03-15T00:00:00"/>
    <b v="0"/>
    <b v="0"/>
    <s v="theater/plays"/>
    <x v="3"/>
    <x v="3"/>
  </r>
  <r>
    <n v="192"/>
    <s v="Long, Morgan and Mitchell"/>
    <s v="Upgradable 4thgeneration productivity"/>
    <n v="42600"/>
    <n v="8517"/>
    <x v="0"/>
    <n v="20"/>
    <n v="243"/>
    <n v="35.049999999999997"/>
    <s v="US"/>
    <s v="USD"/>
    <n v="1403845200"/>
    <n v="1404190800"/>
    <x v="189"/>
    <d v="2014-07-01T00:00:00"/>
    <b v="0"/>
    <b v="0"/>
    <s v="music/rock"/>
    <x v="1"/>
    <x v="1"/>
  </r>
  <r>
    <n v="193"/>
    <s v="Calhoun, Rogers and Long"/>
    <s v="Progressive discrete hub"/>
    <n v="6600"/>
    <n v="3012"/>
    <x v="0"/>
    <n v="46"/>
    <n v="65"/>
    <n v="46.34"/>
    <s v="US"/>
    <s v="USD"/>
    <n v="1523163600"/>
    <n v="1523509200"/>
    <x v="190"/>
    <d v="2018-04-12T00:00:00"/>
    <b v="1"/>
    <b v="0"/>
    <s v="music/indie rock"/>
    <x v="1"/>
    <x v="7"/>
  </r>
  <r>
    <n v="194"/>
    <s v="Sandoval Group"/>
    <s v="Assimilated multi-tasking archive"/>
    <n v="7100"/>
    <n v="8716"/>
    <x v="1"/>
    <n v="123"/>
    <n v="126"/>
    <n v="69.17"/>
    <s v="US"/>
    <s v="USD"/>
    <n v="1442206800"/>
    <n v="1443589200"/>
    <x v="191"/>
    <d v="2015-09-30T00:00:00"/>
    <b v="0"/>
    <b v="0"/>
    <s v="music/metal"/>
    <x v="1"/>
    <x v="16"/>
  </r>
  <r>
    <n v="195"/>
    <s v="Smith and Sons"/>
    <s v="Upgradable high-level solution"/>
    <n v="15800"/>
    <n v="57157"/>
    <x v="1"/>
    <n v="362"/>
    <n v="524"/>
    <n v="109.08"/>
    <s v="US"/>
    <s v="USD"/>
    <n v="1532840400"/>
    <n v="1533445200"/>
    <x v="192"/>
    <d v="2018-08-05T00:00:00"/>
    <b v="0"/>
    <b v="0"/>
    <s v="music/electric music"/>
    <x v="1"/>
    <x v="5"/>
  </r>
  <r>
    <n v="196"/>
    <s v="King Inc"/>
    <s v="Organic bandwidth-monitored frame"/>
    <n v="8200"/>
    <n v="5178"/>
    <x v="0"/>
    <n v="63"/>
    <n v="100"/>
    <n v="51.78"/>
    <s v="DK"/>
    <s v="DKK"/>
    <n v="1472878800"/>
    <n v="1474520400"/>
    <x v="173"/>
    <d v="2016-09-22T00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"/>
    <n v="1989"/>
    <n v="82.01"/>
    <s v="US"/>
    <s v="USD"/>
    <n v="1498194000"/>
    <n v="1499403600"/>
    <x v="193"/>
    <d v="2017-07-07T00:00:00"/>
    <b v="0"/>
    <b v="0"/>
    <s v="film &amp; video/drama"/>
    <x v="4"/>
    <x v="6"/>
  </r>
  <r>
    <n v="198"/>
    <s v="Palmer Inc"/>
    <s v="Universal multi-state capability"/>
    <n v="63200"/>
    <n v="6041"/>
    <x v="0"/>
    <n v="10"/>
    <n v="168"/>
    <n v="35.96"/>
    <s v="US"/>
    <s v="USD"/>
    <n v="1281070800"/>
    <n v="1283576400"/>
    <x v="194"/>
    <d v="2010-09-04T00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4"/>
    <n v="13"/>
    <n v="74.459999999999994"/>
    <s v="US"/>
    <s v="USD"/>
    <n v="1436245200"/>
    <n v="1436590800"/>
    <x v="195"/>
    <d v="2015-07-11T00:00:00"/>
    <b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s v="CA"/>
    <s v="CAD"/>
    <n v="1269493200"/>
    <n v="1270443600"/>
    <x v="152"/>
    <d v="2010-04-05T00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"/>
    <n v="157"/>
    <n v="91.11"/>
    <s v="US"/>
    <s v="USD"/>
    <n v="1406264400"/>
    <n v="1407819600"/>
    <x v="196"/>
    <d v="2014-08-12T00:00:00"/>
    <b v="0"/>
    <b v="0"/>
    <s v="technology/web"/>
    <x v="2"/>
    <x v="2"/>
  </r>
  <r>
    <n v="202"/>
    <s v="Mcknight-Freeman"/>
    <s v="Upgradable scalable methodology"/>
    <n v="8300"/>
    <n v="6543"/>
    <x v="3"/>
    <n v="79"/>
    <n v="82"/>
    <n v="79.790000000000006"/>
    <s v="US"/>
    <s v="USD"/>
    <n v="1317531600"/>
    <n v="1317877200"/>
    <x v="197"/>
    <d v="2011-10-06T00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"/>
    <n v="4498"/>
    <n v="43"/>
    <s v="AU"/>
    <s v="AUD"/>
    <n v="1484632800"/>
    <n v="1484805600"/>
    <x v="198"/>
    <d v="2017-01-19T00:00:00"/>
    <b v="0"/>
    <b v="0"/>
    <s v="theater/plays"/>
    <x v="3"/>
    <x v="3"/>
  </r>
  <r>
    <n v="204"/>
    <s v="Daniel-Luna"/>
    <s v="Mandatory multimedia leverage"/>
    <n v="75000"/>
    <n v="2529"/>
    <x v="0"/>
    <n v="3"/>
    <n v="40"/>
    <n v="63.23"/>
    <s v="US"/>
    <s v="USD"/>
    <n v="1301806800"/>
    <n v="1302670800"/>
    <x v="199"/>
    <d v="2011-04-13T00:00:00"/>
    <b v="0"/>
    <b v="0"/>
    <s v="music/jazz"/>
    <x v="1"/>
    <x v="17"/>
  </r>
  <r>
    <n v="205"/>
    <s v="Weaver-Marquez"/>
    <s v="Focused analyzing circuit"/>
    <n v="1300"/>
    <n v="5614"/>
    <x v="1"/>
    <n v="432"/>
    <n v="80"/>
    <n v="70.180000000000007"/>
    <s v="US"/>
    <s v="USD"/>
    <n v="1539752400"/>
    <n v="1540789200"/>
    <x v="200"/>
    <d v="2018-10-29T00:00:00"/>
    <b v="1"/>
    <b v="0"/>
    <s v="theater/plays"/>
    <x v="3"/>
    <x v="3"/>
  </r>
  <r>
    <n v="206"/>
    <s v="Austin, Baker and Kelley"/>
    <s v="Fundamental grid-enabled strategy"/>
    <n v="9000"/>
    <n v="3496"/>
    <x v="3"/>
    <n v="39"/>
    <n v="57"/>
    <n v="61.33"/>
    <s v="US"/>
    <s v="USD"/>
    <n v="1267250400"/>
    <n v="1268028000"/>
    <x v="201"/>
    <d v="2010-03-08T00:00:00"/>
    <b v="0"/>
    <b v="0"/>
    <s v="publishing/fiction"/>
    <x v="5"/>
    <x v="13"/>
  </r>
  <r>
    <n v="207"/>
    <s v="Carney-Anderson"/>
    <s v="Digitized 5thgeneration knowledgebase"/>
    <n v="1000"/>
    <n v="4257"/>
    <x v="1"/>
    <n v="426"/>
    <n v="43"/>
    <n v="99"/>
    <s v="US"/>
    <s v="USD"/>
    <n v="1535432400"/>
    <n v="1537160400"/>
    <x v="202"/>
    <d v="2018-09-17T00:00:00"/>
    <b v="0"/>
    <b v="1"/>
    <s v="music/rock"/>
    <x v="1"/>
    <x v="1"/>
  </r>
  <r>
    <n v="208"/>
    <s v="Jackson Inc"/>
    <s v="Mandatory multi-tasking encryption"/>
    <n v="196900"/>
    <n v="199110"/>
    <x v="1"/>
    <n v="101"/>
    <n v="2053"/>
    <n v="96.98"/>
    <s v="US"/>
    <s v="USD"/>
    <n v="1510207200"/>
    <n v="1512280800"/>
    <x v="203"/>
    <d v="2017-12-03T00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"/>
    <n v="808"/>
    <n v="51"/>
    <s v="AU"/>
    <s v="AUD"/>
    <n v="1462510800"/>
    <n v="1463115600"/>
    <x v="204"/>
    <d v="2016-05-13T00:00:00"/>
    <b v="0"/>
    <b v="0"/>
    <s v="film &amp; video/documentary"/>
    <x v="4"/>
    <x v="4"/>
  </r>
  <r>
    <n v="210"/>
    <s v="Schultz Inc"/>
    <s v="Synergistic tertiary time-frame"/>
    <n v="9400"/>
    <n v="6338"/>
    <x v="0"/>
    <n v="67"/>
    <n v="226"/>
    <n v="28.04"/>
    <s v="DK"/>
    <s v="DKK"/>
    <n v="1488520800"/>
    <n v="1490850000"/>
    <x v="205"/>
    <d v="2017-03-30T00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5"/>
    <n v="1625"/>
    <n v="60.98"/>
    <s v="US"/>
    <s v="USD"/>
    <n v="1377579600"/>
    <n v="1379653200"/>
    <x v="206"/>
    <d v="2013-09-20T00:00:00"/>
    <b v="0"/>
    <b v="0"/>
    <s v="theater/plays"/>
    <x v="3"/>
    <x v="3"/>
  </r>
  <r>
    <n v="212"/>
    <s v="Johnson Inc"/>
    <s v="Profound next generation infrastructure"/>
    <n v="8100"/>
    <n v="12300"/>
    <x v="1"/>
    <n v="152"/>
    <n v="168"/>
    <n v="73.209999999999994"/>
    <s v="US"/>
    <s v="USD"/>
    <n v="1576389600"/>
    <n v="1580364000"/>
    <x v="207"/>
    <d v="2020-01-30T00:00:00"/>
    <b v="0"/>
    <b v="0"/>
    <s v="theater/plays"/>
    <x v="3"/>
    <x v="3"/>
  </r>
  <r>
    <n v="213"/>
    <s v="Morgan-Warren"/>
    <s v="Face-to-face encompassing info-mediaries"/>
    <n v="87900"/>
    <n v="171549"/>
    <x v="1"/>
    <n v="195"/>
    <n v="4289"/>
    <n v="40"/>
    <s v="US"/>
    <s v="USD"/>
    <n v="1289019600"/>
    <n v="1289714400"/>
    <x v="208"/>
    <d v="2010-11-14T00:00:00"/>
    <b v="0"/>
    <b v="1"/>
    <s v="music/indie rock"/>
    <x v="1"/>
    <x v="7"/>
  </r>
  <r>
    <n v="214"/>
    <s v="Sullivan Group"/>
    <s v="Open-source fresh-thinking policy"/>
    <n v="1400"/>
    <n v="14324"/>
    <x v="1"/>
    <n v="1023"/>
    <n v="165"/>
    <n v="86.81"/>
    <s v="US"/>
    <s v="USD"/>
    <n v="1282194000"/>
    <n v="1282712400"/>
    <x v="209"/>
    <d v="2010-08-25T00:00:00"/>
    <b v="0"/>
    <b v="0"/>
    <s v="music/rock"/>
    <x v="1"/>
    <x v="1"/>
  </r>
  <r>
    <n v="215"/>
    <s v="Vargas, Banks and Palmer"/>
    <s v="Extended 24/7 implementation"/>
    <n v="156800"/>
    <n v="6024"/>
    <x v="0"/>
    <n v="4"/>
    <n v="143"/>
    <n v="42.13"/>
    <s v="US"/>
    <s v="USD"/>
    <n v="1550037600"/>
    <n v="1550210400"/>
    <x v="210"/>
    <d v="2019-02-15T00:00:00"/>
    <b v="0"/>
    <b v="0"/>
    <s v="theater/plays"/>
    <x v="3"/>
    <x v="3"/>
  </r>
  <r>
    <n v="216"/>
    <s v="Johnson, Dixon and Zimmerman"/>
    <s v="Organic dynamic algorithm"/>
    <n v="121700"/>
    <n v="188721"/>
    <x v="1"/>
    <n v="155"/>
    <n v="1815"/>
    <n v="103.98"/>
    <s v="US"/>
    <s v="USD"/>
    <n v="1321941600"/>
    <n v="1322114400"/>
    <x v="211"/>
    <d v="2011-11-24T00:00:00"/>
    <b v="0"/>
    <b v="0"/>
    <s v="theater/plays"/>
    <x v="3"/>
    <x v="3"/>
  </r>
  <r>
    <n v="217"/>
    <s v="Moore, Dudley and Navarro"/>
    <s v="Organic multi-tasking focus group"/>
    <n v="129400"/>
    <n v="57911"/>
    <x v="0"/>
    <n v="45"/>
    <n v="934"/>
    <n v="62"/>
    <s v="US"/>
    <s v="USD"/>
    <n v="1556427600"/>
    <n v="1557205200"/>
    <x v="212"/>
    <d v="2019-05-07T00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6"/>
    <n v="397"/>
    <n v="31.01"/>
    <s v="GB"/>
    <s v="GBP"/>
    <n v="1320991200"/>
    <n v="1323928800"/>
    <x v="213"/>
    <d v="2011-12-15T00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"/>
    <n v="1539"/>
    <n v="89.99"/>
    <s v="US"/>
    <s v="USD"/>
    <n v="1345093200"/>
    <n v="1346130000"/>
    <x v="214"/>
    <d v="2012-08-28T00:00:00"/>
    <b v="0"/>
    <b v="0"/>
    <s v="film &amp; video/animation"/>
    <x v="4"/>
    <x v="10"/>
  </r>
  <r>
    <n v="220"/>
    <s v="Owens-Le"/>
    <s v="Focused composite approach"/>
    <n v="7900"/>
    <n v="667"/>
    <x v="0"/>
    <n v="8"/>
    <n v="17"/>
    <n v="39.24"/>
    <s v="US"/>
    <s v="USD"/>
    <n v="1309496400"/>
    <n v="1311051600"/>
    <x v="215"/>
    <d v="2011-07-19T00:00:00"/>
    <b v="1"/>
    <b v="0"/>
    <s v="theater/plays"/>
    <x v="3"/>
    <x v="3"/>
  </r>
  <r>
    <n v="221"/>
    <s v="Huff LLC"/>
    <s v="Face-to-face clear-thinking Local Area Network"/>
    <n v="121500"/>
    <n v="119830"/>
    <x v="0"/>
    <n v="99"/>
    <n v="2179"/>
    <n v="54.99"/>
    <s v="US"/>
    <s v="USD"/>
    <n v="1340254800"/>
    <n v="1340427600"/>
    <x v="216"/>
    <d v="2012-06-23T00:00:00"/>
    <b v="1"/>
    <b v="0"/>
    <s v="food/food trucks"/>
    <x v="0"/>
    <x v="0"/>
  </r>
  <r>
    <n v="222"/>
    <s v="Johnson LLC"/>
    <s v="Cross-group cohesive circuit"/>
    <n v="4800"/>
    <n v="6623"/>
    <x v="1"/>
    <n v="138"/>
    <n v="138"/>
    <n v="47.99"/>
    <s v="US"/>
    <s v="USD"/>
    <n v="1412226000"/>
    <n v="1412312400"/>
    <x v="217"/>
    <d v="2014-10-03T00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4"/>
    <n v="931"/>
    <n v="87.97"/>
    <s v="US"/>
    <s v="USD"/>
    <n v="1458104400"/>
    <n v="1459314000"/>
    <x v="218"/>
    <d v="2016-03-30T00:00:00"/>
    <b v="0"/>
    <b v="0"/>
    <s v="theater/plays"/>
    <x v="3"/>
    <x v="3"/>
  </r>
  <r>
    <n v="224"/>
    <s v="Lester-Moore"/>
    <s v="Diverse analyzing definition"/>
    <n v="46300"/>
    <n v="186885"/>
    <x v="1"/>
    <n v="404"/>
    <n v="3594"/>
    <n v="52"/>
    <s v="US"/>
    <s v="USD"/>
    <n v="1411534800"/>
    <n v="1415426400"/>
    <x v="219"/>
    <d v="2014-11-08T00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"/>
    <n v="5880"/>
    <n v="30"/>
    <s v="US"/>
    <s v="USD"/>
    <n v="1399093200"/>
    <n v="1399093200"/>
    <x v="220"/>
    <d v="2014-05-03T00:00:00"/>
    <b v="1"/>
    <b v="0"/>
    <s v="music/rock"/>
    <x v="1"/>
    <x v="1"/>
  </r>
  <r>
    <n v="226"/>
    <s v="Garcia Inc"/>
    <s v="Progressive neutral middleware"/>
    <n v="3000"/>
    <n v="10999"/>
    <x v="1"/>
    <n v="367"/>
    <n v="112"/>
    <n v="98.21"/>
    <s v="US"/>
    <s v="USD"/>
    <n v="1270702800"/>
    <n v="1273899600"/>
    <x v="221"/>
    <d v="2010-05-15T00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9"/>
    <n v="943"/>
    <n v="108.96"/>
    <s v="US"/>
    <s v="USD"/>
    <n v="1431666000"/>
    <n v="1432184400"/>
    <x v="222"/>
    <d v="2015-05-21T00:00:00"/>
    <b v="0"/>
    <b v="0"/>
    <s v="games/mobile games"/>
    <x v="6"/>
    <x v="20"/>
  </r>
  <r>
    <n v="228"/>
    <s v="Pineda Group"/>
    <s v="Exclusive real-time protocol"/>
    <n v="137900"/>
    <n v="165352"/>
    <x v="1"/>
    <n v="120"/>
    <n v="2468"/>
    <n v="67"/>
    <s v="US"/>
    <s v="USD"/>
    <n v="1472619600"/>
    <n v="1474779600"/>
    <x v="172"/>
    <d v="2016-09-25T00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4"/>
    <n v="2551"/>
    <n v="64.989999999999995"/>
    <s v="US"/>
    <s v="USD"/>
    <n v="1496293200"/>
    <n v="1500440400"/>
    <x v="223"/>
    <d v="2017-07-19T00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"/>
    <n v="101"/>
    <n v="99.84"/>
    <s v="US"/>
    <s v="USD"/>
    <n v="1575612000"/>
    <n v="1575612000"/>
    <x v="224"/>
    <d v="2019-12-06T00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7"/>
    <n v="67"/>
    <n v="82.43"/>
    <s v="US"/>
    <s v="USD"/>
    <n v="1369112400"/>
    <n v="1374123600"/>
    <x v="225"/>
    <d v="2013-07-18T00:00:00"/>
    <b v="0"/>
    <b v="0"/>
    <s v="theater/plays"/>
    <x v="3"/>
    <x v="3"/>
  </r>
  <r>
    <n v="232"/>
    <s v="Davis-Rodriguez"/>
    <s v="Progressive secondary portal"/>
    <n v="3400"/>
    <n v="5823"/>
    <x v="1"/>
    <n v="171"/>
    <n v="92"/>
    <n v="63.29"/>
    <s v="US"/>
    <s v="USD"/>
    <n v="1469422800"/>
    <n v="1469509200"/>
    <x v="226"/>
    <d v="2016-07-26T00:00:00"/>
    <b v="0"/>
    <b v="0"/>
    <s v="theater/plays"/>
    <x v="3"/>
    <x v="3"/>
  </r>
  <r>
    <n v="233"/>
    <s v="Reid, Rivera and Perry"/>
    <s v="Multi-lateral national adapter"/>
    <n v="3800"/>
    <n v="6000"/>
    <x v="1"/>
    <n v="158"/>
    <n v="62"/>
    <n v="96.77"/>
    <s v="US"/>
    <s v="USD"/>
    <n v="1307854800"/>
    <n v="1309237200"/>
    <x v="227"/>
    <d v="2011-06-28T00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"/>
    <n v="149"/>
    <n v="54.91"/>
    <s v="IT"/>
    <s v="EUR"/>
    <n v="1503378000"/>
    <n v="1503982800"/>
    <x v="228"/>
    <d v="2017-08-29T00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2"/>
    <n v="92"/>
    <n v="39.01"/>
    <s v="US"/>
    <s v="USD"/>
    <n v="1486965600"/>
    <n v="1487397600"/>
    <x v="229"/>
    <d v="2017-02-18T00:00:00"/>
    <b v="0"/>
    <b v="0"/>
    <s v="film &amp; video/animation"/>
    <x v="4"/>
    <x v="10"/>
  </r>
  <r>
    <n v="236"/>
    <s v="Gallegos-Cobb"/>
    <s v="Object-based directional function"/>
    <n v="39500"/>
    <n v="4323"/>
    <x v="0"/>
    <n v="11"/>
    <n v="57"/>
    <n v="75.84"/>
    <s v="AU"/>
    <s v="AUD"/>
    <n v="1561438800"/>
    <n v="1562043600"/>
    <x v="230"/>
    <d v="2019-07-02T00:00:00"/>
    <b v="0"/>
    <b v="1"/>
    <s v="music/rock"/>
    <x v="1"/>
    <x v="1"/>
  </r>
  <r>
    <n v="237"/>
    <s v="Ellison PLC"/>
    <s v="Re-contextualized tangible open architecture"/>
    <n v="9300"/>
    <n v="14822"/>
    <x v="1"/>
    <n v="159"/>
    <n v="329"/>
    <n v="45.05"/>
    <s v="US"/>
    <s v="USD"/>
    <n v="1398402000"/>
    <n v="1398574800"/>
    <x v="231"/>
    <d v="2014-04-27T00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"/>
    <n v="97"/>
    <n v="104.52"/>
    <s v="DK"/>
    <s v="DKK"/>
    <n v="1513231200"/>
    <n v="1515391200"/>
    <x v="232"/>
    <d v="2018-01-08T00:00:00"/>
    <b v="0"/>
    <b v="1"/>
    <s v="theater/plays"/>
    <x v="3"/>
    <x v="3"/>
  </r>
  <r>
    <n v="239"/>
    <s v="Mason-Sanders"/>
    <s v="Networked web-enabled instruction set"/>
    <n v="3200"/>
    <n v="3127"/>
    <x v="0"/>
    <n v="98"/>
    <n v="41"/>
    <n v="76.27"/>
    <s v="US"/>
    <s v="USD"/>
    <n v="1440824400"/>
    <n v="1441170000"/>
    <x v="233"/>
    <d v="2015-09-02T00:00:00"/>
    <b v="0"/>
    <b v="0"/>
    <s v="technology/wearables"/>
    <x v="2"/>
    <x v="8"/>
  </r>
  <r>
    <n v="240"/>
    <s v="Pitts-Reed"/>
    <s v="Vision-oriented dynamic service-desk"/>
    <n v="29400"/>
    <n v="123124"/>
    <x v="1"/>
    <n v="419"/>
    <n v="1784"/>
    <n v="69.02"/>
    <s v="US"/>
    <s v="USD"/>
    <n v="1281070800"/>
    <n v="1281157200"/>
    <x v="194"/>
    <d v="2010-08-07T00:00:00"/>
    <b v="0"/>
    <b v="0"/>
    <s v="theater/plays"/>
    <x v="3"/>
    <x v="3"/>
  </r>
  <r>
    <n v="241"/>
    <s v="Gonzalez-Martinez"/>
    <s v="Vision-oriented actuating open system"/>
    <n v="168500"/>
    <n v="171729"/>
    <x v="1"/>
    <n v="102"/>
    <n v="1684"/>
    <n v="101.98"/>
    <s v="AU"/>
    <s v="AUD"/>
    <n v="1397365200"/>
    <n v="1398229200"/>
    <x v="234"/>
    <d v="2014-04-23T00:00:00"/>
    <b v="0"/>
    <b v="1"/>
    <s v="publishing/nonfiction"/>
    <x v="5"/>
    <x v="9"/>
  </r>
  <r>
    <n v="242"/>
    <s v="Hill, Martin and Garcia"/>
    <s v="Sharable scalable core"/>
    <n v="8400"/>
    <n v="10729"/>
    <x v="1"/>
    <n v="128"/>
    <n v="250"/>
    <n v="42.92"/>
    <s v="US"/>
    <s v="USD"/>
    <n v="1494392400"/>
    <n v="1495256400"/>
    <x v="235"/>
    <d v="2017-05-20T00:00:00"/>
    <b v="0"/>
    <b v="1"/>
    <s v="music/rock"/>
    <x v="1"/>
    <x v="1"/>
  </r>
  <r>
    <n v="243"/>
    <s v="Garcia PLC"/>
    <s v="Customer-focused attitude-oriented function"/>
    <n v="2300"/>
    <n v="10240"/>
    <x v="1"/>
    <n v="445"/>
    <n v="238"/>
    <n v="43.03"/>
    <s v="US"/>
    <s v="USD"/>
    <n v="1520143200"/>
    <n v="1520402400"/>
    <x v="236"/>
    <d v="2018-03-07T00:00:00"/>
    <b v="0"/>
    <b v="0"/>
    <s v="theater/plays"/>
    <x v="3"/>
    <x v="3"/>
  </r>
  <r>
    <n v="244"/>
    <s v="Herring-Bailey"/>
    <s v="Reverse-engineered system-worthy extranet"/>
    <n v="700"/>
    <n v="3988"/>
    <x v="1"/>
    <n v="570"/>
    <n v="53"/>
    <n v="75.25"/>
    <s v="US"/>
    <s v="USD"/>
    <n v="1405314000"/>
    <n v="1409806800"/>
    <x v="237"/>
    <d v="2014-09-04T00:00:00"/>
    <b v="0"/>
    <b v="0"/>
    <s v="theater/plays"/>
    <x v="3"/>
    <x v="3"/>
  </r>
  <r>
    <n v="245"/>
    <s v="Russell-Gardner"/>
    <s v="Re-engineered systematic monitoring"/>
    <n v="2900"/>
    <n v="14771"/>
    <x v="1"/>
    <n v="509"/>
    <n v="214"/>
    <n v="69.02"/>
    <s v="US"/>
    <s v="USD"/>
    <n v="1396846800"/>
    <n v="1396933200"/>
    <x v="238"/>
    <d v="2014-04-08T00:00:00"/>
    <b v="0"/>
    <b v="0"/>
    <s v="theater/plays"/>
    <x v="3"/>
    <x v="3"/>
  </r>
  <r>
    <n v="246"/>
    <s v="Walters-Carter"/>
    <s v="Seamless value-added standardization"/>
    <n v="4500"/>
    <n v="14649"/>
    <x v="1"/>
    <n v="326"/>
    <n v="222"/>
    <n v="65.989999999999995"/>
    <s v="US"/>
    <s v="USD"/>
    <n v="1375678800"/>
    <n v="1376024400"/>
    <x v="239"/>
    <d v="2013-08-09T00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3"/>
    <n v="1884"/>
    <n v="98.01"/>
    <s v="US"/>
    <s v="USD"/>
    <n v="1482386400"/>
    <n v="1483682400"/>
    <x v="240"/>
    <d v="2017-01-06T00:00:00"/>
    <b v="0"/>
    <b v="1"/>
    <s v="publishing/fiction"/>
    <x v="5"/>
    <x v="13"/>
  </r>
  <r>
    <n v="248"/>
    <s v="Roberts and Sons"/>
    <s v="Streamlined holistic knowledgebase"/>
    <n v="6200"/>
    <n v="13103"/>
    <x v="1"/>
    <n v="211"/>
    <n v="218"/>
    <n v="60.11"/>
    <s v="AU"/>
    <s v="AUD"/>
    <n v="1420005600"/>
    <n v="1420437600"/>
    <x v="241"/>
    <d v="2015-01-05T00:00:00"/>
    <b v="0"/>
    <b v="0"/>
    <s v="games/mobile games"/>
    <x v="6"/>
    <x v="20"/>
  </r>
  <r>
    <n v="249"/>
    <s v="Avila-Nelson"/>
    <s v="Up-sized intermediate website"/>
    <n v="61500"/>
    <n v="168095"/>
    <x v="1"/>
    <n v="273"/>
    <n v="6465"/>
    <n v="26"/>
    <s v="US"/>
    <s v="USD"/>
    <n v="1420178400"/>
    <n v="1420783200"/>
    <x v="242"/>
    <d v="2015-01-09T00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s v="US"/>
    <s v="USD"/>
    <n v="1264399200"/>
    <n v="1267423200"/>
    <x v="67"/>
    <d v="2010-03-01T00:00:00"/>
    <b v="0"/>
    <b v="0"/>
    <s v="music/rock"/>
    <x v="1"/>
    <x v="1"/>
  </r>
  <r>
    <n v="251"/>
    <s v="Singleton Ltd"/>
    <s v="Enhanced user-facing function"/>
    <n v="7100"/>
    <n v="3840"/>
    <x v="0"/>
    <n v="54"/>
    <n v="101"/>
    <n v="38.020000000000003"/>
    <s v="US"/>
    <s v="USD"/>
    <n v="1355032800"/>
    <n v="1355205600"/>
    <x v="243"/>
    <d v="2012-12-11T00:00:00"/>
    <b v="0"/>
    <b v="0"/>
    <s v="theater/plays"/>
    <x v="3"/>
    <x v="3"/>
  </r>
  <r>
    <n v="252"/>
    <s v="Perez PLC"/>
    <s v="Operative bandwidth-monitored interface"/>
    <n v="1000"/>
    <n v="6263"/>
    <x v="1"/>
    <n v="626"/>
    <n v="59"/>
    <n v="106.15"/>
    <s v="US"/>
    <s v="USD"/>
    <n v="1382677200"/>
    <n v="1383109200"/>
    <x v="244"/>
    <d v="2013-10-30T00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"/>
    <n v="1335"/>
    <n v="81.02"/>
    <s v="CA"/>
    <s v="CAD"/>
    <n v="1302238800"/>
    <n v="1303275600"/>
    <x v="245"/>
    <d v="2011-04-20T00:00:00"/>
    <b v="0"/>
    <b v="0"/>
    <s v="film &amp; video/drama"/>
    <x v="4"/>
    <x v="6"/>
  </r>
  <r>
    <n v="254"/>
    <s v="Barry Group"/>
    <s v="De-engineered static Local Area Network"/>
    <n v="4600"/>
    <n v="8505"/>
    <x v="1"/>
    <n v="185"/>
    <n v="88"/>
    <n v="96.65"/>
    <s v="US"/>
    <s v="USD"/>
    <n v="1487656800"/>
    <n v="1487829600"/>
    <x v="246"/>
    <d v="2017-02-23T00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"/>
    <n v="1697"/>
    <n v="57"/>
    <s v="US"/>
    <s v="USD"/>
    <n v="1297836000"/>
    <n v="1298268000"/>
    <x v="247"/>
    <d v="2011-02-21T00:00:00"/>
    <b v="0"/>
    <b v="1"/>
    <s v="music/rock"/>
    <x v="1"/>
    <x v="1"/>
  </r>
  <r>
    <n v="256"/>
    <s v="Smith-Reid"/>
    <s v="Optimized actuating toolset"/>
    <n v="4100"/>
    <n v="959"/>
    <x v="0"/>
    <n v="23"/>
    <n v="15"/>
    <n v="63.93"/>
    <s v="GB"/>
    <s v="GBP"/>
    <n v="1453615200"/>
    <n v="1456812000"/>
    <x v="248"/>
    <d v="2016-03-01T00:00:00"/>
    <b v="0"/>
    <b v="0"/>
    <s v="music/rock"/>
    <x v="1"/>
    <x v="1"/>
  </r>
  <r>
    <n v="257"/>
    <s v="Williams Inc"/>
    <s v="Decentralized exuding strategy"/>
    <n v="5700"/>
    <n v="8322"/>
    <x v="1"/>
    <n v="146"/>
    <n v="92"/>
    <n v="90.46"/>
    <s v="US"/>
    <s v="USD"/>
    <n v="1362463200"/>
    <n v="1363669200"/>
    <x v="249"/>
    <d v="2013-03-19T00:00:00"/>
    <b v="0"/>
    <b v="0"/>
    <s v="theater/plays"/>
    <x v="3"/>
    <x v="3"/>
  </r>
  <r>
    <n v="258"/>
    <s v="Duncan, Mcdonald and Miller"/>
    <s v="Assimilated coherent hardware"/>
    <n v="5000"/>
    <n v="13424"/>
    <x v="1"/>
    <n v="268"/>
    <n v="186"/>
    <n v="72.17"/>
    <s v="US"/>
    <s v="USD"/>
    <n v="1481176800"/>
    <n v="1482904800"/>
    <x v="250"/>
    <d v="2016-12-28T00:00:00"/>
    <b v="0"/>
    <b v="1"/>
    <s v="theater/plays"/>
    <x v="3"/>
    <x v="3"/>
  </r>
  <r>
    <n v="259"/>
    <s v="Watkins Ltd"/>
    <s v="Multi-channeled responsive implementation"/>
    <n v="1800"/>
    <n v="10755"/>
    <x v="1"/>
    <n v="598"/>
    <n v="138"/>
    <n v="77.930000000000007"/>
    <s v="US"/>
    <s v="USD"/>
    <n v="1354946400"/>
    <n v="1356588000"/>
    <x v="251"/>
    <d v="2012-12-27T00:00:00"/>
    <b v="1"/>
    <b v="0"/>
    <s v="photography/photography books"/>
    <x v="7"/>
    <x v="14"/>
  </r>
  <r>
    <n v="260"/>
    <s v="Allen-Jones"/>
    <s v="Centralized modular initiative"/>
    <n v="6300"/>
    <n v="9935"/>
    <x v="1"/>
    <n v="158"/>
    <n v="261"/>
    <n v="38.07"/>
    <s v="US"/>
    <s v="USD"/>
    <n v="1348808400"/>
    <n v="1349845200"/>
    <x v="136"/>
    <d v="2012-10-10T00:00:00"/>
    <b v="0"/>
    <b v="0"/>
    <s v="music/rock"/>
    <x v="1"/>
    <x v="1"/>
  </r>
  <r>
    <n v="261"/>
    <s v="Mason-Smith"/>
    <s v="Reverse-engineered cohesive migration"/>
    <n v="84300"/>
    <n v="26303"/>
    <x v="0"/>
    <n v="31"/>
    <n v="454"/>
    <n v="57.94"/>
    <s v="US"/>
    <s v="USD"/>
    <n v="1282712400"/>
    <n v="1283058000"/>
    <x v="252"/>
    <d v="2010-08-29T00:00:00"/>
    <b v="0"/>
    <b v="1"/>
    <s v="music/rock"/>
    <x v="1"/>
    <x v="1"/>
  </r>
  <r>
    <n v="262"/>
    <s v="Lloyd, Kennedy and Davis"/>
    <s v="Compatible multimedia hub"/>
    <n v="1700"/>
    <n v="5328"/>
    <x v="1"/>
    <n v="313"/>
    <n v="107"/>
    <n v="49.79"/>
    <s v="US"/>
    <s v="USD"/>
    <n v="1301979600"/>
    <n v="1304226000"/>
    <x v="253"/>
    <d v="2011-05-01T00:00:00"/>
    <b v="0"/>
    <b v="1"/>
    <s v="music/indie rock"/>
    <x v="1"/>
    <x v="7"/>
  </r>
  <r>
    <n v="263"/>
    <s v="Walker Ltd"/>
    <s v="Organic eco-centric success"/>
    <n v="2900"/>
    <n v="10756"/>
    <x v="1"/>
    <n v="371"/>
    <n v="199"/>
    <n v="54.05"/>
    <s v="US"/>
    <s v="USD"/>
    <n v="1263016800"/>
    <n v="1263016800"/>
    <x v="254"/>
    <d v="2010-01-09T00:00:00"/>
    <b v="0"/>
    <b v="0"/>
    <s v="photography/photography books"/>
    <x v="7"/>
    <x v="14"/>
  </r>
  <r>
    <n v="264"/>
    <s v="Gordon PLC"/>
    <s v="Virtual reciprocal policy"/>
    <n v="45600"/>
    <n v="165375"/>
    <x v="1"/>
    <n v="363"/>
    <n v="5512"/>
    <n v="30"/>
    <s v="US"/>
    <s v="USD"/>
    <n v="1360648800"/>
    <n v="1362031200"/>
    <x v="255"/>
    <d v="2013-02-28T00:00:00"/>
    <b v="0"/>
    <b v="0"/>
    <s v="theater/plays"/>
    <x v="3"/>
    <x v="3"/>
  </r>
  <r>
    <n v="265"/>
    <s v="Lee and Sons"/>
    <s v="Persevering interactive emulation"/>
    <n v="4900"/>
    <n v="6031"/>
    <x v="1"/>
    <n v="123"/>
    <n v="86"/>
    <n v="70.13"/>
    <s v="US"/>
    <s v="USD"/>
    <n v="1451800800"/>
    <n v="1455602400"/>
    <x v="256"/>
    <d v="2016-02-16T00:00:00"/>
    <b v="0"/>
    <b v="0"/>
    <s v="theater/plays"/>
    <x v="3"/>
    <x v="3"/>
  </r>
  <r>
    <n v="266"/>
    <s v="Cole LLC"/>
    <s v="Proactive responsive emulation"/>
    <n v="111900"/>
    <n v="85902"/>
    <x v="0"/>
    <n v="77"/>
    <n v="3182"/>
    <n v="27"/>
    <s v="IT"/>
    <s v="EUR"/>
    <n v="1415340000"/>
    <n v="1418191200"/>
    <x v="257"/>
    <d v="2014-12-10T00:00:00"/>
    <b v="0"/>
    <b v="1"/>
    <s v="music/jazz"/>
    <x v="1"/>
    <x v="17"/>
  </r>
  <r>
    <n v="267"/>
    <s v="Acosta PLC"/>
    <s v="Extended eco-centric function"/>
    <n v="61600"/>
    <n v="143910"/>
    <x v="1"/>
    <n v="234"/>
    <n v="2768"/>
    <n v="51.99"/>
    <s v="AU"/>
    <s v="AUD"/>
    <n v="1351054800"/>
    <n v="1352440800"/>
    <x v="258"/>
    <d v="2012-11-09T00:00:00"/>
    <b v="0"/>
    <b v="0"/>
    <s v="theater/plays"/>
    <x v="3"/>
    <x v="3"/>
  </r>
  <r>
    <n v="268"/>
    <s v="Brown-Mckee"/>
    <s v="Networked optimal productivity"/>
    <n v="1500"/>
    <n v="2708"/>
    <x v="1"/>
    <n v="181"/>
    <n v="48"/>
    <n v="56.42"/>
    <s v="US"/>
    <s v="USD"/>
    <n v="1349326800"/>
    <n v="1353304800"/>
    <x v="259"/>
    <d v="2012-11-19T00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3"/>
    <n v="87"/>
    <n v="101.63"/>
    <s v="US"/>
    <s v="USD"/>
    <n v="1548914400"/>
    <n v="1550728800"/>
    <x v="260"/>
    <d v="2019-02-21T00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"/>
    <n v="1890"/>
    <n v="25.01"/>
    <s v="US"/>
    <s v="USD"/>
    <n v="1291269600"/>
    <n v="1291442400"/>
    <x v="261"/>
    <d v="2010-12-04T00:00:00"/>
    <b v="0"/>
    <b v="0"/>
    <s v="games/video games"/>
    <x v="6"/>
    <x v="11"/>
  </r>
  <r>
    <n v="271"/>
    <s v="Foley-Cox"/>
    <s v="Progressive zero administration leverage"/>
    <n v="153700"/>
    <n v="1953"/>
    <x v="2"/>
    <n v="1"/>
    <n v="61"/>
    <n v="32.020000000000003"/>
    <s v="US"/>
    <s v="USD"/>
    <n v="1449468000"/>
    <n v="1452146400"/>
    <x v="262"/>
    <d v="2016-01-07T00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"/>
    <n v="1894"/>
    <n v="82.02"/>
    <s v="US"/>
    <s v="USD"/>
    <n v="1562734800"/>
    <n v="1564894800"/>
    <x v="263"/>
    <d v="2019-08-04T00:00:00"/>
    <b v="0"/>
    <b v="1"/>
    <s v="theater/plays"/>
    <x v="3"/>
    <x v="3"/>
  </r>
  <r>
    <n v="273"/>
    <s v="Thomas and Sons"/>
    <s v="Re-engineered heuristic forecast"/>
    <n v="7800"/>
    <n v="10704"/>
    <x v="1"/>
    <n v="137"/>
    <n v="282"/>
    <n v="37.96"/>
    <s v="CA"/>
    <s v="CAD"/>
    <n v="1505624400"/>
    <n v="1505883600"/>
    <x v="264"/>
    <d v="2017-09-20T00:00:00"/>
    <b v="0"/>
    <b v="0"/>
    <s v="theater/plays"/>
    <x v="3"/>
    <x v="3"/>
  </r>
  <r>
    <n v="274"/>
    <s v="Morgan-Jenkins"/>
    <s v="Fully-configurable background algorithm"/>
    <n v="2400"/>
    <n v="773"/>
    <x v="0"/>
    <n v="32"/>
    <n v="15"/>
    <n v="51.53"/>
    <s v="US"/>
    <s v="USD"/>
    <n v="1509948000"/>
    <n v="1510380000"/>
    <x v="265"/>
    <d v="2017-11-11T00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2"/>
    <n v="116"/>
    <n v="81.2"/>
    <s v="US"/>
    <s v="USD"/>
    <n v="1554526800"/>
    <n v="1555218000"/>
    <x v="266"/>
    <d v="2019-04-14T00:00:00"/>
    <b v="0"/>
    <b v="0"/>
    <s v="publishing/translations"/>
    <x v="5"/>
    <x v="18"/>
  </r>
  <r>
    <n v="276"/>
    <s v="Fields Ltd"/>
    <s v="Front-line foreground project"/>
    <n v="5500"/>
    <n v="5324"/>
    <x v="0"/>
    <n v="97"/>
    <n v="133"/>
    <n v="40.03"/>
    <s v="US"/>
    <s v="USD"/>
    <n v="1334811600"/>
    <n v="1335243600"/>
    <x v="267"/>
    <d v="2012-04-24T00:00:00"/>
    <b v="0"/>
    <b v="1"/>
    <s v="games/video games"/>
    <x v="6"/>
    <x v="11"/>
  </r>
  <r>
    <n v="277"/>
    <s v="Ramos-Mitchell"/>
    <s v="Persevering system-worthy info-mediaries"/>
    <n v="700"/>
    <n v="7465"/>
    <x v="1"/>
    <n v="1066"/>
    <n v="83"/>
    <n v="89.94"/>
    <s v="US"/>
    <s v="USD"/>
    <n v="1279515600"/>
    <n v="1279688400"/>
    <x v="268"/>
    <d v="2010-07-21T00:00:00"/>
    <b v="0"/>
    <b v="0"/>
    <s v="theater/plays"/>
    <x v="3"/>
    <x v="3"/>
  </r>
  <r>
    <n v="278"/>
    <s v="Higgins, Davis and Salazar"/>
    <s v="Distributed multi-tasking strategy"/>
    <n v="2700"/>
    <n v="8799"/>
    <x v="1"/>
    <n v="326"/>
    <n v="91"/>
    <n v="96.69"/>
    <s v="US"/>
    <s v="USD"/>
    <n v="1353909600"/>
    <n v="1356069600"/>
    <x v="269"/>
    <d v="2012-12-21T00:00:00"/>
    <b v="0"/>
    <b v="0"/>
    <s v="technology/web"/>
    <x v="2"/>
    <x v="2"/>
  </r>
  <r>
    <n v="279"/>
    <s v="Smith-Jenkins"/>
    <s v="Vision-oriented methodical application"/>
    <n v="8000"/>
    <n v="13656"/>
    <x v="1"/>
    <n v="171"/>
    <n v="546"/>
    <n v="25.01"/>
    <s v="US"/>
    <s v="USD"/>
    <n v="1535950800"/>
    <n v="1536210000"/>
    <x v="270"/>
    <d v="2018-09-06T00:00:00"/>
    <b v="0"/>
    <b v="0"/>
    <s v="theater/plays"/>
    <x v="3"/>
    <x v="3"/>
  </r>
  <r>
    <n v="280"/>
    <s v="Braun PLC"/>
    <s v="Function-based high-level infrastructure"/>
    <n v="2500"/>
    <n v="14536"/>
    <x v="1"/>
    <n v="581"/>
    <n v="393"/>
    <n v="36.99"/>
    <s v="US"/>
    <s v="USD"/>
    <n v="1511244000"/>
    <n v="1511762400"/>
    <x v="271"/>
    <d v="2017-11-27T00:00:00"/>
    <b v="0"/>
    <b v="0"/>
    <s v="film &amp; video/animation"/>
    <x v="4"/>
    <x v="10"/>
  </r>
  <r>
    <n v="281"/>
    <s v="Drake PLC"/>
    <s v="Profound object-oriented paradigm"/>
    <n v="164500"/>
    <n v="150552"/>
    <x v="0"/>
    <n v="92"/>
    <n v="2062"/>
    <n v="73.010000000000005"/>
    <s v="US"/>
    <s v="USD"/>
    <n v="1331445600"/>
    <n v="1333256400"/>
    <x v="272"/>
    <d v="2012-04-01T00:00:00"/>
    <b v="0"/>
    <b v="1"/>
    <s v="theater/plays"/>
    <x v="3"/>
    <x v="3"/>
  </r>
  <r>
    <n v="282"/>
    <s v="Ross, Kelly and Brown"/>
    <s v="Virtual contextually-based circuit"/>
    <n v="8400"/>
    <n v="9076"/>
    <x v="1"/>
    <n v="108"/>
    <n v="133"/>
    <n v="68.239999999999995"/>
    <s v="US"/>
    <s v="USD"/>
    <n v="1480226400"/>
    <n v="1480744800"/>
    <x v="73"/>
    <d v="2016-12-03T00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9"/>
    <n v="29"/>
    <n v="52.31"/>
    <s v="DK"/>
    <s v="DKK"/>
    <n v="1464584400"/>
    <n v="1465016400"/>
    <x v="273"/>
    <d v="2016-06-04T00:00:00"/>
    <b v="0"/>
    <b v="0"/>
    <s v="music/rock"/>
    <x v="1"/>
    <x v="1"/>
  </r>
  <r>
    <n v="284"/>
    <s v="Tran LLC"/>
    <s v="Ameliorated fresh-thinking protocol"/>
    <n v="9800"/>
    <n v="8153"/>
    <x v="0"/>
    <n v="83"/>
    <n v="132"/>
    <n v="61.77"/>
    <s v="US"/>
    <s v="USD"/>
    <n v="1335848400"/>
    <n v="1336280400"/>
    <x v="274"/>
    <d v="2012-05-06T00:00:00"/>
    <b v="0"/>
    <b v="0"/>
    <s v="technology/web"/>
    <x v="2"/>
    <x v="2"/>
  </r>
  <r>
    <n v="285"/>
    <s v="Dawson, Brady and Gilbert"/>
    <s v="Front-line optimizing emulation"/>
    <n v="900"/>
    <n v="6357"/>
    <x v="1"/>
    <n v="706"/>
    <n v="254"/>
    <n v="25.03"/>
    <s v="US"/>
    <s v="USD"/>
    <n v="1473483600"/>
    <n v="1476766800"/>
    <x v="275"/>
    <d v="2016-10-18T00:00:00"/>
    <b v="0"/>
    <b v="0"/>
    <s v="theater/plays"/>
    <x v="3"/>
    <x v="3"/>
  </r>
  <r>
    <n v="286"/>
    <s v="Obrien-Aguirre"/>
    <s v="Devolved uniform complexity"/>
    <n v="112100"/>
    <n v="19557"/>
    <x v="3"/>
    <n v="17"/>
    <n v="184"/>
    <n v="106.29"/>
    <s v="US"/>
    <s v="USD"/>
    <n v="1479880800"/>
    <n v="1480485600"/>
    <x v="276"/>
    <d v="2016-11-30T00:00:00"/>
    <b v="0"/>
    <b v="0"/>
    <s v="theater/plays"/>
    <x v="3"/>
    <x v="3"/>
  </r>
  <r>
    <n v="287"/>
    <s v="Ferguson PLC"/>
    <s v="Public-key intangible superstructure"/>
    <n v="6300"/>
    <n v="13213"/>
    <x v="1"/>
    <n v="210"/>
    <n v="176"/>
    <n v="75.069999999999993"/>
    <s v="US"/>
    <s v="USD"/>
    <n v="1430197200"/>
    <n v="1430197200"/>
    <x v="277"/>
    <d v="2015-04-28T00:00:00"/>
    <b v="0"/>
    <b v="0"/>
    <s v="music/electric music"/>
    <x v="1"/>
    <x v="5"/>
  </r>
  <r>
    <n v="288"/>
    <s v="Garcia Ltd"/>
    <s v="Secured global success"/>
    <n v="5600"/>
    <n v="5476"/>
    <x v="0"/>
    <n v="98"/>
    <n v="137"/>
    <n v="39.97"/>
    <s v="DK"/>
    <s v="DKK"/>
    <n v="1331701200"/>
    <n v="1331787600"/>
    <x v="278"/>
    <d v="2012-03-15T00:00:00"/>
    <b v="0"/>
    <b v="1"/>
    <s v="music/metal"/>
    <x v="1"/>
    <x v="16"/>
  </r>
  <r>
    <n v="289"/>
    <s v="Smith, Love and Smith"/>
    <s v="Grass-roots mission-critical capability"/>
    <n v="800"/>
    <n v="13474"/>
    <x v="1"/>
    <n v="1684"/>
    <n v="337"/>
    <n v="39.979999999999997"/>
    <s v="CA"/>
    <s v="CAD"/>
    <n v="1438578000"/>
    <n v="1438837200"/>
    <x v="279"/>
    <d v="2015-08-06T00:00:00"/>
    <b v="0"/>
    <b v="0"/>
    <s v="theater/plays"/>
    <x v="3"/>
    <x v="3"/>
  </r>
  <r>
    <n v="290"/>
    <s v="Wilson, Hall and Osborne"/>
    <s v="Advanced global data-warehouse"/>
    <n v="168600"/>
    <n v="91722"/>
    <x v="0"/>
    <n v="54"/>
    <n v="908"/>
    <n v="101.02"/>
    <s v="US"/>
    <s v="USD"/>
    <n v="1368162000"/>
    <n v="1370926800"/>
    <x v="280"/>
    <d v="2013-06-11T00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7"/>
    <n v="107"/>
    <n v="76.81"/>
    <s v="US"/>
    <s v="USD"/>
    <n v="1318654800"/>
    <n v="1319000400"/>
    <x v="281"/>
    <d v="2011-10-19T00:00:00"/>
    <b v="1"/>
    <b v="0"/>
    <s v="technology/web"/>
    <x v="2"/>
    <x v="2"/>
  </r>
  <r>
    <n v="292"/>
    <s v="Ho-Harris"/>
    <s v="Versatile cohesive encoding"/>
    <n v="7300"/>
    <n v="717"/>
    <x v="0"/>
    <n v="10"/>
    <n v="10"/>
    <n v="71.7"/>
    <s v="US"/>
    <s v="USD"/>
    <n v="1331874000"/>
    <n v="1333429200"/>
    <x v="282"/>
    <d v="2012-04-03T00:00:00"/>
    <b v="0"/>
    <b v="0"/>
    <s v="food/food trucks"/>
    <x v="0"/>
    <x v="0"/>
  </r>
  <r>
    <n v="293"/>
    <s v="Ross Group"/>
    <s v="Organized executive solution"/>
    <n v="6500"/>
    <n v="1065"/>
    <x v="3"/>
    <n v="16"/>
    <n v="32"/>
    <n v="33.28"/>
    <s v="IT"/>
    <s v="EUR"/>
    <n v="1286254800"/>
    <n v="1287032400"/>
    <x v="283"/>
    <d v="2010-10-14T00:00:00"/>
    <b v="0"/>
    <b v="0"/>
    <s v="theater/plays"/>
    <x v="3"/>
    <x v="3"/>
  </r>
  <r>
    <n v="294"/>
    <s v="Turner-Davis"/>
    <s v="Automated local emulation"/>
    <n v="600"/>
    <n v="8038"/>
    <x v="1"/>
    <n v="1340"/>
    <n v="183"/>
    <n v="43.92"/>
    <s v="US"/>
    <s v="USD"/>
    <n v="1540530000"/>
    <n v="1541570400"/>
    <x v="284"/>
    <d v="2018-11-07T00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6"/>
    <n v="1910"/>
    <n v="36"/>
    <s v="CH"/>
    <s v="CHF"/>
    <n v="1381813200"/>
    <n v="1383976800"/>
    <x v="285"/>
    <d v="2013-11-09T00:00:00"/>
    <b v="0"/>
    <b v="0"/>
    <s v="theater/plays"/>
    <x v="3"/>
    <x v="3"/>
  </r>
  <r>
    <n v="296"/>
    <s v="Smith-Hess"/>
    <s v="Grass-roots real-time Local Area Network"/>
    <n v="6100"/>
    <n v="3352"/>
    <x v="0"/>
    <n v="55"/>
    <n v="38"/>
    <n v="88.21"/>
    <s v="AU"/>
    <s v="AUD"/>
    <n v="1548655200"/>
    <n v="1550556000"/>
    <x v="286"/>
    <d v="2019-02-19T00:00:00"/>
    <b v="0"/>
    <b v="0"/>
    <s v="theater/plays"/>
    <x v="3"/>
    <x v="3"/>
  </r>
  <r>
    <n v="297"/>
    <s v="Brown, Herring and Bass"/>
    <s v="Organized client-driven capacity"/>
    <n v="7200"/>
    <n v="6785"/>
    <x v="0"/>
    <n v="94"/>
    <n v="104"/>
    <n v="65.239999999999995"/>
    <s v="AU"/>
    <s v="AUD"/>
    <n v="1389679200"/>
    <n v="1390456800"/>
    <x v="287"/>
    <d v="2014-01-23T00:00:00"/>
    <b v="0"/>
    <b v="1"/>
    <s v="theater/plays"/>
    <x v="3"/>
    <x v="3"/>
  </r>
  <r>
    <n v="298"/>
    <s v="Chase, Garcia and Johnson"/>
    <s v="Adaptive intangible database"/>
    <n v="3500"/>
    <n v="5037"/>
    <x v="1"/>
    <n v="144"/>
    <n v="72"/>
    <n v="69.959999999999994"/>
    <s v="US"/>
    <s v="USD"/>
    <n v="1456466400"/>
    <n v="1458018000"/>
    <x v="288"/>
    <d v="2016-03-15T00:00:00"/>
    <b v="0"/>
    <b v="1"/>
    <s v="music/rock"/>
    <x v="1"/>
    <x v="1"/>
  </r>
  <r>
    <n v="299"/>
    <s v="Ramsey and Sons"/>
    <s v="Grass-roots contextually-based algorithm"/>
    <n v="3800"/>
    <n v="1954"/>
    <x v="0"/>
    <n v="51"/>
    <n v="49"/>
    <n v="39.880000000000003"/>
    <s v="US"/>
    <s v="USD"/>
    <n v="1456984800"/>
    <n v="1461819600"/>
    <x v="289"/>
    <d v="2016-04-28T00:00:00"/>
    <b v="0"/>
    <b v="0"/>
    <s v="food/food trucks"/>
    <x v="0"/>
    <x v="0"/>
  </r>
  <r>
    <n v="300"/>
    <s v="Cooke PLC"/>
    <s v="Focused executive core"/>
    <n v="100"/>
    <n v="5"/>
    <x v="0"/>
    <n v="5"/>
    <n v="1"/>
    <n v="5"/>
    <s v="DK"/>
    <s v="DKK"/>
    <n v="1504069200"/>
    <n v="1504155600"/>
    <x v="290"/>
    <d v="2017-08-31T00:00:00"/>
    <b v="0"/>
    <b v="1"/>
    <s v="publishing/nonfiction"/>
    <x v="5"/>
    <x v="9"/>
  </r>
  <r>
    <n v="301"/>
    <s v="Wong-Walker"/>
    <s v="Multi-channeled disintermediate policy"/>
    <n v="900"/>
    <n v="12102"/>
    <x v="1"/>
    <n v="1345"/>
    <n v="295"/>
    <n v="41.02"/>
    <s v="US"/>
    <s v="USD"/>
    <n v="1424930400"/>
    <n v="1426395600"/>
    <x v="291"/>
    <d v="2015-03-15T00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2"/>
    <n v="245"/>
    <n v="98.91"/>
    <s v="US"/>
    <s v="USD"/>
    <n v="1535864400"/>
    <n v="1537074000"/>
    <x v="292"/>
    <d v="2018-09-16T00:00:00"/>
    <b v="0"/>
    <b v="0"/>
    <s v="theater/plays"/>
    <x v="3"/>
    <x v="3"/>
  </r>
  <r>
    <n v="303"/>
    <s v="Guerrero, Flores and Jenkins"/>
    <s v="Networked optimal architecture"/>
    <n v="3400"/>
    <n v="2809"/>
    <x v="0"/>
    <n v="83"/>
    <n v="32"/>
    <n v="87.78"/>
    <s v="US"/>
    <s v="USD"/>
    <n v="1452146400"/>
    <n v="1452578400"/>
    <x v="293"/>
    <d v="2016-01-12T00:00:00"/>
    <b v="0"/>
    <b v="0"/>
    <s v="music/indie rock"/>
    <x v="1"/>
    <x v="7"/>
  </r>
  <r>
    <n v="304"/>
    <s v="Peterson PLC"/>
    <s v="User-friendly discrete benchmark"/>
    <n v="2100"/>
    <n v="11469"/>
    <x v="1"/>
    <n v="546"/>
    <n v="142"/>
    <n v="80.77"/>
    <s v="US"/>
    <s v="USD"/>
    <n v="1470546000"/>
    <n v="1474088400"/>
    <x v="294"/>
    <d v="2016-09-17T00:00:00"/>
    <b v="0"/>
    <b v="0"/>
    <s v="film &amp; video/documentary"/>
    <x v="4"/>
    <x v="4"/>
  </r>
  <r>
    <n v="305"/>
    <s v="Townsend Ltd"/>
    <s v="Grass-roots actuating policy"/>
    <n v="2800"/>
    <n v="8014"/>
    <x v="1"/>
    <n v="286"/>
    <n v="85"/>
    <n v="94.28"/>
    <s v="US"/>
    <s v="USD"/>
    <n v="1458363600"/>
    <n v="1461906000"/>
    <x v="295"/>
    <d v="2016-04-29T00:00:00"/>
    <b v="0"/>
    <b v="0"/>
    <s v="theater/plays"/>
    <x v="3"/>
    <x v="3"/>
  </r>
  <r>
    <n v="306"/>
    <s v="Rush, Reed and Hall"/>
    <s v="Enterprise-wide 3rdgeneration knowledge user"/>
    <n v="6500"/>
    <n v="514"/>
    <x v="0"/>
    <n v="8"/>
    <n v="7"/>
    <n v="73.430000000000007"/>
    <s v="US"/>
    <s v="USD"/>
    <n v="1500008400"/>
    <n v="1500267600"/>
    <x v="296"/>
    <d v="2017-07-17T00:00:00"/>
    <b v="0"/>
    <b v="1"/>
    <s v="theater/plays"/>
    <x v="3"/>
    <x v="3"/>
  </r>
  <r>
    <n v="307"/>
    <s v="Salazar-Dodson"/>
    <s v="Face-to-face zero tolerance moderator"/>
    <n v="32900"/>
    <n v="43473"/>
    <x v="1"/>
    <n v="132"/>
    <n v="659"/>
    <n v="65.97"/>
    <s v="DK"/>
    <s v="DKK"/>
    <n v="1338958800"/>
    <n v="1340686800"/>
    <x v="297"/>
    <d v="2012-06-26T00:00:00"/>
    <b v="0"/>
    <b v="1"/>
    <s v="publishing/fiction"/>
    <x v="5"/>
    <x v="13"/>
  </r>
  <r>
    <n v="308"/>
    <s v="Davis Ltd"/>
    <s v="Grass-roots optimizing projection"/>
    <n v="118200"/>
    <n v="87560"/>
    <x v="0"/>
    <n v="74"/>
    <n v="803"/>
    <n v="109.04"/>
    <s v="US"/>
    <s v="USD"/>
    <n v="1303102800"/>
    <n v="1303189200"/>
    <x v="298"/>
    <d v="2011-04-19T00:00:00"/>
    <b v="0"/>
    <b v="0"/>
    <s v="theater/plays"/>
    <x v="3"/>
    <x v="3"/>
  </r>
  <r>
    <n v="309"/>
    <s v="Harris-Perry"/>
    <s v="User-centric 6thgeneration attitude"/>
    <n v="4100"/>
    <n v="3087"/>
    <x v="3"/>
    <n v="75"/>
    <n v="75"/>
    <n v="41.16"/>
    <s v="US"/>
    <s v="USD"/>
    <n v="1316581200"/>
    <n v="1318309200"/>
    <x v="299"/>
    <d v="2011-10-11T00:00:00"/>
    <b v="0"/>
    <b v="1"/>
    <s v="music/indie rock"/>
    <x v="1"/>
    <x v="7"/>
  </r>
  <r>
    <n v="310"/>
    <s v="Velazquez, Hunt and Ortiz"/>
    <s v="Switchable zero tolerance website"/>
    <n v="7800"/>
    <n v="1586"/>
    <x v="0"/>
    <n v="20"/>
    <n v="16"/>
    <n v="99.13"/>
    <s v="US"/>
    <s v="USD"/>
    <n v="1270789200"/>
    <n v="1272171600"/>
    <x v="300"/>
    <d v="2010-04-25T00:00:00"/>
    <b v="0"/>
    <b v="0"/>
    <s v="games/video games"/>
    <x v="6"/>
    <x v="11"/>
  </r>
  <r>
    <n v="311"/>
    <s v="Flores PLC"/>
    <s v="Focused real-time help-desk"/>
    <n v="6300"/>
    <n v="12812"/>
    <x v="1"/>
    <n v="203"/>
    <n v="121"/>
    <n v="105.88"/>
    <s v="US"/>
    <s v="USD"/>
    <n v="1297836000"/>
    <n v="1298872800"/>
    <x v="247"/>
    <d v="2011-02-28T00:00:00"/>
    <b v="0"/>
    <b v="0"/>
    <s v="theater/plays"/>
    <x v="3"/>
    <x v="3"/>
  </r>
  <r>
    <n v="312"/>
    <s v="Martinez LLC"/>
    <s v="Robust impactful approach"/>
    <n v="59100"/>
    <n v="183345"/>
    <x v="1"/>
    <n v="310"/>
    <n v="3742"/>
    <n v="49"/>
    <s v="US"/>
    <s v="USD"/>
    <n v="1382677200"/>
    <n v="1383282000"/>
    <x v="244"/>
    <d v="2013-11-01T00:00:00"/>
    <b v="0"/>
    <b v="0"/>
    <s v="theater/plays"/>
    <x v="3"/>
    <x v="3"/>
  </r>
  <r>
    <n v="313"/>
    <s v="Miller-Irwin"/>
    <s v="Secured maximized policy"/>
    <n v="2200"/>
    <n v="8697"/>
    <x v="1"/>
    <n v="395"/>
    <n v="223"/>
    <n v="39"/>
    <s v="US"/>
    <s v="USD"/>
    <n v="1330322400"/>
    <n v="1330495200"/>
    <x v="301"/>
    <d v="2012-02-29T00:00:00"/>
    <b v="0"/>
    <b v="0"/>
    <s v="music/rock"/>
    <x v="1"/>
    <x v="1"/>
  </r>
  <r>
    <n v="314"/>
    <s v="Sanchez-Morgan"/>
    <s v="Realigned upward-trending strategy"/>
    <n v="1400"/>
    <n v="4126"/>
    <x v="1"/>
    <n v="295"/>
    <n v="133"/>
    <n v="31.02"/>
    <s v="US"/>
    <s v="USD"/>
    <n v="1552366800"/>
    <n v="1552798800"/>
    <x v="188"/>
    <d v="2019-03-17T00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4"/>
    <n v="31"/>
    <n v="103.87"/>
    <s v="US"/>
    <s v="USD"/>
    <n v="1400907600"/>
    <n v="1403413200"/>
    <x v="302"/>
    <d v="2014-06-22T00:00:00"/>
    <b v="0"/>
    <b v="0"/>
    <s v="theater/plays"/>
    <x v="3"/>
    <x v="3"/>
  </r>
  <r>
    <n v="316"/>
    <s v="Martin-Marshall"/>
    <s v="Configurable demand-driven matrix"/>
    <n v="9600"/>
    <n v="6401"/>
    <x v="0"/>
    <n v="67"/>
    <n v="108"/>
    <n v="59.27"/>
    <s v="IT"/>
    <s v="EUR"/>
    <n v="1574143200"/>
    <n v="1574229600"/>
    <x v="303"/>
    <d v="2019-11-20T00:00:00"/>
    <b v="0"/>
    <b v="1"/>
    <s v="food/food trucks"/>
    <x v="0"/>
    <x v="0"/>
  </r>
  <r>
    <n v="317"/>
    <s v="Summers PLC"/>
    <s v="Cross-group coherent hierarchy"/>
    <n v="6600"/>
    <n v="1269"/>
    <x v="0"/>
    <n v="19"/>
    <n v="30"/>
    <n v="42.3"/>
    <s v="US"/>
    <s v="USD"/>
    <n v="1494738000"/>
    <n v="1495861200"/>
    <x v="304"/>
    <d v="2017-05-27T00:00:00"/>
    <b v="0"/>
    <b v="0"/>
    <s v="theater/plays"/>
    <x v="3"/>
    <x v="3"/>
  </r>
  <r>
    <n v="318"/>
    <s v="Young, Hart and Ryan"/>
    <s v="Decentralized demand-driven open system"/>
    <n v="5700"/>
    <n v="903"/>
    <x v="0"/>
    <n v="16"/>
    <n v="17"/>
    <n v="53.12"/>
    <s v="US"/>
    <s v="USD"/>
    <n v="1392357600"/>
    <n v="1392530400"/>
    <x v="305"/>
    <d v="2014-02-16T00:00:00"/>
    <b v="0"/>
    <b v="0"/>
    <s v="music/rock"/>
    <x v="1"/>
    <x v="1"/>
  </r>
  <r>
    <n v="319"/>
    <s v="Mills Group"/>
    <s v="Advanced empowering matrix"/>
    <n v="8400"/>
    <n v="3251"/>
    <x v="3"/>
    <n v="39"/>
    <n v="64"/>
    <n v="50.8"/>
    <s v="US"/>
    <s v="USD"/>
    <n v="1281589200"/>
    <n v="1283662800"/>
    <x v="306"/>
    <d v="2010-09-05T00:00:00"/>
    <b v="0"/>
    <b v="0"/>
    <s v="technology/web"/>
    <x v="2"/>
    <x v="2"/>
  </r>
  <r>
    <n v="320"/>
    <s v="Sandoval-Powell"/>
    <s v="Phased holistic implementation"/>
    <n v="84400"/>
    <n v="8092"/>
    <x v="0"/>
    <n v="10"/>
    <n v="80"/>
    <n v="101.15"/>
    <s v="US"/>
    <s v="USD"/>
    <n v="1305003600"/>
    <n v="1305781200"/>
    <x v="307"/>
    <d v="2011-05-19T00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"/>
    <n v="2468"/>
    <n v="65"/>
    <s v="US"/>
    <s v="USD"/>
    <n v="1301634000"/>
    <n v="1302325200"/>
    <x v="308"/>
    <d v="2011-04-09T00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7"/>
    <n v="5168"/>
    <n v="38"/>
    <s v="US"/>
    <s v="USD"/>
    <n v="1290664800"/>
    <n v="1291788000"/>
    <x v="309"/>
    <d v="2010-12-08T00:00:00"/>
    <b v="0"/>
    <b v="0"/>
    <s v="theater/plays"/>
    <x v="3"/>
    <x v="3"/>
  </r>
  <r>
    <n v="323"/>
    <s v="Cole, Smith and Wood"/>
    <s v="Integrated zero-defect help-desk"/>
    <n v="8900"/>
    <n v="2148"/>
    <x v="0"/>
    <n v="24"/>
    <n v="26"/>
    <n v="82.62"/>
    <s v="GB"/>
    <s v="GBP"/>
    <n v="1395896400"/>
    <n v="1396069200"/>
    <x v="310"/>
    <d v="2014-03-29T00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"/>
    <n v="307"/>
    <n v="37.94"/>
    <s v="US"/>
    <s v="USD"/>
    <n v="1434862800"/>
    <n v="1435899600"/>
    <x v="311"/>
    <d v="2015-07-03T00:00:00"/>
    <b v="0"/>
    <b v="1"/>
    <s v="theater/plays"/>
    <x v="3"/>
    <x v="3"/>
  </r>
  <r>
    <n v="325"/>
    <s v="Saunders Group"/>
    <s v="Programmable systemic implementation"/>
    <n v="6500"/>
    <n v="5897"/>
    <x v="0"/>
    <n v="91"/>
    <n v="73"/>
    <n v="80.78"/>
    <s v="US"/>
    <s v="USD"/>
    <n v="1529125200"/>
    <n v="1531112400"/>
    <x v="79"/>
    <d v="2018-07-09T00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"/>
    <n v="128"/>
    <n v="25.98"/>
    <s v="US"/>
    <s v="USD"/>
    <n v="1451109600"/>
    <n v="1451628000"/>
    <x v="312"/>
    <d v="2016-01-01T00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9"/>
    <n v="33"/>
    <n v="30.36"/>
    <s v="US"/>
    <s v="USD"/>
    <n v="1566968400"/>
    <n v="1567314000"/>
    <x v="313"/>
    <d v="2019-09-01T00:00:00"/>
    <b v="0"/>
    <b v="1"/>
    <s v="theater/plays"/>
    <x v="3"/>
    <x v="3"/>
  </r>
  <r>
    <n v="328"/>
    <s v="Young PLC"/>
    <s v="Innovative well-modulated functionalities"/>
    <n v="98700"/>
    <n v="131826"/>
    <x v="1"/>
    <n v="134"/>
    <n v="2441"/>
    <n v="54"/>
    <s v="US"/>
    <s v="USD"/>
    <n v="1543557600"/>
    <n v="1544508000"/>
    <x v="314"/>
    <d v="2018-12-11T00:00:00"/>
    <b v="0"/>
    <b v="0"/>
    <s v="music/rock"/>
    <x v="1"/>
    <x v="1"/>
  </r>
  <r>
    <n v="329"/>
    <s v="Willis and Sons"/>
    <s v="Fundamental incremental database"/>
    <n v="93800"/>
    <n v="21477"/>
    <x v="2"/>
    <n v="23"/>
    <n v="211"/>
    <n v="101.79"/>
    <s v="US"/>
    <s v="USD"/>
    <n v="1481522400"/>
    <n v="1482472800"/>
    <x v="315"/>
    <d v="2016-12-23T00:00:00"/>
    <b v="0"/>
    <b v="0"/>
    <s v="games/video games"/>
    <x v="6"/>
    <x v="11"/>
  </r>
  <r>
    <n v="330"/>
    <s v="Thompson-Bates"/>
    <s v="Expanded encompassing open architecture"/>
    <n v="33700"/>
    <n v="62330"/>
    <x v="1"/>
    <n v="185"/>
    <n v="1385"/>
    <n v="45"/>
    <s v="GB"/>
    <s v="GBP"/>
    <n v="1512712800"/>
    <n v="1512799200"/>
    <x v="316"/>
    <d v="2017-12-09T00:00:00"/>
    <b v="0"/>
    <b v="0"/>
    <s v="film &amp; video/documentary"/>
    <x v="4"/>
    <x v="4"/>
  </r>
  <r>
    <n v="331"/>
    <s v="Rose-Silva"/>
    <s v="Intuitive static portal"/>
    <n v="3300"/>
    <n v="14643"/>
    <x v="1"/>
    <n v="444"/>
    <n v="190"/>
    <n v="77.069999999999993"/>
    <s v="US"/>
    <s v="USD"/>
    <n v="1324274400"/>
    <n v="1324360800"/>
    <x v="317"/>
    <d v="2011-12-20T00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200"/>
    <n v="470"/>
    <n v="88.08"/>
    <s v="US"/>
    <s v="USD"/>
    <n v="1364446800"/>
    <n v="1364533200"/>
    <x v="318"/>
    <d v="2013-03-29T00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4"/>
    <n v="253"/>
    <n v="47.04"/>
    <s v="US"/>
    <s v="USD"/>
    <n v="1542693600"/>
    <n v="1545112800"/>
    <x v="319"/>
    <d v="2018-12-18T00:00:00"/>
    <b v="0"/>
    <b v="0"/>
    <s v="theater/plays"/>
    <x v="3"/>
    <x v="3"/>
  </r>
  <r>
    <n v="334"/>
    <s v="Mcgee Group"/>
    <s v="Assimilated discrete algorithm"/>
    <n v="66200"/>
    <n v="123538"/>
    <x v="1"/>
    <n v="187"/>
    <n v="1113"/>
    <n v="111"/>
    <s v="US"/>
    <s v="USD"/>
    <n v="1515564000"/>
    <n v="1516168800"/>
    <x v="32"/>
    <d v="2018-01-17T00:00:00"/>
    <b v="0"/>
    <b v="0"/>
    <s v="music/rock"/>
    <x v="1"/>
    <x v="1"/>
  </r>
  <r>
    <n v="335"/>
    <s v="Jordan-Acosta"/>
    <s v="Operative uniform hub"/>
    <n v="173800"/>
    <n v="198628"/>
    <x v="1"/>
    <n v="114"/>
    <n v="2283"/>
    <n v="87"/>
    <s v="US"/>
    <s v="USD"/>
    <n v="1573797600"/>
    <n v="1574920800"/>
    <x v="320"/>
    <d v="2019-11-28T00:00:00"/>
    <b v="0"/>
    <b v="0"/>
    <s v="music/rock"/>
    <x v="1"/>
    <x v="1"/>
  </r>
  <r>
    <n v="336"/>
    <s v="Nunez Inc"/>
    <s v="Customizable intangible capability"/>
    <n v="70700"/>
    <n v="68602"/>
    <x v="0"/>
    <n v="97"/>
    <n v="1072"/>
    <n v="63.99"/>
    <s v="US"/>
    <s v="USD"/>
    <n v="1292392800"/>
    <n v="1292479200"/>
    <x v="321"/>
    <d v="2010-12-16T00:00:00"/>
    <b v="0"/>
    <b v="1"/>
    <s v="music/rock"/>
    <x v="1"/>
    <x v="1"/>
  </r>
  <r>
    <n v="337"/>
    <s v="Hayden Ltd"/>
    <s v="Innovative didactic analyzer"/>
    <n v="94500"/>
    <n v="116064"/>
    <x v="1"/>
    <n v="123"/>
    <n v="1095"/>
    <n v="105.99"/>
    <s v="US"/>
    <s v="USD"/>
    <n v="1573452000"/>
    <n v="1573538400"/>
    <x v="322"/>
    <d v="2019-11-12T00:00:00"/>
    <b v="0"/>
    <b v="0"/>
    <s v="theater/plays"/>
    <x v="3"/>
    <x v="3"/>
  </r>
  <r>
    <n v="338"/>
    <s v="Gonzalez-Burton"/>
    <s v="Decentralized intangible encoding"/>
    <n v="69800"/>
    <n v="125042"/>
    <x v="1"/>
    <n v="179"/>
    <n v="1690"/>
    <n v="73.989999999999995"/>
    <s v="US"/>
    <s v="USD"/>
    <n v="1317790800"/>
    <n v="1320382800"/>
    <x v="323"/>
    <d v="2011-11-04T00:00:00"/>
    <b v="0"/>
    <b v="0"/>
    <s v="theater/plays"/>
    <x v="3"/>
    <x v="3"/>
  </r>
  <r>
    <n v="339"/>
    <s v="Lewis, Taylor and Rivers"/>
    <s v="Front-line transitional algorithm"/>
    <n v="136300"/>
    <n v="108974"/>
    <x v="3"/>
    <n v="80"/>
    <n v="1297"/>
    <n v="84.02"/>
    <s v="CA"/>
    <s v="CAD"/>
    <n v="1501650000"/>
    <n v="1502859600"/>
    <x v="324"/>
    <d v="2017-08-16T00:00:00"/>
    <b v="0"/>
    <b v="0"/>
    <s v="theater/plays"/>
    <x v="3"/>
    <x v="3"/>
  </r>
  <r>
    <n v="340"/>
    <s v="Butler, Henry and Espinoza"/>
    <s v="Switchable didactic matrices"/>
    <n v="37100"/>
    <n v="34964"/>
    <x v="0"/>
    <n v="94"/>
    <n v="393"/>
    <n v="88.97"/>
    <s v="US"/>
    <s v="USD"/>
    <n v="1323669600"/>
    <n v="1323756000"/>
    <x v="325"/>
    <d v="2011-12-13T00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5"/>
    <n v="1257"/>
    <n v="76.989999999999995"/>
    <s v="US"/>
    <s v="USD"/>
    <n v="1440738000"/>
    <n v="1441342800"/>
    <x v="326"/>
    <d v="2015-09-04T00:00:00"/>
    <b v="0"/>
    <b v="0"/>
    <s v="music/indie rock"/>
    <x v="1"/>
    <x v="7"/>
  </r>
  <r>
    <n v="342"/>
    <s v="Gibson-Hernandez"/>
    <s v="Visionary foreground middleware"/>
    <n v="47900"/>
    <n v="31864"/>
    <x v="0"/>
    <n v="67"/>
    <n v="328"/>
    <n v="97.15"/>
    <s v="US"/>
    <s v="USD"/>
    <n v="1374296400"/>
    <n v="1375333200"/>
    <x v="327"/>
    <d v="2013-08-01T00:00:00"/>
    <b v="0"/>
    <b v="0"/>
    <s v="theater/plays"/>
    <x v="3"/>
    <x v="3"/>
  </r>
  <r>
    <n v="343"/>
    <s v="Spencer-Weber"/>
    <s v="Optional zero-defect task-force"/>
    <n v="9000"/>
    <n v="4853"/>
    <x v="0"/>
    <n v="54"/>
    <n v="147"/>
    <n v="33.01"/>
    <s v="US"/>
    <s v="USD"/>
    <n v="1384840800"/>
    <n v="1389420000"/>
    <x v="328"/>
    <d v="2014-01-11T00:00:00"/>
    <b v="0"/>
    <b v="0"/>
    <s v="theater/plays"/>
    <x v="3"/>
    <x v="3"/>
  </r>
  <r>
    <n v="344"/>
    <s v="Berger, Johnson and Marshall"/>
    <s v="Devolved exuding emulation"/>
    <n v="197600"/>
    <n v="82959"/>
    <x v="0"/>
    <n v="42"/>
    <n v="830"/>
    <n v="99.95"/>
    <s v="US"/>
    <s v="USD"/>
    <n v="1516600800"/>
    <n v="1520056800"/>
    <x v="329"/>
    <d v="2018-03-03T00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5"/>
    <n v="331"/>
    <n v="69.97"/>
    <s v="GB"/>
    <s v="GBP"/>
    <n v="1436418000"/>
    <n v="1436504400"/>
    <x v="330"/>
    <d v="2015-07-10T00:00:00"/>
    <b v="0"/>
    <b v="0"/>
    <s v="film &amp; video/drama"/>
    <x v="4"/>
    <x v="6"/>
  </r>
  <r>
    <n v="346"/>
    <s v="Little-Marsh"/>
    <s v="Virtual attitude-oriented migration"/>
    <n v="8000"/>
    <n v="2758"/>
    <x v="0"/>
    <n v="34"/>
    <n v="25"/>
    <n v="110.32"/>
    <s v="US"/>
    <s v="USD"/>
    <n v="1503550800"/>
    <n v="1508302800"/>
    <x v="331"/>
    <d v="2017-10-18T00:00:00"/>
    <b v="0"/>
    <b v="1"/>
    <s v="music/indie rock"/>
    <x v="1"/>
    <x v="7"/>
  </r>
  <r>
    <n v="347"/>
    <s v="Petersen and Sons"/>
    <s v="Open-source full-range portal"/>
    <n v="900"/>
    <n v="12607"/>
    <x v="1"/>
    <n v="1401"/>
    <n v="191"/>
    <n v="66.010000000000005"/>
    <s v="US"/>
    <s v="USD"/>
    <n v="1423634400"/>
    <n v="1425708000"/>
    <x v="332"/>
    <d v="2015-03-07T00:00:00"/>
    <b v="0"/>
    <b v="0"/>
    <s v="technology/web"/>
    <x v="2"/>
    <x v="2"/>
  </r>
  <r>
    <n v="348"/>
    <s v="Hensley Ltd"/>
    <s v="Versatile cohesive open system"/>
    <n v="199000"/>
    <n v="142823"/>
    <x v="0"/>
    <n v="72"/>
    <n v="3483"/>
    <n v="41.01"/>
    <s v="US"/>
    <s v="USD"/>
    <n v="1487224800"/>
    <n v="1488348000"/>
    <x v="333"/>
    <d v="2017-03-01T00:00:00"/>
    <b v="0"/>
    <b v="0"/>
    <s v="food/food trucks"/>
    <x v="0"/>
    <x v="0"/>
  </r>
  <r>
    <n v="349"/>
    <s v="Navarro and Sons"/>
    <s v="Multi-layered bottom-line frame"/>
    <n v="180800"/>
    <n v="95958"/>
    <x v="0"/>
    <n v="53"/>
    <n v="923"/>
    <n v="103.96"/>
    <s v="US"/>
    <s v="USD"/>
    <n v="1500008400"/>
    <n v="1502600400"/>
    <x v="296"/>
    <d v="2017-08-13T00:00:00"/>
    <b v="0"/>
    <b v="0"/>
    <s v="theater/plays"/>
    <x v="3"/>
    <x v="3"/>
  </r>
  <r>
    <n v="350"/>
    <s v="Shannon Ltd"/>
    <s v="Pre-emptive neutral capacity"/>
    <n v="100"/>
    <n v="5"/>
    <x v="0"/>
    <n v="5"/>
    <n v="1"/>
    <n v="5"/>
    <s v="US"/>
    <s v="USD"/>
    <n v="1432098000"/>
    <n v="1433653200"/>
    <x v="334"/>
    <d v="2015-06-07T00:00:00"/>
    <b v="0"/>
    <b v="1"/>
    <s v="music/jazz"/>
    <x v="1"/>
    <x v="17"/>
  </r>
  <r>
    <n v="351"/>
    <s v="Young LLC"/>
    <s v="Universal maximized methodology"/>
    <n v="74100"/>
    <n v="94631"/>
    <x v="1"/>
    <n v="128"/>
    <n v="2013"/>
    <n v="47.01"/>
    <s v="US"/>
    <s v="USD"/>
    <n v="1440392400"/>
    <n v="1441602000"/>
    <x v="335"/>
    <d v="2015-09-07T00:00:00"/>
    <b v="0"/>
    <b v="0"/>
    <s v="music/rock"/>
    <x v="1"/>
    <x v="1"/>
  </r>
  <r>
    <n v="352"/>
    <s v="Adams, Willis and Sanchez"/>
    <s v="Expanded hybrid hardware"/>
    <n v="2800"/>
    <n v="977"/>
    <x v="0"/>
    <n v="35"/>
    <n v="33"/>
    <n v="29.61"/>
    <s v="CA"/>
    <s v="CAD"/>
    <n v="1446876000"/>
    <n v="1447567200"/>
    <x v="336"/>
    <d v="2015-11-15T00:00:00"/>
    <b v="0"/>
    <b v="0"/>
    <s v="theater/plays"/>
    <x v="3"/>
    <x v="3"/>
  </r>
  <r>
    <n v="353"/>
    <s v="Mills-Roy"/>
    <s v="Profit-focused multi-tasking access"/>
    <n v="33600"/>
    <n v="137961"/>
    <x v="1"/>
    <n v="411"/>
    <n v="1703"/>
    <n v="81.010000000000005"/>
    <s v="US"/>
    <s v="USD"/>
    <n v="1562302800"/>
    <n v="1562389200"/>
    <x v="337"/>
    <d v="2019-07-06T00:00:00"/>
    <b v="0"/>
    <b v="0"/>
    <s v="theater/plays"/>
    <x v="3"/>
    <x v="3"/>
  </r>
  <r>
    <n v="354"/>
    <s v="Brown Group"/>
    <s v="Profit-focused transitional capability"/>
    <n v="6100"/>
    <n v="7548"/>
    <x v="1"/>
    <n v="124"/>
    <n v="80"/>
    <n v="94.35"/>
    <s v="DK"/>
    <s v="DKK"/>
    <n v="1378184400"/>
    <n v="1378789200"/>
    <x v="338"/>
    <d v="2013-09-10T00:00:00"/>
    <b v="0"/>
    <b v="0"/>
    <s v="film &amp; video/documentary"/>
    <x v="4"/>
    <x v="4"/>
  </r>
  <r>
    <n v="355"/>
    <s v="Burns-Burnett"/>
    <s v="Front-line scalable definition"/>
    <n v="3800"/>
    <n v="2241"/>
    <x v="2"/>
    <n v="59"/>
    <n v="86"/>
    <n v="26.06"/>
    <s v="US"/>
    <s v="USD"/>
    <n v="1485064800"/>
    <n v="1488520800"/>
    <x v="339"/>
    <d v="2017-03-03T00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7"/>
    <n v="40"/>
    <n v="85.78"/>
    <s v="IT"/>
    <s v="EUR"/>
    <n v="1326520800"/>
    <n v="1327298400"/>
    <x v="340"/>
    <d v="2012-01-23T00:00:00"/>
    <b v="0"/>
    <b v="0"/>
    <s v="theater/plays"/>
    <x v="3"/>
    <x v="3"/>
  </r>
  <r>
    <n v="357"/>
    <s v="Perez, Davis and Wilson"/>
    <s v="Implemented tangible algorithm"/>
    <n v="2300"/>
    <n v="4253"/>
    <x v="1"/>
    <n v="185"/>
    <n v="41"/>
    <n v="103.73"/>
    <s v="US"/>
    <s v="USD"/>
    <n v="1441256400"/>
    <n v="1443416400"/>
    <x v="341"/>
    <d v="2015-09-28T00:00:00"/>
    <b v="0"/>
    <b v="0"/>
    <s v="games/video games"/>
    <x v="6"/>
    <x v="11"/>
  </r>
  <r>
    <n v="358"/>
    <s v="Diaz-Garcia"/>
    <s v="Profit-focused 3rdgeneration circuit"/>
    <n v="9700"/>
    <n v="1146"/>
    <x v="0"/>
    <n v="12"/>
    <n v="23"/>
    <n v="49.83"/>
    <s v="CA"/>
    <s v="CAD"/>
    <n v="1533877200"/>
    <n v="1534136400"/>
    <x v="342"/>
    <d v="2018-08-13T00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9"/>
    <n v="187"/>
    <n v="63.89"/>
    <s v="US"/>
    <s v="USD"/>
    <n v="1314421200"/>
    <n v="1315026000"/>
    <x v="343"/>
    <d v="2011-09-03T00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"/>
    <n v="2875"/>
    <n v="47"/>
    <s v="GB"/>
    <s v="GBP"/>
    <n v="1293861600"/>
    <n v="1295071200"/>
    <x v="344"/>
    <d v="2011-01-15T00:00:00"/>
    <b v="0"/>
    <b v="1"/>
    <s v="theater/plays"/>
    <x v="3"/>
    <x v="3"/>
  </r>
  <r>
    <n v="361"/>
    <s v="Anderson and Sons"/>
    <s v="Quality-focused reciprocal structure"/>
    <n v="5500"/>
    <n v="9546"/>
    <x v="1"/>
    <n v="174"/>
    <n v="88"/>
    <n v="108.48"/>
    <s v="US"/>
    <s v="USD"/>
    <n v="1507352400"/>
    <n v="1509426000"/>
    <x v="345"/>
    <d v="2017-10-31T00:00:00"/>
    <b v="0"/>
    <b v="0"/>
    <s v="theater/plays"/>
    <x v="3"/>
    <x v="3"/>
  </r>
  <r>
    <n v="362"/>
    <s v="Lawrence Group"/>
    <s v="Automated actuating conglomeration"/>
    <n v="3700"/>
    <n v="13755"/>
    <x v="1"/>
    <n v="372"/>
    <n v="191"/>
    <n v="72.02"/>
    <s v="US"/>
    <s v="USD"/>
    <n v="1296108000"/>
    <n v="1299391200"/>
    <x v="65"/>
    <d v="2011-03-06T00:00:00"/>
    <b v="0"/>
    <b v="0"/>
    <s v="music/rock"/>
    <x v="1"/>
    <x v="1"/>
  </r>
  <r>
    <n v="363"/>
    <s v="Gray-Davis"/>
    <s v="Re-contextualized local initiative"/>
    <n v="5200"/>
    <n v="8330"/>
    <x v="1"/>
    <n v="160"/>
    <n v="139"/>
    <n v="59.93"/>
    <s v="US"/>
    <s v="USD"/>
    <n v="1324965600"/>
    <n v="1325052000"/>
    <x v="346"/>
    <d v="2011-12-28T00:00:00"/>
    <b v="0"/>
    <b v="0"/>
    <s v="music/rock"/>
    <x v="1"/>
    <x v="1"/>
  </r>
  <r>
    <n v="364"/>
    <s v="Ramirez-Myers"/>
    <s v="Switchable intangible definition"/>
    <n v="900"/>
    <n v="14547"/>
    <x v="1"/>
    <n v="1616"/>
    <n v="186"/>
    <n v="78.209999999999994"/>
    <s v="US"/>
    <s v="USD"/>
    <n v="1520229600"/>
    <n v="1522818000"/>
    <x v="347"/>
    <d v="2018-04-04T00:00:00"/>
    <b v="0"/>
    <b v="0"/>
    <s v="music/indie rock"/>
    <x v="1"/>
    <x v="7"/>
  </r>
  <r>
    <n v="365"/>
    <s v="Lucas, Hall and Bonilla"/>
    <s v="Networked bottom-line initiative"/>
    <n v="1600"/>
    <n v="11735"/>
    <x v="1"/>
    <n v="733"/>
    <n v="112"/>
    <n v="104.78"/>
    <s v="AU"/>
    <s v="AUD"/>
    <n v="1482991200"/>
    <n v="1485324000"/>
    <x v="348"/>
    <d v="2017-01-25T00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"/>
    <n v="101"/>
    <n v="105.52"/>
    <s v="US"/>
    <s v="USD"/>
    <n v="1294034400"/>
    <n v="1294120800"/>
    <x v="349"/>
    <d v="2011-01-04T00:00:00"/>
    <b v="0"/>
    <b v="1"/>
    <s v="theater/plays"/>
    <x v="3"/>
    <x v="3"/>
  </r>
  <r>
    <n v="367"/>
    <s v="Brooks, Jones and Ingram"/>
    <s v="Triple-buffered explicit methodology"/>
    <n v="9900"/>
    <n v="1870"/>
    <x v="0"/>
    <n v="19"/>
    <n v="75"/>
    <n v="24.93"/>
    <s v="US"/>
    <s v="USD"/>
    <n v="1413608400"/>
    <n v="1415685600"/>
    <x v="350"/>
    <d v="2014-11-11T00:00:00"/>
    <b v="0"/>
    <b v="1"/>
    <s v="theater/plays"/>
    <x v="3"/>
    <x v="3"/>
  </r>
  <r>
    <n v="368"/>
    <s v="Whitaker, Wallace and Daniels"/>
    <s v="Reactive directional capacity"/>
    <n v="5200"/>
    <n v="14394"/>
    <x v="1"/>
    <n v="277"/>
    <n v="206"/>
    <n v="69.87"/>
    <s v="GB"/>
    <s v="GBP"/>
    <n v="1286946000"/>
    <n v="1288933200"/>
    <x v="351"/>
    <d v="2010-11-05T00:00:00"/>
    <b v="0"/>
    <b v="1"/>
    <s v="film &amp; video/documentary"/>
    <x v="4"/>
    <x v="4"/>
  </r>
  <r>
    <n v="369"/>
    <s v="Smith-Gonzalez"/>
    <s v="Polarized needs-based approach"/>
    <n v="5400"/>
    <n v="14743"/>
    <x v="1"/>
    <n v="273"/>
    <n v="154"/>
    <n v="95.73"/>
    <s v="US"/>
    <s v="USD"/>
    <n v="1359871200"/>
    <n v="1363237200"/>
    <x v="352"/>
    <d v="2013-03-14T00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"/>
    <n v="5966"/>
    <n v="30"/>
    <s v="US"/>
    <s v="USD"/>
    <n v="1555304400"/>
    <n v="1555822800"/>
    <x v="353"/>
    <d v="2019-04-21T00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8"/>
    <n v="2176"/>
    <n v="59.01"/>
    <s v="US"/>
    <s v="USD"/>
    <n v="1423375200"/>
    <n v="1427778000"/>
    <x v="354"/>
    <d v="2015-03-31T00:00:00"/>
    <b v="0"/>
    <b v="0"/>
    <s v="theater/plays"/>
    <x v="3"/>
    <x v="3"/>
  </r>
  <r>
    <n v="372"/>
    <s v="Green-Carr"/>
    <s v="Pre-emptive bifurcated artificial intelligence"/>
    <n v="900"/>
    <n v="14324"/>
    <x v="1"/>
    <n v="1592"/>
    <n v="169"/>
    <n v="84.76"/>
    <s v="US"/>
    <s v="USD"/>
    <n v="1420696800"/>
    <n v="1422424800"/>
    <x v="355"/>
    <d v="2015-01-28T00:00:00"/>
    <b v="0"/>
    <b v="1"/>
    <s v="film &amp; video/documentary"/>
    <x v="4"/>
    <x v="4"/>
  </r>
  <r>
    <n v="373"/>
    <s v="Brown-Parker"/>
    <s v="Down-sized coherent toolset"/>
    <n v="22500"/>
    <n v="164291"/>
    <x v="1"/>
    <n v="730"/>
    <n v="2106"/>
    <n v="78.010000000000005"/>
    <s v="US"/>
    <s v="USD"/>
    <n v="1502946000"/>
    <n v="1503637200"/>
    <x v="356"/>
    <d v="2017-08-25T00:00:00"/>
    <b v="0"/>
    <b v="0"/>
    <s v="theater/plays"/>
    <x v="3"/>
    <x v="3"/>
  </r>
  <r>
    <n v="374"/>
    <s v="Marshall Inc"/>
    <s v="Open-source multi-tasking data-warehouse"/>
    <n v="167400"/>
    <n v="22073"/>
    <x v="0"/>
    <n v="13"/>
    <n v="441"/>
    <n v="50.05"/>
    <s v="US"/>
    <s v="USD"/>
    <n v="1547186400"/>
    <n v="1547618400"/>
    <x v="357"/>
    <d v="2019-01-16T00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5"/>
    <n v="25"/>
    <n v="59.16"/>
    <s v="US"/>
    <s v="USD"/>
    <n v="1444971600"/>
    <n v="1449900000"/>
    <x v="358"/>
    <d v="2015-12-12T00:00:00"/>
    <b v="0"/>
    <b v="0"/>
    <s v="music/indie rock"/>
    <x v="1"/>
    <x v="7"/>
  </r>
  <r>
    <n v="376"/>
    <s v="Perry PLC"/>
    <s v="Mandatory uniform matrix"/>
    <n v="3400"/>
    <n v="12275"/>
    <x v="1"/>
    <n v="361"/>
    <n v="131"/>
    <n v="93.7"/>
    <s v="US"/>
    <s v="USD"/>
    <n v="1404622800"/>
    <n v="1405141200"/>
    <x v="359"/>
    <d v="2014-07-12T00:00:00"/>
    <b v="0"/>
    <b v="0"/>
    <s v="music/rock"/>
    <x v="1"/>
    <x v="1"/>
  </r>
  <r>
    <n v="377"/>
    <s v="Klein, Stark and Livingston"/>
    <s v="Phased methodical initiative"/>
    <n v="49700"/>
    <n v="5098"/>
    <x v="0"/>
    <n v="10"/>
    <n v="127"/>
    <n v="40.14"/>
    <s v="US"/>
    <s v="USD"/>
    <n v="1571720400"/>
    <n v="1572933600"/>
    <x v="12"/>
    <d v="2019-11-05T00:00:00"/>
    <b v="0"/>
    <b v="0"/>
    <s v="theater/plays"/>
    <x v="3"/>
    <x v="3"/>
  </r>
  <r>
    <n v="378"/>
    <s v="Fleming-Oliver"/>
    <s v="Managed stable function"/>
    <n v="178200"/>
    <n v="24882"/>
    <x v="0"/>
    <n v="14"/>
    <n v="355"/>
    <n v="70.09"/>
    <s v="US"/>
    <s v="USD"/>
    <n v="1526878800"/>
    <n v="1530162000"/>
    <x v="360"/>
    <d v="2018-06-28T00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"/>
    <n v="44"/>
    <n v="66.180000000000007"/>
    <s v="GB"/>
    <s v="GBP"/>
    <n v="1319691600"/>
    <n v="1320904800"/>
    <x v="361"/>
    <d v="2011-11-10T00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"/>
    <n v="84"/>
    <n v="47.71"/>
    <s v="US"/>
    <s v="USD"/>
    <n v="1371963600"/>
    <n v="1372395600"/>
    <x v="362"/>
    <d v="2013-06-28T00:00:00"/>
    <b v="0"/>
    <b v="0"/>
    <s v="theater/plays"/>
    <x v="3"/>
    <x v="3"/>
  </r>
  <r>
    <n v="381"/>
    <s v="Michael, Anderson and Vincent"/>
    <s v="Cross-group global moratorium"/>
    <n v="5300"/>
    <n v="9749"/>
    <x v="1"/>
    <n v="184"/>
    <n v="155"/>
    <n v="62.9"/>
    <s v="US"/>
    <s v="USD"/>
    <n v="1433739600"/>
    <n v="1437714000"/>
    <x v="363"/>
    <d v="2015-07-24T00:00:00"/>
    <b v="0"/>
    <b v="0"/>
    <s v="theater/plays"/>
    <x v="3"/>
    <x v="3"/>
  </r>
  <r>
    <n v="382"/>
    <s v="King Ltd"/>
    <s v="Visionary systemic process improvement"/>
    <n v="9100"/>
    <n v="5803"/>
    <x v="0"/>
    <n v="64"/>
    <n v="67"/>
    <n v="86.61"/>
    <s v="US"/>
    <s v="USD"/>
    <n v="1508130000"/>
    <n v="1509771600"/>
    <x v="364"/>
    <d v="2017-11-04T00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"/>
    <n v="189"/>
    <n v="75.13"/>
    <s v="US"/>
    <s v="USD"/>
    <n v="1550037600"/>
    <n v="1550556000"/>
    <x v="210"/>
    <d v="2019-02-19T00:00:00"/>
    <b v="0"/>
    <b v="1"/>
    <s v="food/food trucks"/>
    <x v="0"/>
    <x v="0"/>
  </r>
  <r>
    <n v="384"/>
    <s v="Baker, Collins and Smith"/>
    <s v="Reactive real-time software"/>
    <n v="114400"/>
    <n v="196779"/>
    <x v="1"/>
    <n v="172"/>
    <n v="4799"/>
    <n v="41"/>
    <s v="US"/>
    <s v="USD"/>
    <n v="1486706400"/>
    <n v="1489039200"/>
    <x v="365"/>
    <d v="2017-03-09T00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"/>
    <n v="1137"/>
    <n v="50.01"/>
    <s v="US"/>
    <s v="USD"/>
    <n v="1553835600"/>
    <n v="1556600400"/>
    <x v="366"/>
    <d v="2019-04-30T00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"/>
    <n v="1068"/>
    <n v="96.96"/>
    <s v="US"/>
    <s v="USD"/>
    <n v="1277528400"/>
    <n v="1278565200"/>
    <x v="367"/>
    <d v="2010-07-08T00:00:00"/>
    <b v="0"/>
    <b v="0"/>
    <s v="theater/plays"/>
    <x v="3"/>
    <x v="3"/>
  </r>
  <r>
    <n v="387"/>
    <s v="Flores-Lambert"/>
    <s v="Triple-buffered logistical frame"/>
    <n v="109000"/>
    <n v="42795"/>
    <x v="0"/>
    <n v="39"/>
    <n v="424"/>
    <n v="100.93"/>
    <s v="US"/>
    <s v="USD"/>
    <n v="1339477200"/>
    <n v="1339909200"/>
    <x v="368"/>
    <d v="2012-06-17T00:00:00"/>
    <b v="0"/>
    <b v="0"/>
    <s v="technology/wearables"/>
    <x v="2"/>
    <x v="8"/>
  </r>
  <r>
    <n v="388"/>
    <s v="Cruz Ltd"/>
    <s v="Exclusive dynamic adapter"/>
    <n v="114800"/>
    <n v="12938"/>
    <x v="3"/>
    <n v="11"/>
    <n v="145"/>
    <n v="89.23"/>
    <s v="CH"/>
    <s v="CHF"/>
    <n v="1325656800"/>
    <n v="1325829600"/>
    <x v="369"/>
    <d v="2012-01-06T00:00:00"/>
    <b v="0"/>
    <b v="0"/>
    <s v="music/indie rock"/>
    <x v="1"/>
    <x v="7"/>
  </r>
  <r>
    <n v="389"/>
    <s v="Knox-Garner"/>
    <s v="Automated systemic hierarchy"/>
    <n v="83000"/>
    <n v="101352"/>
    <x v="1"/>
    <n v="122"/>
    <n v="1152"/>
    <n v="87.98"/>
    <s v="US"/>
    <s v="USD"/>
    <n v="1288242000"/>
    <n v="1290578400"/>
    <x v="370"/>
    <d v="2010-11-24T00:00:00"/>
    <b v="0"/>
    <b v="0"/>
    <s v="theater/plays"/>
    <x v="3"/>
    <x v="3"/>
  </r>
  <r>
    <n v="390"/>
    <s v="Davis-Allen"/>
    <s v="Digitized eco-centric core"/>
    <n v="2400"/>
    <n v="4477"/>
    <x v="1"/>
    <n v="187"/>
    <n v="50"/>
    <n v="89.54"/>
    <s v="US"/>
    <s v="USD"/>
    <n v="1379048400"/>
    <n v="1380344400"/>
    <x v="371"/>
    <d v="2013-09-28T00:00:00"/>
    <b v="0"/>
    <b v="0"/>
    <s v="photography/photography books"/>
    <x v="7"/>
    <x v="14"/>
  </r>
  <r>
    <n v="391"/>
    <s v="Miller-Patel"/>
    <s v="Mandatory uniform strategy"/>
    <n v="60400"/>
    <n v="4393"/>
    <x v="0"/>
    <n v="7"/>
    <n v="151"/>
    <n v="29.09"/>
    <s v="US"/>
    <s v="USD"/>
    <n v="1389679200"/>
    <n v="1389852000"/>
    <x v="287"/>
    <d v="2014-01-16T00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6"/>
    <n v="1608"/>
    <n v="42.01"/>
    <s v="US"/>
    <s v="USD"/>
    <n v="1294293600"/>
    <n v="1294466400"/>
    <x v="372"/>
    <d v="2011-01-08T00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9"/>
    <n v="3059"/>
    <n v="47"/>
    <s v="CA"/>
    <s v="CAD"/>
    <n v="1500267600"/>
    <n v="1500354000"/>
    <x v="373"/>
    <d v="2017-07-18T00:00:00"/>
    <b v="0"/>
    <b v="0"/>
    <s v="music/jazz"/>
    <x v="1"/>
    <x v="17"/>
  </r>
  <r>
    <n v="394"/>
    <s v="Noble-Bailey"/>
    <s v="Customizable dynamic info-mediaries"/>
    <n v="800"/>
    <n v="3755"/>
    <x v="1"/>
    <n v="469"/>
    <n v="34"/>
    <n v="110.44"/>
    <s v="US"/>
    <s v="USD"/>
    <n v="1375074000"/>
    <n v="1375938000"/>
    <x v="374"/>
    <d v="2013-08-08T00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"/>
    <n v="220"/>
    <n v="41.99"/>
    <s v="US"/>
    <s v="USD"/>
    <n v="1323324000"/>
    <n v="1323410400"/>
    <x v="375"/>
    <d v="2011-12-09T00:00:00"/>
    <b v="1"/>
    <b v="0"/>
    <s v="theater/plays"/>
    <x v="3"/>
    <x v="3"/>
  </r>
  <r>
    <n v="396"/>
    <s v="Holmes PLC"/>
    <s v="Digitized local info-mediaries"/>
    <n v="46100"/>
    <n v="77012"/>
    <x v="1"/>
    <n v="167"/>
    <n v="1604"/>
    <n v="48.01"/>
    <s v="AU"/>
    <s v="AUD"/>
    <n v="1538715600"/>
    <n v="1539406800"/>
    <x v="376"/>
    <d v="2018-10-13T00:00:00"/>
    <b v="0"/>
    <b v="0"/>
    <s v="film &amp; video/drama"/>
    <x v="4"/>
    <x v="6"/>
  </r>
  <r>
    <n v="397"/>
    <s v="Jones-Martin"/>
    <s v="Virtual systematic monitoring"/>
    <n v="8100"/>
    <n v="14083"/>
    <x v="1"/>
    <n v="174"/>
    <n v="454"/>
    <n v="31.02"/>
    <s v="US"/>
    <s v="USD"/>
    <n v="1369285200"/>
    <n v="1369803600"/>
    <x v="377"/>
    <d v="2013-05-29T00:00:00"/>
    <b v="0"/>
    <b v="0"/>
    <s v="music/rock"/>
    <x v="1"/>
    <x v="1"/>
  </r>
  <r>
    <n v="398"/>
    <s v="Myers LLC"/>
    <s v="Reactive bottom-line open architecture"/>
    <n v="1700"/>
    <n v="12202"/>
    <x v="1"/>
    <n v="718"/>
    <n v="123"/>
    <n v="99.2"/>
    <s v="IT"/>
    <s v="EUR"/>
    <n v="1525755600"/>
    <n v="1525928400"/>
    <x v="378"/>
    <d v="2018-05-10T00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4"/>
    <n v="941"/>
    <n v="66.02"/>
    <s v="US"/>
    <s v="USD"/>
    <n v="1296626400"/>
    <n v="1297231200"/>
    <x v="379"/>
    <d v="2011-02-09T00:00:00"/>
    <b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s v="US"/>
    <s v="USD"/>
    <n v="1376629200"/>
    <n v="1378530000"/>
    <x v="380"/>
    <d v="2013-09-07T00:00:00"/>
    <b v="0"/>
    <b v="1"/>
    <s v="photography/photography books"/>
    <x v="7"/>
    <x v="14"/>
  </r>
  <r>
    <n v="401"/>
    <s v="Smith-Schmidt"/>
    <s v="Inverse radical hierarchy"/>
    <n v="900"/>
    <n v="13772"/>
    <x v="1"/>
    <n v="1530"/>
    <n v="299"/>
    <n v="46.06"/>
    <s v="US"/>
    <s v="USD"/>
    <n v="1572152400"/>
    <n v="1572152400"/>
    <x v="381"/>
    <d v="2019-10-27T00:00:00"/>
    <b v="0"/>
    <b v="0"/>
    <s v="theater/plays"/>
    <x v="3"/>
    <x v="3"/>
  </r>
  <r>
    <n v="402"/>
    <s v="Ruiz, Richardson and Cole"/>
    <s v="Team-oriented static interface"/>
    <n v="7300"/>
    <n v="2946"/>
    <x v="0"/>
    <n v="40"/>
    <n v="40"/>
    <n v="73.650000000000006"/>
    <s v="US"/>
    <s v="USD"/>
    <n v="1325829600"/>
    <n v="1329890400"/>
    <x v="382"/>
    <d v="2012-02-22T00:00:00"/>
    <b v="0"/>
    <b v="1"/>
    <s v="film &amp; video/shorts"/>
    <x v="4"/>
    <x v="12"/>
  </r>
  <r>
    <n v="403"/>
    <s v="Leonard-Mcclain"/>
    <s v="Virtual foreground throughput"/>
    <n v="195800"/>
    <n v="168820"/>
    <x v="0"/>
    <n v="86"/>
    <n v="3015"/>
    <n v="55.99"/>
    <s v="CA"/>
    <s v="CAD"/>
    <n v="1273640400"/>
    <n v="1276750800"/>
    <x v="125"/>
    <d v="2010-06-17T00:00:00"/>
    <b v="0"/>
    <b v="1"/>
    <s v="theater/plays"/>
    <x v="3"/>
    <x v="3"/>
  </r>
  <r>
    <n v="404"/>
    <s v="Bailey-Boyer"/>
    <s v="Visionary exuding Internet solution"/>
    <n v="48900"/>
    <n v="154321"/>
    <x v="1"/>
    <n v="316"/>
    <n v="2237"/>
    <n v="68.989999999999995"/>
    <s v="US"/>
    <s v="USD"/>
    <n v="1510639200"/>
    <n v="1510898400"/>
    <x v="383"/>
    <d v="2017-11-17T00:00:00"/>
    <b v="0"/>
    <b v="0"/>
    <s v="theater/plays"/>
    <x v="3"/>
    <x v="3"/>
  </r>
  <r>
    <n v="405"/>
    <s v="Lee LLC"/>
    <s v="Synchronized secondary analyzer"/>
    <n v="29600"/>
    <n v="26527"/>
    <x v="0"/>
    <n v="90"/>
    <n v="435"/>
    <n v="60.98"/>
    <s v="US"/>
    <s v="USD"/>
    <n v="1528088400"/>
    <n v="1532408400"/>
    <x v="384"/>
    <d v="2018-07-24T00:00:00"/>
    <b v="0"/>
    <b v="0"/>
    <s v="theater/plays"/>
    <x v="3"/>
    <x v="3"/>
  </r>
  <r>
    <n v="406"/>
    <s v="Lyons Inc"/>
    <s v="Balanced attitude-oriented parallelism"/>
    <n v="39300"/>
    <n v="71583"/>
    <x v="1"/>
    <n v="182"/>
    <n v="645"/>
    <n v="110.98"/>
    <s v="US"/>
    <s v="USD"/>
    <n v="1359525600"/>
    <n v="1360562400"/>
    <x v="385"/>
    <d v="2013-02-11T00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6"/>
    <n v="484"/>
    <n v="25"/>
    <s v="DK"/>
    <s v="DKK"/>
    <n v="1570942800"/>
    <n v="1571547600"/>
    <x v="386"/>
    <d v="2019-10-20T00:00:00"/>
    <b v="0"/>
    <b v="0"/>
    <s v="theater/plays"/>
    <x v="3"/>
    <x v="3"/>
  </r>
  <r>
    <n v="408"/>
    <s v="Mahoney, Adams and Lucas"/>
    <s v="Cloned leadingedge utilization"/>
    <n v="9200"/>
    <n v="12129"/>
    <x v="1"/>
    <n v="132"/>
    <n v="154"/>
    <n v="78.760000000000005"/>
    <s v="CA"/>
    <s v="CAD"/>
    <n v="1466398800"/>
    <n v="1468126800"/>
    <x v="387"/>
    <d v="2016-07-10T00:00:00"/>
    <b v="0"/>
    <b v="0"/>
    <s v="film &amp; video/documentary"/>
    <x v="4"/>
    <x v="4"/>
  </r>
  <r>
    <n v="409"/>
    <s v="Stewart LLC"/>
    <s v="Secured asymmetric projection"/>
    <n v="135600"/>
    <n v="62804"/>
    <x v="0"/>
    <n v="46"/>
    <n v="714"/>
    <n v="87.96"/>
    <s v="US"/>
    <s v="USD"/>
    <n v="1492491600"/>
    <n v="1492837200"/>
    <x v="388"/>
    <d v="2017-04-22T00:00:00"/>
    <b v="0"/>
    <b v="0"/>
    <s v="music/rock"/>
    <x v="1"/>
    <x v="1"/>
  </r>
  <r>
    <n v="410"/>
    <s v="Mcmillan Group"/>
    <s v="Advanced cohesive Graphic Interface"/>
    <n v="153700"/>
    <n v="55536"/>
    <x v="2"/>
    <n v="36"/>
    <n v="1111"/>
    <n v="49.99"/>
    <s v="US"/>
    <s v="USD"/>
    <n v="1430197200"/>
    <n v="1430197200"/>
    <x v="277"/>
    <d v="2015-04-28T00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5"/>
    <n v="82"/>
    <n v="99.52"/>
    <s v="US"/>
    <s v="USD"/>
    <n v="1496034000"/>
    <n v="1496206800"/>
    <x v="389"/>
    <d v="2017-05-31T00:00:00"/>
    <b v="0"/>
    <b v="0"/>
    <s v="theater/plays"/>
    <x v="3"/>
    <x v="3"/>
  </r>
  <r>
    <n v="412"/>
    <s v="Rodriguez-Scott"/>
    <s v="Realigned zero tolerance software"/>
    <n v="2100"/>
    <n v="14046"/>
    <x v="1"/>
    <n v="669"/>
    <n v="134"/>
    <n v="104.82"/>
    <s v="US"/>
    <s v="USD"/>
    <n v="1388728800"/>
    <n v="1389592800"/>
    <x v="390"/>
    <d v="2014-01-13T00:00:00"/>
    <b v="0"/>
    <b v="0"/>
    <s v="publishing/fiction"/>
    <x v="5"/>
    <x v="13"/>
  </r>
  <r>
    <n v="413"/>
    <s v="Rush-Bowers"/>
    <s v="Persevering analyzing extranet"/>
    <n v="189500"/>
    <n v="117628"/>
    <x v="2"/>
    <n v="62"/>
    <n v="1089"/>
    <n v="108.01"/>
    <s v="US"/>
    <s v="USD"/>
    <n v="1543298400"/>
    <n v="1545631200"/>
    <x v="391"/>
    <d v="2018-12-24T00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5"/>
    <n v="5497"/>
    <n v="29"/>
    <s v="US"/>
    <s v="USD"/>
    <n v="1271739600"/>
    <n v="1272430800"/>
    <x v="392"/>
    <d v="2010-04-28T00:00:00"/>
    <b v="0"/>
    <b v="1"/>
    <s v="food/food trucks"/>
    <x v="0"/>
    <x v="0"/>
  </r>
  <r>
    <n v="415"/>
    <s v="Anderson-Pham"/>
    <s v="Intuitive needs-based monitoring"/>
    <n v="113500"/>
    <n v="12552"/>
    <x v="0"/>
    <n v="11"/>
    <n v="418"/>
    <n v="30.03"/>
    <s v="US"/>
    <s v="USD"/>
    <n v="1326434400"/>
    <n v="1327903200"/>
    <x v="393"/>
    <d v="2012-01-30T00:00:00"/>
    <b v="0"/>
    <b v="0"/>
    <s v="theater/plays"/>
    <x v="3"/>
    <x v="3"/>
  </r>
  <r>
    <n v="416"/>
    <s v="Stewart-Coleman"/>
    <s v="Customer-focused disintermediate toolset"/>
    <n v="134600"/>
    <n v="59007"/>
    <x v="0"/>
    <n v="44"/>
    <n v="1439"/>
    <n v="41.01"/>
    <s v="US"/>
    <s v="USD"/>
    <n v="1295244000"/>
    <n v="1296021600"/>
    <x v="394"/>
    <d v="2011-01-26T00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"/>
    <n v="15"/>
    <n v="62.87"/>
    <s v="US"/>
    <s v="USD"/>
    <n v="1541221200"/>
    <n v="1543298400"/>
    <x v="395"/>
    <d v="2018-11-27T00:00:00"/>
    <b v="0"/>
    <b v="0"/>
    <s v="theater/plays"/>
    <x v="3"/>
    <x v="3"/>
  </r>
  <r>
    <n v="418"/>
    <s v="Jackson PLC"/>
    <s v="Quality-focused client-server core"/>
    <n v="163700"/>
    <n v="93963"/>
    <x v="0"/>
    <n v="57"/>
    <n v="1999"/>
    <n v="47.01"/>
    <s v="CA"/>
    <s v="CAD"/>
    <n v="1336280400"/>
    <n v="1336366800"/>
    <x v="396"/>
    <d v="2012-05-07T00:00:00"/>
    <b v="0"/>
    <b v="0"/>
    <s v="film &amp; video/documentary"/>
    <x v="4"/>
    <x v="4"/>
  </r>
  <r>
    <n v="419"/>
    <s v="Ware-Arias"/>
    <s v="Upgradable maximized protocol"/>
    <n v="113800"/>
    <n v="140469"/>
    <x v="1"/>
    <n v="123"/>
    <n v="5203"/>
    <n v="27"/>
    <s v="US"/>
    <s v="USD"/>
    <n v="1324533600"/>
    <n v="1325052000"/>
    <x v="397"/>
    <d v="2011-12-28T00:00:00"/>
    <b v="0"/>
    <b v="0"/>
    <s v="technology/web"/>
    <x v="2"/>
    <x v="2"/>
  </r>
  <r>
    <n v="420"/>
    <s v="Blair, Reyes and Woods"/>
    <s v="Cross-platform interactive synergy"/>
    <n v="5000"/>
    <n v="6423"/>
    <x v="1"/>
    <n v="128"/>
    <n v="94"/>
    <n v="68.33"/>
    <s v="US"/>
    <s v="USD"/>
    <n v="1498366800"/>
    <n v="1499576400"/>
    <x v="398"/>
    <d v="2017-07-09T00:00:00"/>
    <b v="0"/>
    <b v="0"/>
    <s v="theater/plays"/>
    <x v="3"/>
    <x v="3"/>
  </r>
  <r>
    <n v="421"/>
    <s v="Thomas-Lopez"/>
    <s v="User-centric fault-tolerant archive"/>
    <n v="9400"/>
    <n v="6015"/>
    <x v="0"/>
    <n v="64"/>
    <n v="118"/>
    <n v="50.97"/>
    <s v="US"/>
    <s v="USD"/>
    <n v="1498712400"/>
    <n v="1501304400"/>
    <x v="399"/>
    <d v="2017-07-29T00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"/>
    <n v="205"/>
    <n v="54.02"/>
    <s v="US"/>
    <s v="USD"/>
    <n v="1271480400"/>
    <n v="1273208400"/>
    <x v="400"/>
    <d v="2010-05-07T00:00:00"/>
    <b v="0"/>
    <b v="1"/>
    <s v="theater/plays"/>
    <x v="3"/>
    <x v="3"/>
  </r>
  <r>
    <n v="423"/>
    <s v="Jones-Riddle"/>
    <s v="Self-enabling real-time definition"/>
    <n v="147800"/>
    <n v="15723"/>
    <x v="0"/>
    <n v="11"/>
    <n v="162"/>
    <n v="97.06"/>
    <s v="US"/>
    <s v="USD"/>
    <n v="1316667600"/>
    <n v="1316840400"/>
    <x v="116"/>
    <d v="2011-09-24T00:00:00"/>
    <b v="0"/>
    <b v="1"/>
    <s v="food/food trucks"/>
    <x v="0"/>
    <x v="0"/>
  </r>
  <r>
    <n v="424"/>
    <s v="Schmidt-Gomez"/>
    <s v="User-centric impactful projection"/>
    <n v="5100"/>
    <n v="2064"/>
    <x v="0"/>
    <n v="40"/>
    <n v="83"/>
    <n v="24.87"/>
    <s v="US"/>
    <s v="USD"/>
    <n v="1524027600"/>
    <n v="1524546000"/>
    <x v="401"/>
    <d v="2018-04-24T00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8"/>
    <n v="92"/>
    <n v="84.42"/>
    <s v="US"/>
    <s v="USD"/>
    <n v="1438059600"/>
    <n v="1438578000"/>
    <x v="402"/>
    <d v="2015-08-03T00:00:00"/>
    <b v="0"/>
    <b v="0"/>
    <s v="photography/photography books"/>
    <x v="7"/>
    <x v="14"/>
  </r>
  <r>
    <n v="426"/>
    <s v="Edwards-Kane"/>
    <s v="Virtual leadingedge framework"/>
    <n v="1800"/>
    <n v="10313"/>
    <x v="1"/>
    <n v="573"/>
    <n v="219"/>
    <n v="47.09"/>
    <s v="US"/>
    <s v="USD"/>
    <n v="1361944800"/>
    <n v="1362549600"/>
    <x v="403"/>
    <d v="2013-03-06T00:00:00"/>
    <b v="0"/>
    <b v="0"/>
    <s v="theater/plays"/>
    <x v="3"/>
    <x v="3"/>
  </r>
  <r>
    <n v="427"/>
    <s v="Hicks, Wall and Webb"/>
    <s v="Managed discrete framework"/>
    <n v="174500"/>
    <n v="197018"/>
    <x v="1"/>
    <n v="113"/>
    <n v="2526"/>
    <n v="78"/>
    <s v="US"/>
    <s v="USD"/>
    <n v="1410584400"/>
    <n v="1413349200"/>
    <x v="404"/>
    <d v="2014-10-15T00:00:00"/>
    <b v="0"/>
    <b v="1"/>
    <s v="theater/plays"/>
    <x v="3"/>
    <x v="3"/>
  </r>
  <r>
    <n v="428"/>
    <s v="Mayer-Richmond"/>
    <s v="Progressive zero-defect capability"/>
    <n v="101400"/>
    <n v="47037"/>
    <x v="0"/>
    <n v="46"/>
    <n v="747"/>
    <n v="62.97"/>
    <s v="US"/>
    <s v="USD"/>
    <n v="1297404000"/>
    <n v="1298008800"/>
    <x v="405"/>
    <d v="2011-02-18T00:00:00"/>
    <b v="0"/>
    <b v="0"/>
    <s v="film &amp; video/animation"/>
    <x v="4"/>
    <x v="10"/>
  </r>
  <r>
    <n v="429"/>
    <s v="Robles Ltd"/>
    <s v="Right-sized demand-driven adapter"/>
    <n v="191000"/>
    <n v="173191"/>
    <x v="3"/>
    <n v="91"/>
    <n v="2138"/>
    <n v="81.010000000000005"/>
    <s v="US"/>
    <s v="USD"/>
    <n v="1392012000"/>
    <n v="1394427600"/>
    <x v="406"/>
    <d v="2014-03-10T00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8"/>
    <n v="84"/>
    <n v="65.319999999999993"/>
    <s v="US"/>
    <s v="USD"/>
    <n v="1569733200"/>
    <n v="1572670800"/>
    <x v="407"/>
    <d v="2019-11-02T00:00:00"/>
    <b v="0"/>
    <b v="0"/>
    <s v="theater/plays"/>
    <x v="3"/>
    <x v="3"/>
  </r>
  <r>
    <n v="431"/>
    <s v="Rosales LLC"/>
    <s v="Compatible multimedia utilization"/>
    <n v="5100"/>
    <n v="9817"/>
    <x v="1"/>
    <n v="192"/>
    <n v="94"/>
    <n v="104.44"/>
    <s v="US"/>
    <s v="USD"/>
    <n v="1529643600"/>
    <n v="1531112400"/>
    <x v="408"/>
    <d v="2018-07-09T00:00:00"/>
    <b v="1"/>
    <b v="0"/>
    <s v="theater/plays"/>
    <x v="3"/>
    <x v="3"/>
  </r>
  <r>
    <n v="432"/>
    <s v="Harper-Bryan"/>
    <s v="Re-contextualized dedicated hardware"/>
    <n v="7700"/>
    <n v="6369"/>
    <x v="0"/>
    <n v="83"/>
    <n v="91"/>
    <n v="69.989999999999995"/>
    <s v="US"/>
    <s v="USD"/>
    <n v="1399006800"/>
    <n v="1400734800"/>
    <x v="409"/>
    <d v="2014-05-22T00:00:00"/>
    <b v="0"/>
    <b v="0"/>
    <s v="theater/plays"/>
    <x v="3"/>
    <x v="3"/>
  </r>
  <r>
    <n v="433"/>
    <s v="Potter, Harper and Everett"/>
    <s v="Decentralized composite paradigm"/>
    <n v="121400"/>
    <n v="65755"/>
    <x v="0"/>
    <n v="54"/>
    <n v="792"/>
    <n v="83.02"/>
    <s v="US"/>
    <s v="USD"/>
    <n v="1385359200"/>
    <n v="1386741600"/>
    <x v="410"/>
    <d v="2013-12-11T00:00:00"/>
    <b v="0"/>
    <b v="1"/>
    <s v="film &amp; video/documentary"/>
    <x v="4"/>
    <x v="4"/>
  </r>
  <r>
    <n v="434"/>
    <s v="Floyd-Sims"/>
    <s v="Cloned transitional hierarchy"/>
    <n v="5400"/>
    <n v="903"/>
    <x v="3"/>
    <n v="17"/>
    <n v="10"/>
    <n v="90.3"/>
    <s v="CA"/>
    <s v="CAD"/>
    <n v="1480572000"/>
    <n v="1481781600"/>
    <x v="411"/>
    <d v="2016-12-15T00:00:00"/>
    <b v="1"/>
    <b v="0"/>
    <s v="theater/plays"/>
    <x v="3"/>
    <x v="3"/>
  </r>
  <r>
    <n v="435"/>
    <s v="Spence, Jackson and Kelly"/>
    <s v="Advanced discrete leverage"/>
    <n v="152400"/>
    <n v="178120"/>
    <x v="1"/>
    <n v="117"/>
    <n v="1713"/>
    <n v="103.98"/>
    <s v="IT"/>
    <s v="EUR"/>
    <n v="1418623200"/>
    <n v="1419660000"/>
    <x v="412"/>
    <d v="2014-12-27T00:00:00"/>
    <b v="0"/>
    <b v="1"/>
    <s v="theater/plays"/>
    <x v="3"/>
    <x v="3"/>
  </r>
  <r>
    <n v="436"/>
    <s v="King-Nguyen"/>
    <s v="Open-source incremental throughput"/>
    <n v="1300"/>
    <n v="13678"/>
    <x v="1"/>
    <n v="1052"/>
    <n v="249"/>
    <n v="54.93"/>
    <s v="US"/>
    <s v="USD"/>
    <n v="1555736400"/>
    <n v="1555822800"/>
    <x v="413"/>
    <d v="2019-04-21T00:00:00"/>
    <b v="0"/>
    <b v="0"/>
    <s v="music/jazz"/>
    <x v="1"/>
    <x v="17"/>
  </r>
  <r>
    <n v="437"/>
    <s v="Hansen Group"/>
    <s v="Centralized regional interface"/>
    <n v="8100"/>
    <n v="9969"/>
    <x v="1"/>
    <n v="123"/>
    <n v="192"/>
    <n v="51.92"/>
    <s v="US"/>
    <s v="USD"/>
    <n v="1442120400"/>
    <n v="1442379600"/>
    <x v="414"/>
    <d v="2015-09-16T00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9"/>
    <n v="247"/>
    <n v="60.03"/>
    <s v="US"/>
    <s v="USD"/>
    <n v="1362376800"/>
    <n v="1364965200"/>
    <x v="415"/>
    <d v="2013-04-03T00:00:00"/>
    <b v="0"/>
    <b v="0"/>
    <s v="theater/plays"/>
    <x v="3"/>
    <x v="3"/>
  </r>
  <r>
    <n v="439"/>
    <s v="Cummings Inc"/>
    <s v="Digitized transitional monitoring"/>
    <n v="28400"/>
    <n v="100900"/>
    <x v="1"/>
    <n v="355"/>
    <n v="2293"/>
    <n v="44"/>
    <s v="US"/>
    <s v="USD"/>
    <n v="1478408400"/>
    <n v="1479016800"/>
    <x v="416"/>
    <d v="2016-11-13T00:00:00"/>
    <b v="0"/>
    <b v="0"/>
    <s v="film &amp; video/science fiction"/>
    <x v="4"/>
    <x v="22"/>
  </r>
  <r>
    <n v="440"/>
    <s v="Miller-Poole"/>
    <s v="Networked optimal adapter"/>
    <n v="102500"/>
    <n v="165954"/>
    <x v="1"/>
    <n v="162"/>
    <n v="3131"/>
    <n v="53"/>
    <s v="US"/>
    <s v="USD"/>
    <n v="1498798800"/>
    <n v="1499662800"/>
    <x v="417"/>
    <d v="2017-07-10T00:00:00"/>
    <b v="0"/>
    <b v="0"/>
    <s v="film &amp; video/television"/>
    <x v="4"/>
    <x v="19"/>
  </r>
  <r>
    <n v="441"/>
    <s v="Rodriguez-West"/>
    <s v="Automated optimal function"/>
    <n v="7000"/>
    <n v="1744"/>
    <x v="0"/>
    <n v="25"/>
    <n v="32"/>
    <n v="54.5"/>
    <s v="US"/>
    <s v="USD"/>
    <n v="1335416400"/>
    <n v="1337835600"/>
    <x v="418"/>
    <d v="2012-05-24T00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9"/>
    <n v="143"/>
    <n v="75.040000000000006"/>
    <s v="IT"/>
    <s v="EUR"/>
    <n v="1504328400"/>
    <n v="1505710800"/>
    <x v="419"/>
    <d v="2017-09-18T00:00:00"/>
    <b v="0"/>
    <b v="0"/>
    <s v="theater/plays"/>
    <x v="3"/>
    <x v="3"/>
  </r>
  <r>
    <n v="443"/>
    <s v="Clark-Bowman"/>
    <s v="Stand-alone user-facing service-desk"/>
    <n v="9300"/>
    <n v="3232"/>
    <x v="3"/>
    <n v="35"/>
    <n v="90"/>
    <n v="35.909999999999997"/>
    <s v="US"/>
    <s v="USD"/>
    <n v="1285822800"/>
    <n v="1287464400"/>
    <x v="420"/>
    <d v="2010-10-19T00:00:00"/>
    <b v="0"/>
    <b v="0"/>
    <s v="theater/plays"/>
    <x v="3"/>
    <x v="3"/>
  </r>
  <r>
    <n v="444"/>
    <s v="Hensley Ltd"/>
    <s v="Versatile global attitude"/>
    <n v="6200"/>
    <n v="10938"/>
    <x v="1"/>
    <n v="176"/>
    <n v="296"/>
    <n v="36.950000000000003"/>
    <s v="US"/>
    <s v="USD"/>
    <n v="1311483600"/>
    <n v="1311656400"/>
    <x v="421"/>
    <d v="2011-07-26T00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"/>
    <n v="170"/>
    <n v="63.17"/>
    <s v="US"/>
    <s v="USD"/>
    <n v="1291356000"/>
    <n v="1293170400"/>
    <x v="422"/>
    <d v="2010-12-24T00:00:00"/>
    <b v="0"/>
    <b v="1"/>
    <s v="theater/plays"/>
    <x v="3"/>
    <x v="3"/>
  </r>
  <r>
    <n v="446"/>
    <s v="Martin, Martin and Solis"/>
    <s v="Assimilated uniform methodology"/>
    <n v="6800"/>
    <n v="5579"/>
    <x v="0"/>
    <n v="82"/>
    <n v="186"/>
    <n v="29.99"/>
    <s v="US"/>
    <s v="USD"/>
    <n v="1355810400"/>
    <n v="1355983200"/>
    <x v="423"/>
    <d v="2012-12-20T00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"/>
    <n v="439"/>
    <n v="86"/>
    <s v="GB"/>
    <s v="GBP"/>
    <n v="1513663200"/>
    <n v="1515045600"/>
    <x v="424"/>
    <d v="2018-01-04T00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"/>
    <n v="605"/>
    <n v="75.010000000000005"/>
    <s v="US"/>
    <s v="USD"/>
    <n v="1365915600"/>
    <n v="1366088400"/>
    <x v="425"/>
    <d v="2013-04-16T00:00:00"/>
    <b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2"/>
    <s v="DK"/>
    <s v="DKK"/>
    <n v="1551852000"/>
    <n v="1553317200"/>
    <x v="426"/>
    <d v="2019-03-23T00:00:00"/>
    <b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s v="CA"/>
    <s v="CAD"/>
    <n v="1540098000"/>
    <n v="1542088800"/>
    <x v="427"/>
    <d v="2018-11-13T00:00:00"/>
    <b v="0"/>
    <b v="0"/>
    <s v="film &amp; video/animation"/>
    <x v="4"/>
    <x v="10"/>
  </r>
  <r>
    <n v="451"/>
    <s v="Padilla-Porter"/>
    <s v="Innovative exuding matrix"/>
    <n v="148400"/>
    <n v="182302"/>
    <x v="1"/>
    <n v="123"/>
    <n v="6286"/>
    <n v="29"/>
    <s v="US"/>
    <s v="USD"/>
    <n v="1500440400"/>
    <n v="1503118800"/>
    <x v="428"/>
    <d v="2017-08-19T00:00:00"/>
    <b v="0"/>
    <b v="0"/>
    <s v="music/rock"/>
    <x v="1"/>
    <x v="1"/>
  </r>
  <r>
    <n v="452"/>
    <s v="Morris Group"/>
    <s v="Realigned impactful artificial intelligence"/>
    <n v="4800"/>
    <n v="3045"/>
    <x v="0"/>
    <n v="63"/>
    <n v="31"/>
    <n v="98.23"/>
    <s v="US"/>
    <s v="USD"/>
    <n v="1278392400"/>
    <n v="1278478800"/>
    <x v="429"/>
    <d v="2010-07-07T00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"/>
    <n v="1181"/>
    <n v="87"/>
    <s v="US"/>
    <s v="USD"/>
    <n v="1480572000"/>
    <n v="1484114400"/>
    <x v="411"/>
    <d v="2017-01-11T00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"/>
    <n v="39"/>
    <n v="45.21"/>
    <s v="US"/>
    <s v="USD"/>
    <n v="1382331600"/>
    <n v="1385445600"/>
    <x v="430"/>
    <d v="2013-11-26T00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"/>
    <n v="3727"/>
    <n v="37"/>
    <s v="US"/>
    <s v="USD"/>
    <n v="1316754000"/>
    <n v="1318741200"/>
    <x v="431"/>
    <d v="2011-10-16T00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"/>
    <n v="1605"/>
    <n v="94.98"/>
    <s v="US"/>
    <s v="USD"/>
    <n v="1518242400"/>
    <n v="1518242400"/>
    <x v="432"/>
    <d v="2018-02-10T00:00:00"/>
    <b v="0"/>
    <b v="1"/>
    <s v="music/indie rock"/>
    <x v="1"/>
    <x v="7"/>
  </r>
  <r>
    <n v="457"/>
    <s v="Sheppard, Smith and Spence"/>
    <s v="Cloned asymmetric functionalities"/>
    <n v="5000"/>
    <n v="1332"/>
    <x v="0"/>
    <n v="27"/>
    <n v="46"/>
    <n v="28.96"/>
    <s v="US"/>
    <s v="USD"/>
    <n v="1476421200"/>
    <n v="1476594000"/>
    <x v="433"/>
    <d v="2016-10-16T00:00:00"/>
    <b v="0"/>
    <b v="0"/>
    <s v="theater/plays"/>
    <x v="3"/>
    <x v="3"/>
  </r>
  <r>
    <n v="458"/>
    <s v="Wise, Thompson and Allen"/>
    <s v="Pre-emptive neutral portal"/>
    <n v="33800"/>
    <n v="118706"/>
    <x v="1"/>
    <n v="351"/>
    <n v="2120"/>
    <n v="55.99"/>
    <s v="US"/>
    <s v="USD"/>
    <n v="1269752400"/>
    <n v="1273554000"/>
    <x v="434"/>
    <d v="2010-05-11T00:00:00"/>
    <b v="0"/>
    <b v="0"/>
    <s v="theater/plays"/>
    <x v="3"/>
    <x v="3"/>
  </r>
  <r>
    <n v="459"/>
    <s v="Lane, Ryan and Chapman"/>
    <s v="Switchable demand-driven help-desk"/>
    <n v="6300"/>
    <n v="5674"/>
    <x v="0"/>
    <n v="90"/>
    <n v="105"/>
    <n v="54.04"/>
    <s v="US"/>
    <s v="USD"/>
    <n v="1419746400"/>
    <n v="1421906400"/>
    <x v="435"/>
    <d v="2015-01-22T00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2"/>
    <n v="50"/>
    <n v="82.38"/>
    <s v="US"/>
    <s v="USD"/>
    <n v="1281330000"/>
    <n v="1281589200"/>
    <x v="8"/>
    <d v="2010-08-12T00:00:00"/>
    <b v="0"/>
    <b v="0"/>
    <s v="theater/plays"/>
    <x v="3"/>
    <x v="3"/>
  </r>
  <r>
    <n v="461"/>
    <s v="Terry-Salinas"/>
    <s v="Networked secondary structure"/>
    <n v="98800"/>
    <n v="139354"/>
    <x v="1"/>
    <n v="141"/>
    <n v="2080"/>
    <n v="67"/>
    <s v="US"/>
    <s v="USD"/>
    <n v="1398661200"/>
    <n v="1400389200"/>
    <x v="436"/>
    <d v="2014-05-18T00:00:00"/>
    <b v="0"/>
    <b v="0"/>
    <s v="film &amp; video/drama"/>
    <x v="4"/>
    <x v="6"/>
  </r>
  <r>
    <n v="462"/>
    <s v="Wang-Rodriguez"/>
    <s v="Total multimedia website"/>
    <n v="188800"/>
    <n v="57734"/>
    <x v="0"/>
    <n v="31"/>
    <n v="535"/>
    <n v="107.91"/>
    <s v="US"/>
    <s v="USD"/>
    <n v="1359525600"/>
    <n v="1362808800"/>
    <x v="385"/>
    <d v="2013-03-09T00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"/>
    <n v="2105"/>
    <n v="69.010000000000005"/>
    <s v="US"/>
    <s v="USD"/>
    <n v="1388469600"/>
    <n v="1388815200"/>
    <x v="437"/>
    <d v="2014-01-04T00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"/>
    <n v="2436"/>
    <n v="39.01"/>
    <s v="US"/>
    <s v="USD"/>
    <n v="1518328800"/>
    <n v="1519538400"/>
    <x v="438"/>
    <d v="2018-02-25T00:00:00"/>
    <b v="0"/>
    <b v="0"/>
    <s v="theater/plays"/>
    <x v="3"/>
    <x v="3"/>
  </r>
  <r>
    <n v="465"/>
    <s v="Gonzalez-Robbins"/>
    <s v="Up-sized responsive protocol"/>
    <n v="4700"/>
    <n v="8829"/>
    <x v="1"/>
    <n v="188"/>
    <n v="80"/>
    <n v="110.36"/>
    <s v="US"/>
    <s v="USD"/>
    <n v="1517032800"/>
    <n v="1517810400"/>
    <x v="439"/>
    <d v="2018-02-05T00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6"/>
    <s v="US"/>
    <s v="USD"/>
    <n v="1368594000"/>
    <n v="1370581200"/>
    <x v="440"/>
    <d v="2013-06-07T00:00:00"/>
    <b v="0"/>
    <b v="1"/>
    <s v="technology/wearables"/>
    <x v="2"/>
    <x v="8"/>
  </r>
  <r>
    <n v="467"/>
    <s v="Shaw Ltd"/>
    <s v="Profit-focused content-based application"/>
    <n v="1400"/>
    <n v="8053"/>
    <x v="1"/>
    <n v="575"/>
    <n v="139"/>
    <n v="57.94"/>
    <s v="CA"/>
    <s v="CAD"/>
    <n v="1448258400"/>
    <n v="1448863200"/>
    <x v="441"/>
    <d v="2015-11-30T00:00:00"/>
    <b v="0"/>
    <b v="1"/>
    <s v="technology/web"/>
    <x v="2"/>
    <x v="2"/>
  </r>
  <r>
    <n v="468"/>
    <s v="Hughes Inc"/>
    <s v="Streamlined neutral analyzer"/>
    <n v="4000"/>
    <n v="1620"/>
    <x v="0"/>
    <n v="41"/>
    <n v="16"/>
    <n v="101.25"/>
    <s v="US"/>
    <s v="USD"/>
    <n v="1555218000"/>
    <n v="1556600400"/>
    <x v="442"/>
    <d v="2019-04-30T00:00:00"/>
    <b v="0"/>
    <b v="0"/>
    <s v="theater/plays"/>
    <x v="3"/>
    <x v="3"/>
  </r>
  <r>
    <n v="469"/>
    <s v="Olsen-Ryan"/>
    <s v="Assimilated neutral utilization"/>
    <n v="5600"/>
    <n v="10328"/>
    <x v="1"/>
    <n v="184"/>
    <n v="159"/>
    <n v="64.959999999999994"/>
    <s v="US"/>
    <s v="USD"/>
    <n v="1431925200"/>
    <n v="1432098000"/>
    <x v="443"/>
    <d v="2015-05-20T00:00:00"/>
    <b v="0"/>
    <b v="0"/>
    <s v="film &amp; video/drama"/>
    <x v="4"/>
    <x v="6"/>
  </r>
  <r>
    <n v="470"/>
    <s v="Grimes, Holland and Sloan"/>
    <s v="Extended dedicated archive"/>
    <n v="3600"/>
    <n v="10289"/>
    <x v="1"/>
    <n v="286"/>
    <n v="381"/>
    <n v="27.01"/>
    <s v="US"/>
    <s v="USD"/>
    <n v="1481522400"/>
    <n v="1482127200"/>
    <x v="315"/>
    <d v="2016-12-19T00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"/>
    <s v="GB"/>
    <s v="GBP"/>
    <n v="1335934800"/>
    <n v="1335934800"/>
    <x v="444"/>
    <d v="2012-05-02T00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"/>
    <n v="575"/>
    <n v="104.94"/>
    <s v="US"/>
    <s v="USD"/>
    <n v="1552280400"/>
    <n v="1556946000"/>
    <x v="445"/>
    <d v="2019-05-04T00:00:00"/>
    <b v="0"/>
    <b v="0"/>
    <s v="music/rock"/>
    <x v="1"/>
    <x v="1"/>
  </r>
  <r>
    <n v="473"/>
    <s v="Richardson Inc"/>
    <s v="Assimilated fault-tolerant capacity"/>
    <n v="5000"/>
    <n v="8907"/>
    <x v="1"/>
    <n v="178"/>
    <n v="106"/>
    <n v="84.03"/>
    <s v="US"/>
    <s v="USD"/>
    <n v="1529989200"/>
    <n v="1530075600"/>
    <x v="446"/>
    <d v="2018-06-27T00:00:00"/>
    <b v="0"/>
    <b v="0"/>
    <s v="music/electric music"/>
    <x v="1"/>
    <x v="5"/>
  </r>
  <r>
    <n v="474"/>
    <s v="Santos-Young"/>
    <s v="Enhanced neutral ability"/>
    <n v="4000"/>
    <n v="14606"/>
    <x v="1"/>
    <n v="365"/>
    <n v="142"/>
    <n v="102.86"/>
    <s v="US"/>
    <s v="USD"/>
    <n v="1418709600"/>
    <n v="1418796000"/>
    <x v="447"/>
    <d v="2014-12-17T00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4"/>
    <n v="211"/>
    <n v="39.96"/>
    <s v="US"/>
    <s v="USD"/>
    <n v="1372136400"/>
    <n v="1372482000"/>
    <x v="448"/>
    <d v="2013-06-29T00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30"/>
    <n v="1120"/>
    <n v="51"/>
    <s v="US"/>
    <s v="USD"/>
    <n v="1533877200"/>
    <n v="1534395600"/>
    <x v="342"/>
    <d v="2018-08-16T00:00:00"/>
    <b v="0"/>
    <b v="0"/>
    <s v="publishing/fiction"/>
    <x v="5"/>
    <x v="13"/>
  </r>
  <r>
    <n v="477"/>
    <s v="Hogan, Porter and Rivera"/>
    <s v="Organic object-oriented core"/>
    <n v="8500"/>
    <n v="4613"/>
    <x v="0"/>
    <n v="54"/>
    <n v="113"/>
    <n v="40.82"/>
    <s v="US"/>
    <s v="USD"/>
    <n v="1309064400"/>
    <n v="1311397200"/>
    <x v="449"/>
    <d v="2011-07-23T00:00:00"/>
    <b v="0"/>
    <b v="0"/>
    <s v="film &amp; video/science fiction"/>
    <x v="4"/>
    <x v="22"/>
  </r>
  <r>
    <n v="478"/>
    <s v="Lyons LLC"/>
    <s v="Balanced impactful circuit"/>
    <n v="68800"/>
    <n v="162603"/>
    <x v="1"/>
    <n v="236"/>
    <n v="2756"/>
    <n v="59"/>
    <s v="US"/>
    <s v="USD"/>
    <n v="1425877200"/>
    <n v="1426914000"/>
    <x v="450"/>
    <d v="2015-03-21T00:00:00"/>
    <b v="0"/>
    <b v="0"/>
    <s v="technology/wearables"/>
    <x v="2"/>
    <x v="8"/>
  </r>
  <r>
    <n v="479"/>
    <s v="Long-Greene"/>
    <s v="Future-proofed heuristic encryption"/>
    <n v="2400"/>
    <n v="12310"/>
    <x v="1"/>
    <n v="513"/>
    <n v="173"/>
    <n v="71.16"/>
    <s v="GB"/>
    <s v="GBP"/>
    <n v="1501304400"/>
    <n v="1501477200"/>
    <x v="451"/>
    <d v="2017-07-31T00:00:00"/>
    <b v="0"/>
    <b v="0"/>
    <s v="food/food trucks"/>
    <x v="0"/>
    <x v="0"/>
  </r>
  <r>
    <n v="480"/>
    <s v="Robles-Hudson"/>
    <s v="Balanced bifurcated leverage"/>
    <n v="8600"/>
    <n v="8656"/>
    <x v="1"/>
    <n v="101"/>
    <n v="87"/>
    <n v="99.49"/>
    <s v="US"/>
    <s v="USD"/>
    <n v="1268287200"/>
    <n v="1269061200"/>
    <x v="452"/>
    <d v="2010-03-20T00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"/>
    <n v="1538"/>
    <n v="103.99"/>
    <s v="US"/>
    <s v="USD"/>
    <n v="1412139600"/>
    <n v="1415772000"/>
    <x v="453"/>
    <d v="2014-11-12T00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"/>
    <n v="9"/>
    <n v="76.56"/>
    <s v="US"/>
    <s v="USD"/>
    <n v="1330063200"/>
    <n v="1331013600"/>
    <x v="454"/>
    <d v="2012-03-06T00:00:00"/>
    <b v="0"/>
    <b v="1"/>
    <s v="publishing/fiction"/>
    <x v="5"/>
    <x v="13"/>
  </r>
  <r>
    <n v="483"/>
    <s v="Rice-Parker"/>
    <s v="Down-sized actuating infrastructure"/>
    <n v="91400"/>
    <n v="48236"/>
    <x v="0"/>
    <n v="53"/>
    <n v="554"/>
    <n v="87.07"/>
    <s v="US"/>
    <s v="USD"/>
    <n v="1576130400"/>
    <n v="1576735200"/>
    <x v="455"/>
    <d v="2019-12-19T00:00:00"/>
    <b v="0"/>
    <b v="0"/>
    <s v="theater/plays"/>
    <x v="3"/>
    <x v="3"/>
  </r>
  <r>
    <n v="484"/>
    <s v="Landry Inc"/>
    <s v="Synergistic cohesive adapter"/>
    <n v="29600"/>
    <n v="77021"/>
    <x v="1"/>
    <n v="260"/>
    <n v="1572"/>
    <n v="49"/>
    <s v="GB"/>
    <s v="GBP"/>
    <n v="1407128400"/>
    <n v="1411362000"/>
    <x v="456"/>
    <d v="2014-09-22T00:00:00"/>
    <b v="0"/>
    <b v="1"/>
    <s v="food/food trucks"/>
    <x v="0"/>
    <x v="0"/>
  </r>
  <r>
    <n v="485"/>
    <s v="Richards-Davis"/>
    <s v="Quality-focused mission-critical structure"/>
    <n v="90600"/>
    <n v="27844"/>
    <x v="0"/>
    <n v="31"/>
    <n v="648"/>
    <n v="42.97"/>
    <s v="GB"/>
    <s v="GBP"/>
    <n v="1560142800"/>
    <n v="1563685200"/>
    <x v="457"/>
    <d v="2019-07-21T00:00:00"/>
    <b v="0"/>
    <b v="0"/>
    <s v="theater/plays"/>
    <x v="3"/>
    <x v="3"/>
  </r>
  <r>
    <n v="486"/>
    <s v="Davis, Cox and Fox"/>
    <s v="Compatible exuding Graphical User Interface"/>
    <n v="5200"/>
    <n v="702"/>
    <x v="0"/>
    <n v="14"/>
    <n v="21"/>
    <n v="33.43"/>
    <s v="GB"/>
    <s v="GBP"/>
    <n v="1520575200"/>
    <n v="1521867600"/>
    <x v="458"/>
    <d v="2018-03-24T00:00:00"/>
    <b v="0"/>
    <b v="1"/>
    <s v="publishing/translations"/>
    <x v="5"/>
    <x v="18"/>
  </r>
  <r>
    <n v="487"/>
    <s v="Smith-Wallace"/>
    <s v="Monitored 24/7 time-frame"/>
    <n v="110300"/>
    <n v="197024"/>
    <x v="1"/>
    <n v="179"/>
    <n v="2346"/>
    <n v="83.98"/>
    <s v="US"/>
    <s v="USD"/>
    <n v="1492664400"/>
    <n v="1495515600"/>
    <x v="459"/>
    <d v="2017-05-23T00:00:00"/>
    <b v="0"/>
    <b v="0"/>
    <s v="theater/plays"/>
    <x v="3"/>
    <x v="3"/>
  </r>
  <r>
    <n v="488"/>
    <s v="Cordova, Shaw and Wang"/>
    <s v="Virtual secondary open architecture"/>
    <n v="5300"/>
    <n v="11663"/>
    <x v="1"/>
    <n v="220"/>
    <n v="115"/>
    <n v="101.42"/>
    <s v="US"/>
    <s v="USD"/>
    <n v="1454479200"/>
    <n v="1455948000"/>
    <x v="460"/>
    <d v="2016-02-20T00:00:00"/>
    <b v="0"/>
    <b v="0"/>
    <s v="theater/plays"/>
    <x v="3"/>
    <x v="3"/>
  </r>
  <r>
    <n v="489"/>
    <s v="Clark Inc"/>
    <s v="Down-sized mobile time-frame"/>
    <n v="9200"/>
    <n v="9339"/>
    <x v="1"/>
    <n v="102"/>
    <n v="85"/>
    <n v="109.87"/>
    <s v="IT"/>
    <s v="EUR"/>
    <n v="1281934800"/>
    <n v="1282366800"/>
    <x v="461"/>
    <d v="2010-08-21T00:00:00"/>
    <b v="0"/>
    <b v="0"/>
    <s v="technology/wearables"/>
    <x v="2"/>
    <x v="8"/>
  </r>
  <r>
    <n v="490"/>
    <s v="Young and Sons"/>
    <s v="Innovative disintermediate encryption"/>
    <n v="2400"/>
    <n v="4596"/>
    <x v="1"/>
    <n v="192"/>
    <n v="144"/>
    <n v="31.92"/>
    <s v="US"/>
    <s v="USD"/>
    <n v="1573970400"/>
    <n v="1574575200"/>
    <x v="462"/>
    <d v="2019-11-24T00:00:00"/>
    <b v="0"/>
    <b v="0"/>
    <s v="journalism/audio"/>
    <x v="8"/>
    <x v="23"/>
  </r>
  <r>
    <n v="491"/>
    <s v="Henson PLC"/>
    <s v="Universal contextually-based knowledgebase"/>
    <n v="56800"/>
    <n v="173437"/>
    <x v="1"/>
    <n v="305"/>
    <n v="2443"/>
    <n v="70.989999999999995"/>
    <s v="US"/>
    <s v="USD"/>
    <n v="1372654800"/>
    <n v="1374901200"/>
    <x v="463"/>
    <d v="2013-07-27T00:00:00"/>
    <b v="0"/>
    <b v="1"/>
    <s v="food/food trucks"/>
    <x v="0"/>
    <x v="0"/>
  </r>
  <r>
    <n v="492"/>
    <s v="Garcia Group"/>
    <s v="Persevering interactive matrix"/>
    <n v="191000"/>
    <n v="45831"/>
    <x v="3"/>
    <n v="24"/>
    <n v="595"/>
    <n v="77.03"/>
    <s v="US"/>
    <s v="USD"/>
    <n v="1275886800"/>
    <n v="1278910800"/>
    <x v="464"/>
    <d v="2010-07-12T00:00:00"/>
    <b v="1"/>
    <b v="1"/>
    <s v="film &amp; video/shorts"/>
    <x v="4"/>
    <x v="12"/>
  </r>
  <r>
    <n v="493"/>
    <s v="Adams, Walker and Wong"/>
    <s v="Seamless background framework"/>
    <n v="900"/>
    <n v="6514"/>
    <x v="1"/>
    <n v="724"/>
    <n v="64"/>
    <n v="101.78"/>
    <s v="US"/>
    <s v="USD"/>
    <n v="1561784400"/>
    <n v="1562907600"/>
    <x v="465"/>
    <d v="2019-07-12T00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"/>
    <n v="268"/>
    <n v="51.06"/>
    <s v="US"/>
    <s v="USD"/>
    <n v="1332392400"/>
    <n v="1332478800"/>
    <x v="466"/>
    <d v="2012-03-23T00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5"/>
    <n v="195"/>
    <n v="68.02"/>
    <s v="DK"/>
    <s v="DKK"/>
    <n v="1402376400"/>
    <n v="1402722000"/>
    <x v="467"/>
    <d v="2014-06-14T00:00:00"/>
    <b v="0"/>
    <b v="0"/>
    <s v="theater/plays"/>
    <x v="3"/>
    <x v="3"/>
  </r>
  <r>
    <n v="496"/>
    <s v="Morales Group"/>
    <s v="Optimized bi-directional extranet"/>
    <n v="183800"/>
    <n v="1667"/>
    <x v="0"/>
    <n v="1"/>
    <n v="54"/>
    <n v="30.87"/>
    <s v="US"/>
    <s v="USD"/>
    <n v="1495342800"/>
    <n v="1496811600"/>
    <x v="468"/>
    <d v="2017-06-07T00:00:00"/>
    <b v="0"/>
    <b v="0"/>
    <s v="film &amp; video/animation"/>
    <x v="4"/>
    <x v="10"/>
  </r>
  <r>
    <n v="497"/>
    <s v="Lucero Group"/>
    <s v="Intuitive actuating benchmark"/>
    <n v="9800"/>
    <n v="3349"/>
    <x v="0"/>
    <n v="34"/>
    <n v="120"/>
    <n v="27.91"/>
    <s v="US"/>
    <s v="USD"/>
    <n v="1482213600"/>
    <n v="1482213600"/>
    <x v="469"/>
    <d v="2016-12-20T00:00:00"/>
    <b v="0"/>
    <b v="1"/>
    <s v="technology/wearables"/>
    <x v="2"/>
    <x v="8"/>
  </r>
  <r>
    <n v="498"/>
    <s v="Smith, Brown and Davis"/>
    <s v="Devolved background project"/>
    <n v="193400"/>
    <n v="46317"/>
    <x v="0"/>
    <n v="24"/>
    <n v="579"/>
    <n v="79.989999999999995"/>
    <s v="DK"/>
    <s v="DKK"/>
    <n v="1420092000"/>
    <n v="1420264800"/>
    <x v="470"/>
    <d v="2015-01-03T00:00:00"/>
    <b v="0"/>
    <b v="0"/>
    <s v="technology/web"/>
    <x v="2"/>
    <x v="2"/>
  </r>
  <r>
    <n v="499"/>
    <s v="Hunt Group"/>
    <s v="Reverse-engineered executive emulation"/>
    <n v="163800"/>
    <n v="78743"/>
    <x v="0"/>
    <n v="48"/>
    <n v="2072"/>
    <n v="38"/>
    <s v="US"/>
    <s v="USD"/>
    <n v="1458018000"/>
    <n v="1458450000"/>
    <x v="471"/>
    <d v="2016-03-20T00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s v="US"/>
    <s v="USD"/>
    <n v="1367384400"/>
    <n v="1369803600"/>
    <x v="472"/>
    <d v="2013-05-29T00:00:00"/>
    <b v="0"/>
    <b v="1"/>
    <s v="theater/plays"/>
    <x v="3"/>
    <x v="3"/>
  </r>
  <r>
    <n v="501"/>
    <s v="Mccann-Le"/>
    <s v="Focused coherent methodology"/>
    <n v="153600"/>
    <n v="107743"/>
    <x v="0"/>
    <n v="70"/>
    <n v="1796"/>
    <n v="59.99"/>
    <s v="US"/>
    <s v="USD"/>
    <n v="1363064400"/>
    <n v="1363237200"/>
    <x v="473"/>
    <d v="2013-03-14T00:00:00"/>
    <b v="0"/>
    <b v="0"/>
    <s v="film &amp; video/documentary"/>
    <x v="4"/>
    <x v="4"/>
  </r>
  <r>
    <n v="502"/>
    <s v="Johnson Inc"/>
    <s v="Reduced context-sensitive complexity"/>
    <n v="1300"/>
    <n v="6889"/>
    <x v="1"/>
    <n v="530"/>
    <n v="186"/>
    <n v="37.04"/>
    <s v="AU"/>
    <s v="AUD"/>
    <n v="1343365200"/>
    <n v="1345870800"/>
    <x v="474"/>
    <d v="2012-08-25T00:00:00"/>
    <b v="0"/>
    <b v="1"/>
    <s v="games/video games"/>
    <x v="6"/>
    <x v="11"/>
  </r>
  <r>
    <n v="503"/>
    <s v="Collins LLC"/>
    <s v="Decentralized 4thgeneration time-frame"/>
    <n v="25500"/>
    <n v="45983"/>
    <x v="1"/>
    <n v="180"/>
    <n v="460"/>
    <n v="99.96"/>
    <s v="US"/>
    <s v="USD"/>
    <n v="1435726800"/>
    <n v="1437454800"/>
    <x v="72"/>
    <d v="2015-07-21T00:00:00"/>
    <b v="0"/>
    <b v="0"/>
    <s v="film &amp; video/drama"/>
    <x v="4"/>
    <x v="6"/>
  </r>
  <r>
    <n v="504"/>
    <s v="Smith-Miller"/>
    <s v="De-engineered cohesive moderator"/>
    <n v="7500"/>
    <n v="6924"/>
    <x v="0"/>
    <n v="92"/>
    <n v="62"/>
    <n v="111.68"/>
    <s v="IT"/>
    <s v="EUR"/>
    <n v="1431925200"/>
    <n v="1432011600"/>
    <x v="443"/>
    <d v="2015-05-19T00:00:00"/>
    <b v="0"/>
    <b v="0"/>
    <s v="music/rock"/>
    <x v="1"/>
    <x v="1"/>
  </r>
  <r>
    <n v="505"/>
    <s v="Jensen-Vargas"/>
    <s v="Ameliorated explicit parallelism"/>
    <n v="89900"/>
    <n v="12497"/>
    <x v="0"/>
    <n v="14"/>
    <n v="347"/>
    <n v="36.01"/>
    <s v="US"/>
    <s v="USD"/>
    <n v="1362722400"/>
    <n v="1366347600"/>
    <x v="475"/>
    <d v="2013-04-19T00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"/>
    <n v="2528"/>
    <n v="66.010000000000005"/>
    <s v="US"/>
    <s v="USD"/>
    <n v="1511416800"/>
    <n v="1512885600"/>
    <x v="81"/>
    <d v="2017-12-10T00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40"/>
    <n v="19"/>
    <n v="44.05"/>
    <s v="US"/>
    <s v="USD"/>
    <n v="1365483600"/>
    <n v="1369717200"/>
    <x v="476"/>
    <d v="2013-05-28T00:00:00"/>
    <b v="0"/>
    <b v="1"/>
    <s v="technology/web"/>
    <x v="2"/>
    <x v="2"/>
  </r>
  <r>
    <n v="508"/>
    <s v="Roberts Group"/>
    <s v="Up-sized radical pricing structure"/>
    <n v="172700"/>
    <n v="193820"/>
    <x v="1"/>
    <n v="112"/>
    <n v="3657"/>
    <n v="53"/>
    <s v="US"/>
    <s v="USD"/>
    <n v="1532840400"/>
    <n v="1534654800"/>
    <x v="192"/>
    <d v="2018-08-19T00:00:00"/>
    <b v="0"/>
    <b v="0"/>
    <s v="theater/plays"/>
    <x v="3"/>
    <x v="3"/>
  </r>
  <r>
    <n v="509"/>
    <s v="White LLC"/>
    <s v="Robust zero-defect project"/>
    <n v="168500"/>
    <n v="119510"/>
    <x v="0"/>
    <n v="71"/>
    <n v="1258"/>
    <n v="95"/>
    <s v="US"/>
    <s v="USD"/>
    <n v="1336194000"/>
    <n v="1337058000"/>
    <x v="477"/>
    <d v="2012-05-15T00:00:00"/>
    <b v="0"/>
    <b v="0"/>
    <s v="theater/plays"/>
    <x v="3"/>
    <x v="3"/>
  </r>
  <r>
    <n v="510"/>
    <s v="Best, Miller and Thomas"/>
    <s v="Re-engineered mobile task-force"/>
    <n v="7800"/>
    <n v="9289"/>
    <x v="1"/>
    <n v="119"/>
    <n v="131"/>
    <n v="70.91"/>
    <s v="AU"/>
    <s v="AUD"/>
    <n v="1527742800"/>
    <n v="1529816400"/>
    <x v="478"/>
    <d v="2018-06-24T00:00:00"/>
    <b v="0"/>
    <b v="0"/>
    <s v="film &amp; video/drama"/>
    <x v="4"/>
    <x v="6"/>
  </r>
  <r>
    <n v="511"/>
    <s v="Smith-Mullins"/>
    <s v="User-centric intangible neural-net"/>
    <n v="147800"/>
    <n v="35498"/>
    <x v="0"/>
    <n v="24"/>
    <n v="362"/>
    <n v="98.06"/>
    <s v="US"/>
    <s v="USD"/>
    <n v="1564030800"/>
    <n v="1564894800"/>
    <x v="479"/>
    <d v="2019-08-04T00:00:00"/>
    <b v="0"/>
    <b v="0"/>
    <s v="theater/plays"/>
    <x v="3"/>
    <x v="3"/>
  </r>
  <r>
    <n v="512"/>
    <s v="Williams-Walsh"/>
    <s v="Organized explicit core"/>
    <n v="9100"/>
    <n v="12678"/>
    <x v="1"/>
    <n v="139"/>
    <n v="239"/>
    <n v="53.05"/>
    <s v="US"/>
    <s v="USD"/>
    <n v="1404536400"/>
    <n v="1404622800"/>
    <x v="480"/>
    <d v="2014-07-06T00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"/>
    <n v="35"/>
    <n v="93.14"/>
    <s v="US"/>
    <s v="USD"/>
    <n v="1284008400"/>
    <n v="1284181200"/>
    <x v="180"/>
    <d v="2010-09-11T00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"/>
    <n v="528"/>
    <n v="58.95"/>
    <s v="CH"/>
    <s v="CHF"/>
    <n v="1386309600"/>
    <n v="1386741600"/>
    <x v="481"/>
    <d v="2013-12-11T00:00:00"/>
    <b v="0"/>
    <b v="1"/>
    <s v="music/rock"/>
    <x v="1"/>
    <x v="1"/>
  </r>
  <r>
    <n v="515"/>
    <s v="Cox LLC"/>
    <s v="Phased 24hour flexibility"/>
    <n v="8600"/>
    <n v="4797"/>
    <x v="0"/>
    <n v="56"/>
    <n v="133"/>
    <n v="36.07"/>
    <s v="CA"/>
    <s v="CAD"/>
    <n v="1324620000"/>
    <n v="1324792800"/>
    <x v="482"/>
    <d v="2011-12-25T00:00:00"/>
    <b v="0"/>
    <b v="1"/>
    <s v="theater/plays"/>
    <x v="3"/>
    <x v="3"/>
  </r>
  <r>
    <n v="516"/>
    <s v="Morales-Odonnell"/>
    <s v="Exclusive 5thgeneration structure"/>
    <n v="125400"/>
    <n v="53324"/>
    <x v="0"/>
    <n v="43"/>
    <n v="846"/>
    <n v="63.03"/>
    <s v="US"/>
    <s v="USD"/>
    <n v="1281070800"/>
    <n v="1284354000"/>
    <x v="194"/>
    <d v="2010-09-13T00:00:00"/>
    <b v="0"/>
    <b v="0"/>
    <s v="publishing/nonfiction"/>
    <x v="5"/>
    <x v="9"/>
  </r>
  <r>
    <n v="517"/>
    <s v="Ramirez LLC"/>
    <s v="Multi-tiered maximized orchestration"/>
    <n v="5900"/>
    <n v="6608"/>
    <x v="1"/>
    <n v="112"/>
    <n v="78"/>
    <n v="84.72"/>
    <s v="US"/>
    <s v="USD"/>
    <n v="1493960400"/>
    <n v="1494392400"/>
    <x v="483"/>
    <d v="2017-05-10T00:00:00"/>
    <b v="0"/>
    <b v="0"/>
    <s v="food/food trucks"/>
    <x v="0"/>
    <x v="0"/>
  </r>
  <r>
    <n v="518"/>
    <s v="Ramirez Group"/>
    <s v="Open-architected uniform instruction set"/>
    <n v="8800"/>
    <n v="622"/>
    <x v="0"/>
    <n v="7"/>
    <n v="10"/>
    <n v="62.2"/>
    <s v="US"/>
    <s v="USD"/>
    <n v="1519365600"/>
    <n v="1519538400"/>
    <x v="484"/>
    <d v="2018-02-25T00:00:00"/>
    <b v="0"/>
    <b v="1"/>
    <s v="film &amp; video/animation"/>
    <x v="4"/>
    <x v="10"/>
  </r>
  <r>
    <n v="519"/>
    <s v="Marsh-Coleman"/>
    <s v="Exclusive asymmetric analyzer"/>
    <n v="177700"/>
    <n v="180802"/>
    <x v="1"/>
    <n v="102"/>
    <n v="1773"/>
    <n v="101.98"/>
    <s v="US"/>
    <s v="USD"/>
    <n v="1420696800"/>
    <n v="1421906400"/>
    <x v="355"/>
    <d v="2015-01-22T00:00:00"/>
    <b v="0"/>
    <b v="1"/>
    <s v="music/rock"/>
    <x v="1"/>
    <x v="1"/>
  </r>
  <r>
    <n v="520"/>
    <s v="Frederick, Jenkins and Collins"/>
    <s v="Organic radical collaboration"/>
    <n v="800"/>
    <n v="3406"/>
    <x v="1"/>
    <n v="426"/>
    <n v="32"/>
    <n v="106.44"/>
    <s v="US"/>
    <s v="USD"/>
    <n v="1555650000"/>
    <n v="1555909200"/>
    <x v="485"/>
    <d v="2019-04-22T00:00:00"/>
    <b v="0"/>
    <b v="0"/>
    <s v="theater/plays"/>
    <x v="3"/>
    <x v="3"/>
  </r>
  <r>
    <n v="521"/>
    <s v="Wilson Ltd"/>
    <s v="Function-based multi-state software"/>
    <n v="7600"/>
    <n v="11061"/>
    <x v="1"/>
    <n v="146"/>
    <n v="369"/>
    <n v="29.98"/>
    <s v="US"/>
    <s v="USD"/>
    <n v="1471928400"/>
    <n v="1472446800"/>
    <x v="486"/>
    <d v="2016-08-29T00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"/>
    <n v="191"/>
    <n v="85.81"/>
    <s v="US"/>
    <s v="USD"/>
    <n v="1341291600"/>
    <n v="1342328400"/>
    <x v="487"/>
    <d v="2012-07-15T00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"/>
    <n v="89"/>
    <n v="70.819999999999993"/>
    <s v="US"/>
    <s v="USD"/>
    <n v="1267682400"/>
    <n v="1268114400"/>
    <x v="488"/>
    <d v="2010-03-09T00:00:00"/>
    <b v="0"/>
    <b v="0"/>
    <s v="film &amp; video/shorts"/>
    <x v="4"/>
    <x v="12"/>
  </r>
  <r>
    <n v="524"/>
    <s v="Johnson-Contreras"/>
    <s v="Diverse scalable superstructure"/>
    <n v="96700"/>
    <n v="81136"/>
    <x v="0"/>
    <n v="84"/>
    <n v="1979"/>
    <n v="41"/>
    <s v="US"/>
    <s v="USD"/>
    <n v="1272258000"/>
    <n v="1273381200"/>
    <x v="489"/>
    <d v="2010-05-09T00:00:00"/>
    <b v="0"/>
    <b v="0"/>
    <s v="theater/plays"/>
    <x v="3"/>
    <x v="3"/>
  </r>
  <r>
    <n v="525"/>
    <s v="Greene, Lloyd and Sims"/>
    <s v="Balanced leadingedge data-warehouse"/>
    <n v="2100"/>
    <n v="1768"/>
    <x v="0"/>
    <n v="84"/>
    <n v="63"/>
    <n v="28.06"/>
    <s v="US"/>
    <s v="USD"/>
    <n v="1290492000"/>
    <n v="1290837600"/>
    <x v="490"/>
    <d v="2010-11-27T00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6"/>
    <n v="147"/>
    <n v="88.05"/>
    <s v="US"/>
    <s v="USD"/>
    <n v="1451109600"/>
    <n v="1454306400"/>
    <x v="312"/>
    <d v="2016-02-01T00:00:00"/>
    <b v="0"/>
    <b v="1"/>
    <s v="theater/plays"/>
    <x v="3"/>
    <x v="3"/>
  </r>
  <r>
    <n v="527"/>
    <s v="Rosario-Smith"/>
    <s v="Enterprise-wide intermediate portal"/>
    <n v="189200"/>
    <n v="188480"/>
    <x v="0"/>
    <n v="100"/>
    <n v="6080"/>
    <n v="31"/>
    <s v="CA"/>
    <s v="CAD"/>
    <n v="1454652000"/>
    <n v="1457762400"/>
    <x v="491"/>
    <d v="2016-03-12T00:00: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n v="80"/>
    <n v="90.34"/>
    <s v="GB"/>
    <s v="GBP"/>
    <n v="1385186400"/>
    <n v="1389074400"/>
    <x v="492"/>
    <d v="2014-01-07T00:00:00"/>
    <b v="0"/>
    <b v="0"/>
    <s v="music/indie rock"/>
    <x v="1"/>
    <x v="7"/>
  </r>
  <r>
    <n v="529"/>
    <s v="Gallegos Inc"/>
    <s v="Seamless logistical encryption"/>
    <n v="5100"/>
    <n v="574"/>
    <x v="0"/>
    <n v="11"/>
    <n v="9"/>
    <n v="63.78"/>
    <s v="US"/>
    <s v="USD"/>
    <n v="1399698000"/>
    <n v="1402117200"/>
    <x v="493"/>
    <d v="2014-06-07T00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2"/>
    <n v="1784"/>
    <n v="54"/>
    <s v="US"/>
    <s v="USD"/>
    <n v="1283230800"/>
    <n v="1284440400"/>
    <x v="494"/>
    <d v="2010-09-14T00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6"/>
    <n v="3640"/>
    <n v="48.99"/>
    <s v="CH"/>
    <s v="CHF"/>
    <n v="1384149600"/>
    <n v="1388988000"/>
    <x v="495"/>
    <d v="2014-01-06T00:00:00"/>
    <b v="0"/>
    <b v="0"/>
    <s v="games/video games"/>
    <x v="6"/>
    <x v="11"/>
  </r>
  <r>
    <n v="532"/>
    <s v="Cordova-Torres"/>
    <s v="Pre-emptive grid-enabled contingency"/>
    <n v="1600"/>
    <n v="8046"/>
    <x v="1"/>
    <n v="503"/>
    <n v="126"/>
    <n v="63.86"/>
    <s v="CA"/>
    <s v="CAD"/>
    <n v="1516860000"/>
    <n v="1516946400"/>
    <x v="496"/>
    <d v="2018-01-26T00:00:00"/>
    <b v="0"/>
    <b v="0"/>
    <s v="theater/plays"/>
    <x v="3"/>
    <x v="3"/>
  </r>
  <r>
    <n v="533"/>
    <s v="Holt, Bernard and Johnson"/>
    <s v="Multi-lateral didactic encoding"/>
    <n v="115600"/>
    <n v="184086"/>
    <x v="1"/>
    <n v="159"/>
    <n v="2218"/>
    <n v="83"/>
    <s v="GB"/>
    <s v="GBP"/>
    <n v="1374642000"/>
    <n v="1377752400"/>
    <x v="497"/>
    <d v="2013-08-29T00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"/>
    <n v="243"/>
    <n v="55.08"/>
    <s v="US"/>
    <s v="USD"/>
    <n v="1534482000"/>
    <n v="1534568400"/>
    <x v="498"/>
    <d v="2018-08-18T00:00:00"/>
    <b v="0"/>
    <b v="1"/>
    <s v="film &amp; video/drama"/>
    <x v="4"/>
    <x v="6"/>
  </r>
  <r>
    <n v="535"/>
    <s v="Garrison LLC"/>
    <s v="Profit-focused 24/7 data-warehouse"/>
    <n v="2600"/>
    <n v="12533"/>
    <x v="1"/>
    <n v="482"/>
    <n v="202"/>
    <n v="62.04"/>
    <s v="IT"/>
    <s v="EUR"/>
    <n v="1528434000"/>
    <n v="1528606800"/>
    <x v="499"/>
    <d v="2018-06-10T00:00:00"/>
    <b v="0"/>
    <b v="1"/>
    <s v="theater/plays"/>
    <x v="3"/>
    <x v="3"/>
  </r>
  <r>
    <n v="536"/>
    <s v="Shannon-Olson"/>
    <s v="Enhanced methodical middleware"/>
    <n v="9800"/>
    <n v="14697"/>
    <x v="1"/>
    <n v="150"/>
    <n v="140"/>
    <n v="104.98"/>
    <s v="IT"/>
    <s v="EUR"/>
    <n v="1282626000"/>
    <n v="1284872400"/>
    <x v="500"/>
    <d v="2010-09-19T00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"/>
    <n v="1052"/>
    <n v="94.04"/>
    <s v="DK"/>
    <s v="DKK"/>
    <n v="1535605200"/>
    <n v="1537592400"/>
    <x v="501"/>
    <d v="2018-09-22T00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8"/>
    <n v="1296"/>
    <n v="44.01"/>
    <s v="US"/>
    <s v="USD"/>
    <n v="1379826000"/>
    <n v="1381208400"/>
    <x v="502"/>
    <d v="2013-10-08T00:00:00"/>
    <b v="0"/>
    <b v="0"/>
    <s v="games/mobile games"/>
    <x v="6"/>
    <x v="20"/>
  </r>
  <r>
    <n v="539"/>
    <s v="Thomas, Welch and Santana"/>
    <s v="Assimilated exuding toolset"/>
    <n v="9800"/>
    <n v="7120"/>
    <x v="0"/>
    <n v="73"/>
    <n v="77"/>
    <n v="92.47"/>
    <s v="US"/>
    <s v="USD"/>
    <n v="1561957200"/>
    <n v="1562475600"/>
    <x v="503"/>
    <d v="2019-07-07T00:00:00"/>
    <b v="0"/>
    <b v="1"/>
    <s v="food/food trucks"/>
    <x v="0"/>
    <x v="0"/>
  </r>
  <r>
    <n v="540"/>
    <s v="Brown-Pena"/>
    <s v="Front-line client-server secured line"/>
    <n v="5300"/>
    <n v="14097"/>
    <x v="1"/>
    <n v="266"/>
    <n v="247"/>
    <n v="57.07"/>
    <s v="US"/>
    <s v="USD"/>
    <n v="1525496400"/>
    <n v="1527397200"/>
    <x v="504"/>
    <d v="2018-05-27T00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"/>
    <n v="395"/>
    <n v="109.08"/>
    <s v="IT"/>
    <s v="EUR"/>
    <n v="1433912400"/>
    <n v="1436158800"/>
    <x v="505"/>
    <d v="2015-07-06T00:00:00"/>
    <b v="0"/>
    <b v="0"/>
    <s v="games/mobile games"/>
    <x v="6"/>
    <x v="20"/>
  </r>
  <r>
    <n v="542"/>
    <s v="Harrison-Bridges"/>
    <s v="Profit-focused exuding moderator"/>
    <n v="77000"/>
    <n v="1930"/>
    <x v="0"/>
    <n v="3"/>
    <n v="49"/>
    <n v="39.39"/>
    <s v="GB"/>
    <s v="GBP"/>
    <n v="1453442400"/>
    <n v="1456034400"/>
    <x v="506"/>
    <d v="2016-02-21T00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"/>
    <n v="180"/>
    <n v="77.02"/>
    <s v="US"/>
    <s v="USD"/>
    <n v="1378875600"/>
    <n v="1380171600"/>
    <x v="507"/>
    <d v="2013-09-26T00:00:00"/>
    <b v="0"/>
    <b v="0"/>
    <s v="games/video games"/>
    <x v="6"/>
    <x v="11"/>
  </r>
  <r>
    <n v="544"/>
    <s v="Taylor Inc"/>
    <s v="Public-key 3rdgeneration system engine"/>
    <n v="2800"/>
    <n v="7742"/>
    <x v="1"/>
    <n v="277"/>
    <n v="84"/>
    <n v="92.17"/>
    <s v="US"/>
    <s v="USD"/>
    <n v="1452232800"/>
    <n v="1453356000"/>
    <x v="508"/>
    <d v="2016-01-21T00:00:00"/>
    <b v="0"/>
    <b v="0"/>
    <s v="music/rock"/>
    <x v="1"/>
    <x v="1"/>
  </r>
  <r>
    <n v="545"/>
    <s v="Deleon and Sons"/>
    <s v="Organized value-added access"/>
    <n v="184800"/>
    <n v="164109"/>
    <x v="0"/>
    <n v="89"/>
    <n v="2690"/>
    <n v="61.01"/>
    <s v="US"/>
    <s v="USD"/>
    <n v="1577253600"/>
    <n v="1578981600"/>
    <x v="509"/>
    <d v="2020-01-14T00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4"/>
    <n v="88"/>
    <n v="78.069999999999993"/>
    <s v="US"/>
    <s v="USD"/>
    <n v="1537160400"/>
    <n v="1537419600"/>
    <x v="510"/>
    <d v="2018-09-20T00:00:00"/>
    <b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s v="US"/>
    <s v="USD"/>
    <n v="1422165600"/>
    <n v="1423202400"/>
    <x v="511"/>
    <d v="2015-02-06T00:00:00"/>
    <b v="0"/>
    <b v="0"/>
    <s v="film &amp; video/drama"/>
    <x v="4"/>
    <x v="6"/>
  </r>
  <r>
    <n v="548"/>
    <s v="York-Pitts"/>
    <s v="Monitored discrete toolset"/>
    <n v="66100"/>
    <n v="179074"/>
    <x v="1"/>
    <n v="271"/>
    <n v="2985"/>
    <n v="59.99"/>
    <s v="US"/>
    <s v="USD"/>
    <n v="1459486800"/>
    <n v="1460610000"/>
    <x v="512"/>
    <d v="2016-04-14T00:00:00"/>
    <b v="0"/>
    <b v="0"/>
    <s v="theater/plays"/>
    <x v="3"/>
    <x v="3"/>
  </r>
  <r>
    <n v="549"/>
    <s v="Jarvis and Sons"/>
    <s v="Business-focused intermediate system engine"/>
    <n v="29500"/>
    <n v="83843"/>
    <x v="1"/>
    <n v="284"/>
    <n v="762"/>
    <n v="110.03"/>
    <s v="US"/>
    <s v="USD"/>
    <n v="1369717200"/>
    <n v="1370494800"/>
    <x v="513"/>
    <d v="2013-06-06T00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s v="CH"/>
    <s v="CHF"/>
    <n v="1330495200"/>
    <n v="1332306000"/>
    <x v="514"/>
    <d v="2012-03-21T00:00:00"/>
    <b v="0"/>
    <b v="0"/>
    <s v="music/indie rock"/>
    <x v="1"/>
    <x v="7"/>
  </r>
  <r>
    <n v="551"/>
    <s v="Martin-James"/>
    <s v="Streamlined upward-trending analyzer"/>
    <n v="180100"/>
    <n v="105598"/>
    <x v="0"/>
    <n v="59"/>
    <n v="2779"/>
    <n v="38"/>
    <s v="AU"/>
    <s v="AUD"/>
    <n v="1419055200"/>
    <n v="1422511200"/>
    <x v="515"/>
    <d v="2015-01-29T00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9"/>
    <n v="92"/>
    <n v="96.37"/>
    <s v="US"/>
    <s v="USD"/>
    <n v="1480140000"/>
    <n v="1480312800"/>
    <x v="516"/>
    <d v="2016-11-28T00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4"/>
    <n v="1028"/>
    <n v="72.98"/>
    <s v="US"/>
    <s v="USD"/>
    <n v="1293948000"/>
    <n v="1294034400"/>
    <x v="517"/>
    <d v="2011-01-03T00:00:00"/>
    <b v="0"/>
    <b v="0"/>
    <s v="music/rock"/>
    <x v="1"/>
    <x v="1"/>
  </r>
  <r>
    <n v="554"/>
    <s v="Ritter PLC"/>
    <s v="Multi-channeled upward-trending application"/>
    <n v="9500"/>
    <n v="14408"/>
    <x v="1"/>
    <n v="152"/>
    <n v="554"/>
    <n v="26.01"/>
    <s v="CA"/>
    <s v="CAD"/>
    <n v="1482127200"/>
    <n v="1482645600"/>
    <x v="518"/>
    <d v="2016-12-25T00:00:00"/>
    <b v="0"/>
    <b v="0"/>
    <s v="music/indie rock"/>
    <x v="1"/>
    <x v="7"/>
  </r>
  <r>
    <n v="555"/>
    <s v="Anderson Group"/>
    <s v="Organic maximized database"/>
    <n v="6300"/>
    <n v="14089"/>
    <x v="1"/>
    <n v="224"/>
    <n v="135"/>
    <n v="104.36"/>
    <s v="DK"/>
    <s v="DKK"/>
    <n v="1396414800"/>
    <n v="1399093200"/>
    <x v="519"/>
    <d v="2014-05-03T00:00:00"/>
    <b v="0"/>
    <b v="0"/>
    <s v="music/rock"/>
    <x v="1"/>
    <x v="1"/>
  </r>
  <r>
    <n v="556"/>
    <s v="Smith and Sons"/>
    <s v="Grass-roots 24/7 attitude"/>
    <n v="5200"/>
    <n v="12467"/>
    <x v="1"/>
    <n v="240"/>
    <n v="122"/>
    <n v="102.19"/>
    <s v="US"/>
    <s v="USD"/>
    <n v="1315285200"/>
    <n v="1315890000"/>
    <x v="520"/>
    <d v="2011-09-13T00:00:00"/>
    <b v="0"/>
    <b v="1"/>
    <s v="publishing/translations"/>
    <x v="5"/>
    <x v="18"/>
  </r>
  <r>
    <n v="557"/>
    <s v="Lam-Hamilton"/>
    <s v="Team-oriented global strategy"/>
    <n v="6000"/>
    <n v="11960"/>
    <x v="1"/>
    <n v="199"/>
    <n v="221"/>
    <n v="54.12"/>
    <s v="US"/>
    <s v="USD"/>
    <n v="1443762000"/>
    <n v="1444021200"/>
    <x v="521"/>
    <d v="2015-10-05T00:00:00"/>
    <b v="0"/>
    <b v="1"/>
    <s v="film &amp; video/science fiction"/>
    <x v="4"/>
    <x v="22"/>
  </r>
  <r>
    <n v="558"/>
    <s v="Ho Ltd"/>
    <s v="Enhanced client-driven capacity"/>
    <n v="5800"/>
    <n v="7966"/>
    <x v="1"/>
    <n v="137"/>
    <n v="126"/>
    <n v="63.22"/>
    <s v="US"/>
    <s v="USD"/>
    <n v="1456293600"/>
    <n v="1460005200"/>
    <x v="522"/>
    <d v="2016-04-07T00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1"/>
    <n v="1022"/>
    <n v="104.03"/>
    <s v="US"/>
    <s v="USD"/>
    <n v="1470114000"/>
    <n v="1470718800"/>
    <x v="523"/>
    <d v="2016-08-09T00:00:00"/>
    <b v="0"/>
    <b v="0"/>
    <s v="theater/plays"/>
    <x v="3"/>
    <x v="3"/>
  </r>
  <r>
    <n v="560"/>
    <s v="Hunt LLC"/>
    <s v="Re-engineered radical policy"/>
    <n v="20000"/>
    <n v="158832"/>
    <x v="1"/>
    <n v="794"/>
    <n v="3177"/>
    <n v="49.99"/>
    <s v="US"/>
    <s v="USD"/>
    <n v="1321596000"/>
    <n v="1325052000"/>
    <x v="524"/>
    <d v="2011-12-28T00:00:00"/>
    <b v="0"/>
    <b v="0"/>
    <s v="film &amp; video/animation"/>
    <x v="4"/>
    <x v="10"/>
  </r>
  <r>
    <n v="561"/>
    <s v="Fowler-Smith"/>
    <s v="Down-sized logistical adapter"/>
    <n v="3000"/>
    <n v="11091"/>
    <x v="1"/>
    <n v="370"/>
    <n v="198"/>
    <n v="56.02"/>
    <s v="CH"/>
    <s v="CHF"/>
    <n v="1318827600"/>
    <n v="1319000400"/>
    <x v="525"/>
    <d v="2011-10-19T00:00:00"/>
    <b v="0"/>
    <b v="0"/>
    <s v="theater/plays"/>
    <x v="3"/>
    <x v="3"/>
  </r>
  <r>
    <n v="562"/>
    <s v="Blair Inc"/>
    <s v="Configurable bandwidth-monitored throughput"/>
    <n v="9900"/>
    <n v="1269"/>
    <x v="0"/>
    <n v="13"/>
    <n v="26"/>
    <n v="48.81"/>
    <s v="CH"/>
    <s v="CHF"/>
    <n v="1552366800"/>
    <n v="1552539600"/>
    <x v="188"/>
    <d v="2019-03-14T00:00:00"/>
    <b v="0"/>
    <b v="0"/>
    <s v="music/rock"/>
    <x v="1"/>
    <x v="1"/>
  </r>
  <r>
    <n v="563"/>
    <s v="Kelley, Stanton and Sanchez"/>
    <s v="Optional tangible pricing structure"/>
    <n v="3700"/>
    <n v="5107"/>
    <x v="1"/>
    <n v="138"/>
    <n v="85"/>
    <n v="60.08"/>
    <s v="AU"/>
    <s v="AUD"/>
    <n v="1542088800"/>
    <n v="1543816800"/>
    <x v="526"/>
    <d v="2018-12-03T00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4"/>
    <n v="1790"/>
    <n v="78.989999999999995"/>
    <s v="US"/>
    <s v="USD"/>
    <n v="1426395600"/>
    <n v="1427086800"/>
    <x v="527"/>
    <d v="2015-03-23T00:00:00"/>
    <b v="0"/>
    <b v="0"/>
    <s v="theater/plays"/>
    <x v="3"/>
    <x v="3"/>
  </r>
  <r>
    <n v="565"/>
    <s v="Joseph LLC"/>
    <s v="Decentralized logistical collaboration"/>
    <n v="94900"/>
    <n v="194166"/>
    <x v="1"/>
    <n v="205"/>
    <n v="3596"/>
    <n v="53.99"/>
    <s v="US"/>
    <s v="USD"/>
    <n v="1321336800"/>
    <n v="1323064800"/>
    <x v="528"/>
    <d v="2011-12-05T00:00:00"/>
    <b v="0"/>
    <b v="0"/>
    <s v="theater/plays"/>
    <x v="3"/>
    <x v="3"/>
  </r>
  <r>
    <n v="566"/>
    <s v="Webb-Smith"/>
    <s v="Advanced content-based installation"/>
    <n v="9300"/>
    <n v="4124"/>
    <x v="0"/>
    <n v="44"/>
    <n v="37"/>
    <n v="111.46"/>
    <s v="US"/>
    <s v="USD"/>
    <n v="1456293600"/>
    <n v="1458277200"/>
    <x v="522"/>
    <d v="2016-03-18T00:00:00"/>
    <b v="0"/>
    <b v="1"/>
    <s v="music/electric music"/>
    <x v="1"/>
    <x v="5"/>
  </r>
  <r>
    <n v="567"/>
    <s v="Johns PLC"/>
    <s v="Distributed high-level open architecture"/>
    <n v="6800"/>
    <n v="14865"/>
    <x v="1"/>
    <n v="219"/>
    <n v="244"/>
    <n v="60.92"/>
    <s v="US"/>
    <s v="USD"/>
    <n v="1404968400"/>
    <n v="1405141200"/>
    <x v="529"/>
    <d v="2014-07-12T00:00:00"/>
    <b v="0"/>
    <b v="0"/>
    <s v="music/rock"/>
    <x v="1"/>
    <x v="1"/>
  </r>
  <r>
    <n v="568"/>
    <s v="Hardin-Foley"/>
    <s v="Synergized zero tolerance help-desk"/>
    <n v="72400"/>
    <n v="134688"/>
    <x v="1"/>
    <n v="186"/>
    <n v="5180"/>
    <n v="26"/>
    <s v="US"/>
    <s v="USD"/>
    <n v="1279170000"/>
    <n v="1283058000"/>
    <x v="530"/>
    <d v="2010-08-29T00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"/>
    <n v="589"/>
    <n v="80.989999999999995"/>
    <s v="IT"/>
    <s v="EUR"/>
    <n v="1294725600"/>
    <n v="1295762400"/>
    <x v="531"/>
    <d v="2011-01-23T00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6"/>
    <n v="2725"/>
    <n v="35"/>
    <s v="US"/>
    <s v="USD"/>
    <n v="1419055200"/>
    <n v="1419573600"/>
    <x v="515"/>
    <d v="2014-12-26T00:00:00"/>
    <b v="0"/>
    <b v="1"/>
    <s v="music/rock"/>
    <x v="1"/>
    <x v="1"/>
  </r>
  <r>
    <n v="571"/>
    <s v="Wilson and Sons"/>
    <s v="Monitored grid-enabled model"/>
    <n v="3500"/>
    <n v="3295"/>
    <x v="0"/>
    <n v="94"/>
    <n v="35"/>
    <n v="94.14"/>
    <s v="IT"/>
    <s v="EUR"/>
    <n v="1434690000"/>
    <n v="1438750800"/>
    <x v="532"/>
    <d v="2015-08-05T00:00:00"/>
    <b v="0"/>
    <b v="0"/>
    <s v="film &amp; video/shorts"/>
    <x v="4"/>
    <x v="12"/>
  </r>
  <r>
    <n v="572"/>
    <s v="Clements Group"/>
    <s v="Assimilated actuating policy"/>
    <n v="9000"/>
    <n v="4896"/>
    <x v="3"/>
    <n v="54"/>
    <n v="94"/>
    <n v="52.09"/>
    <s v="US"/>
    <s v="USD"/>
    <n v="1443416400"/>
    <n v="1444798800"/>
    <x v="533"/>
    <d v="2015-10-14T00:00:00"/>
    <b v="0"/>
    <b v="1"/>
    <s v="music/rock"/>
    <x v="1"/>
    <x v="1"/>
  </r>
  <r>
    <n v="573"/>
    <s v="Valenzuela-Cook"/>
    <s v="Total incremental productivity"/>
    <n v="6700"/>
    <n v="7496"/>
    <x v="1"/>
    <n v="112"/>
    <n v="300"/>
    <n v="24.99"/>
    <s v="US"/>
    <s v="USD"/>
    <n v="1399006800"/>
    <n v="1399179600"/>
    <x v="409"/>
    <d v="2014-05-04T00:00:00"/>
    <b v="0"/>
    <b v="0"/>
    <s v="journalism/audio"/>
    <x v="8"/>
    <x v="23"/>
  </r>
  <r>
    <n v="574"/>
    <s v="Parker, Haley and Foster"/>
    <s v="Adaptive local task-force"/>
    <n v="2700"/>
    <n v="9967"/>
    <x v="1"/>
    <n v="369"/>
    <n v="144"/>
    <n v="69.22"/>
    <s v="US"/>
    <s v="USD"/>
    <n v="1575698400"/>
    <n v="1576562400"/>
    <x v="534"/>
    <d v="2019-12-17T00:00:00"/>
    <b v="0"/>
    <b v="1"/>
    <s v="food/food trucks"/>
    <x v="0"/>
    <x v="0"/>
  </r>
  <r>
    <n v="575"/>
    <s v="Fuentes LLC"/>
    <s v="Universal zero-defect concept"/>
    <n v="83300"/>
    <n v="52421"/>
    <x v="0"/>
    <n v="63"/>
    <n v="558"/>
    <n v="93.94"/>
    <s v="US"/>
    <s v="USD"/>
    <n v="1400562000"/>
    <n v="1400821200"/>
    <x v="53"/>
    <d v="2014-05-23T00:00:00"/>
    <b v="0"/>
    <b v="1"/>
    <s v="theater/plays"/>
    <x v="3"/>
    <x v="3"/>
  </r>
  <r>
    <n v="576"/>
    <s v="Moran and Sons"/>
    <s v="Object-based bottom-line superstructure"/>
    <n v="9700"/>
    <n v="6298"/>
    <x v="0"/>
    <n v="65"/>
    <n v="64"/>
    <n v="98.41"/>
    <s v="US"/>
    <s v="USD"/>
    <n v="1509512400"/>
    <n v="1510984800"/>
    <x v="535"/>
    <d v="2017-11-18T00:00:00"/>
    <b v="0"/>
    <b v="0"/>
    <s v="theater/plays"/>
    <x v="3"/>
    <x v="3"/>
  </r>
  <r>
    <n v="577"/>
    <s v="Stevens Inc"/>
    <s v="Adaptive 24hour projection"/>
    <n v="8200"/>
    <n v="1546"/>
    <x v="3"/>
    <n v="19"/>
    <n v="37"/>
    <n v="41.78"/>
    <s v="US"/>
    <s v="USD"/>
    <n v="1299823200"/>
    <n v="1302066000"/>
    <x v="536"/>
    <d v="2011-04-06T00:00:00"/>
    <b v="0"/>
    <b v="0"/>
    <s v="music/jazz"/>
    <x v="1"/>
    <x v="17"/>
  </r>
  <r>
    <n v="578"/>
    <s v="Martinez-Johnson"/>
    <s v="Sharable radical toolset"/>
    <n v="96500"/>
    <n v="16168"/>
    <x v="0"/>
    <n v="17"/>
    <n v="245"/>
    <n v="65.989999999999995"/>
    <s v="US"/>
    <s v="USD"/>
    <n v="1322719200"/>
    <n v="1322978400"/>
    <x v="537"/>
    <d v="2011-12-04T00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"/>
    <n v="87"/>
    <n v="72.06"/>
    <s v="US"/>
    <s v="USD"/>
    <n v="1312693200"/>
    <n v="1313730000"/>
    <x v="538"/>
    <d v="2011-08-19T00:00:00"/>
    <b v="0"/>
    <b v="0"/>
    <s v="music/jazz"/>
    <x v="1"/>
    <x v="17"/>
  </r>
  <r>
    <n v="580"/>
    <s v="Perez PLC"/>
    <s v="Seamless 6thgeneration extranet"/>
    <n v="43800"/>
    <n v="149578"/>
    <x v="1"/>
    <n v="342"/>
    <n v="3116"/>
    <n v="48"/>
    <s v="US"/>
    <s v="USD"/>
    <n v="1393394400"/>
    <n v="1394085600"/>
    <x v="539"/>
    <d v="2014-03-06T00:00:00"/>
    <b v="0"/>
    <b v="0"/>
    <s v="theater/plays"/>
    <x v="3"/>
    <x v="3"/>
  </r>
  <r>
    <n v="581"/>
    <s v="Sanchez, Cross and Savage"/>
    <s v="Sharable mobile knowledgebase"/>
    <n v="6000"/>
    <n v="3841"/>
    <x v="0"/>
    <n v="64"/>
    <n v="71"/>
    <n v="54.1"/>
    <s v="US"/>
    <s v="USD"/>
    <n v="1304053200"/>
    <n v="1305349200"/>
    <x v="540"/>
    <d v="2011-05-14T00:00:00"/>
    <b v="0"/>
    <b v="0"/>
    <s v="technology/web"/>
    <x v="2"/>
    <x v="2"/>
  </r>
  <r>
    <n v="582"/>
    <s v="Pineda Ltd"/>
    <s v="Cross-group global system engine"/>
    <n v="8700"/>
    <n v="4531"/>
    <x v="0"/>
    <n v="52"/>
    <n v="42"/>
    <n v="107.88"/>
    <s v="US"/>
    <s v="USD"/>
    <n v="1433912400"/>
    <n v="1434344400"/>
    <x v="505"/>
    <d v="2015-06-15T00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"/>
    <n v="909"/>
    <n v="67.03"/>
    <s v="US"/>
    <s v="USD"/>
    <n v="1329717600"/>
    <n v="1331186400"/>
    <x v="541"/>
    <d v="2012-03-08T00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20"/>
    <n v="1613"/>
    <n v="64.010000000000005"/>
    <s v="US"/>
    <s v="USD"/>
    <n v="1335330000"/>
    <n v="1336539600"/>
    <x v="542"/>
    <d v="2012-05-09T00:00:00"/>
    <b v="0"/>
    <b v="0"/>
    <s v="technology/web"/>
    <x v="2"/>
    <x v="2"/>
  </r>
  <r>
    <n v="585"/>
    <s v="Pugh LLC"/>
    <s v="Reactive analyzing function"/>
    <n v="8900"/>
    <n v="13065"/>
    <x v="1"/>
    <n v="147"/>
    <n v="136"/>
    <n v="96.07"/>
    <s v="US"/>
    <s v="USD"/>
    <n v="1268888400"/>
    <n v="1269752400"/>
    <x v="543"/>
    <d v="2010-03-28T00:00:00"/>
    <b v="0"/>
    <b v="0"/>
    <s v="publishing/translations"/>
    <x v="5"/>
    <x v="18"/>
  </r>
  <r>
    <n v="586"/>
    <s v="Rowe-Wong"/>
    <s v="Robust hybrid budgetary management"/>
    <n v="700"/>
    <n v="6654"/>
    <x v="1"/>
    <n v="951"/>
    <n v="130"/>
    <n v="51.18"/>
    <s v="US"/>
    <s v="USD"/>
    <n v="1289973600"/>
    <n v="1291615200"/>
    <x v="544"/>
    <d v="2010-12-06T00:00:00"/>
    <b v="0"/>
    <b v="0"/>
    <s v="music/rock"/>
    <x v="1"/>
    <x v="1"/>
  </r>
  <r>
    <n v="587"/>
    <s v="Williams-Santos"/>
    <s v="Open-source analyzing monitoring"/>
    <n v="9400"/>
    <n v="6852"/>
    <x v="0"/>
    <n v="73"/>
    <n v="156"/>
    <n v="43.92"/>
    <s v="CA"/>
    <s v="CAD"/>
    <n v="1547877600"/>
    <n v="1552366800"/>
    <x v="35"/>
    <d v="2019-03-12T00:00:00"/>
    <b v="0"/>
    <b v="1"/>
    <s v="food/food trucks"/>
    <x v="0"/>
    <x v="0"/>
  </r>
  <r>
    <n v="588"/>
    <s v="Weber Inc"/>
    <s v="Up-sized discrete firmware"/>
    <n v="157600"/>
    <n v="124517"/>
    <x v="0"/>
    <n v="79"/>
    <n v="1368"/>
    <n v="91.02"/>
    <s v="GB"/>
    <s v="GBP"/>
    <n v="1269493200"/>
    <n v="1272171600"/>
    <x v="152"/>
    <d v="2010-04-25T00:00:00"/>
    <b v="0"/>
    <b v="0"/>
    <s v="theater/plays"/>
    <x v="3"/>
    <x v="3"/>
  </r>
  <r>
    <n v="589"/>
    <s v="Avery, Brown and Parker"/>
    <s v="Exclusive intangible extranet"/>
    <n v="7900"/>
    <n v="5113"/>
    <x v="0"/>
    <n v="65"/>
    <n v="102"/>
    <n v="50.13"/>
    <s v="US"/>
    <s v="USD"/>
    <n v="1436072400"/>
    <n v="1436677200"/>
    <x v="545"/>
    <d v="2015-07-12T00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"/>
    <n v="86"/>
    <n v="67.72"/>
    <s v="AU"/>
    <s v="AUD"/>
    <n v="1419141600"/>
    <n v="1420092000"/>
    <x v="546"/>
    <d v="2015-01-01T00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8"/>
    <n v="102"/>
    <n v="61.04"/>
    <s v="US"/>
    <s v="USD"/>
    <n v="1279083600"/>
    <n v="1279947600"/>
    <x v="547"/>
    <d v="2010-07-24T00:00:00"/>
    <b v="0"/>
    <b v="0"/>
    <s v="games/video games"/>
    <x v="6"/>
    <x v="11"/>
  </r>
  <r>
    <n v="592"/>
    <s v="Brown Inc"/>
    <s v="Object-based bandwidth-monitored concept"/>
    <n v="156800"/>
    <n v="20243"/>
    <x v="0"/>
    <n v="13"/>
    <n v="253"/>
    <n v="80.010000000000005"/>
    <s v="US"/>
    <s v="USD"/>
    <n v="1401426000"/>
    <n v="1402203600"/>
    <x v="548"/>
    <d v="2014-06-08T00:00:00"/>
    <b v="0"/>
    <b v="0"/>
    <s v="theater/plays"/>
    <x v="3"/>
    <x v="3"/>
  </r>
  <r>
    <n v="593"/>
    <s v="Hale-Hayes"/>
    <s v="Ameliorated client-driven open system"/>
    <n v="121600"/>
    <n v="188288"/>
    <x v="1"/>
    <n v="155"/>
    <n v="4006"/>
    <n v="47"/>
    <s v="US"/>
    <s v="USD"/>
    <n v="1395810000"/>
    <n v="1396933200"/>
    <x v="549"/>
    <d v="2014-04-08T00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"/>
    <n v="157"/>
    <n v="71.13"/>
    <s v="US"/>
    <s v="USD"/>
    <n v="1467003600"/>
    <n v="1467262800"/>
    <x v="550"/>
    <d v="2016-06-30T00:00:00"/>
    <b v="0"/>
    <b v="1"/>
    <s v="theater/plays"/>
    <x v="3"/>
    <x v="3"/>
  </r>
  <r>
    <n v="595"/>
    <s v="Harris-Jennings"/>
    <s v="Customizable intermediate data-warehouse"/>
    <n v="70300"/>
    <n v="146595"/>
    <x v="1"/>
    <n v="209"/>
    <n v="1629"/>
    <n v="89.99"/>
    <s v="US"/>
    <s v="USD"/>
    <n v="1268715600"/>
    <n v="1270530000"/>
    <x v="551"/>
    <d v="2010-04-06T00:00:00"/>
    <b v="0"/>
    <b v="1"/>
    <s v="theater/plays"/>
    <x v="3"/>
    <x v="3"/>
  </r>
  <r>
    <n v="596"/>
    <s v="Becker-Scott"/>
    <s v="Managed optimizing archive"/>
    <n v="7900"/>
    <n v="7875"/>
    <x v="0"/>
    <n v="100"/>
    <n v="183"/>
    <n v="43.03"/>
    <s v="US"/>
    <s v="USD"/>
    <n v="1457157600"/>
    <n v="1457762400"/>
    <x v="552"/>
    <d v="2016-03-12T00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2"/>
    <n v="2188"/>
    <n v="68"/>
    <s v="US"/>
    <s v="USD"/>
    <n v="1573970400"/>
    <n v="1575525600"/>
    <x v="462"/>
    <d v="2019-12-05T00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"/>
    <n v="2409"/>
    <n v="73"/>
    <s v="IT"/>
    <s v="EUR"/>
    <n v="1276578000"/>
    <n v="1279083600"/>
    <x v="553"/>
    <d v="2010-07-14T00:00:00"/>
    <b v="0"/>
    <b v="0"/>
    <s v="music/rock"/>
    <x v="1"/>
    <x v="1"/>
  </r>
  <r>
    <n v="599"/>
    <s v="Smith-Ramos"/>
    <s v="Persevering optimizing Graphical User Interface"/>
    <n v="140300"/>
    <n v="5112"/>
    <x v="0"/>
    <n v="4"/>
    <n v="82"/>
    <n v="62.34"/>
    <s v="DK"/>
    <s v="DKK"/>
    <n v="1423720800"/>
    <n v="1424412000"/>
    <x v="554"/>
    <d v="2015-02-20T00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s v="GB"/>
    <s v="GBP"/>
    <n v="1375160400"/>
    <n v="1376197200"/>
    <x v="555"/>
    <d v="2013-08-11T00:00:00"/>
    <b v="0"/>
    <b v="0"/>
    <s v="food/food trucks"/>
    <x v="0"/>
    <x v="0"/>
  </r>
  <r>
    <n v="601"/>
    <s v="Waters and Sons"/>
    <s v="Inverse neutral structure"/>
    <n v="6300"/>
    <n v="13018"/>
    <x v="1"/>
    <n v="207"/>
    <n v="194"/>
    <n v="67.099999999999994"/>
    <s v="US"/>
    <s v="USD"/>
    <n v="1401426000"/>
    <n v="1402894800"/>
    <x v="548"/>
    <d v="2014-06-16T00:00:00"/>
    <b v="1"/>
    <b v="0"/>
    <s v="technology/wearables"/>
    <x v="2"/>
    <x v="8"/>
  </r>
  <r>
    <n v="602"/>
    <s v="Brown Ltd"/>
    <s v="Quality-focused system-worthy support"/>
    <n v="71100"/>
    <n v="91176"/>
    <x v="1"/>
    <n v="128"/>
    <n v="1140"/>
    <n v="79.98"/>
    <s v="US"/>
    <s v="USD"/>
    <n v="1433480400"/>
    <n v="1434430800"/>
    <x v="62"/>
    <d v="2015-06-16T00:00:00"/>
    <b v="0"/>
    <b v="0"/>
    <s v="theater/plays"/>
    <x v="3"/>
    <x v="3"/>
  </r>
  <r>
    <n v="603"/>
    <s v="Christian, Yates and Greer"/>
    <s v="Vision-oriented 5thgeneration array"/>
    <n v="5300"/>
    <n v="6342"/>
    <x v="1"/>
    <n v="120"/>
    <n v="102"/>
    <n v="62.18"/>
    <s v="US"/>
    <s v="USD"/>
    <n v="1555563600"/>
    <n v="1557896400"/>
    <x v="556"/>
    <d v="2019-05-15T00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1"/>
    <n v="2857"/>
    <n v="53.01"/>
    <s v="US"/>
    <s v="USD"/>
    <n v="1295676000"/>
    <n v="1297490400"/>
    <x v="557"/>
    <d v="2011-02-12T00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"/>
    <n v="107"/>
    <n v="57.74"/>
    <s v="US"/>
    <s v="USD"/>
    <n v="1443848400"/>
    <n v="1447394400"/>
    <x v="27"/>
    <d v="2015-11-13T00:00:00"/>
    <b v="0"/>
    <b v="0"/>
    <s v="publishing/nonfiction"/>
    <x v="5"/>
    <x v="9"/>
  </r>
  <r>
    <n v="606"/>
    <s v="Valencia PLC"/>
    <s v="Extended asynchronous initiative"/>
    <n v="3400"/>
    <n v="6405"/>
    <x v="1"/>
    <n v="188"/>
    <n v="160"/>
    <n v="40.03"/>
    <s v="GB"/>
    <s v="GBP"/>
    <n v="1457330400"/>
    <n v="1458277200"/>
    <x v="558"/>
    <d v="2016-03-18T00:00:00"/>
    <b v="0"/>
    <b v="0"/>
    <s v="music/rock"/>
    <x v="1"/>
    <x v="1"/>
  </r>
  <r>
    <n v="607"/>
    <s v="Gordon, Mendez and Johnson"/>
    <s v="Fundamental needs-based frame"/>
    <n v="137600"/>
    <n v="180667"/>
    <x v="1"/>
    <n v="131"/>
    <n v="2230"/>
    <n v="81.02"/>
    <s v="US"/>
    <s v="USD"/>
    <n v="1395550800"/>
    <n v="1395723600"/>
    <x v="559"/>
    <d v="2014-03-25T00:00:00"/>
    <b v="0"/>
    <b v="0"/>
    <s v="food/food trucks"/>
    <x v="0"/>
    <x v="0"/>
  </r>
  <r>
    <n v="608"/>
    <s v="Johnson Group"/>
    <s v="Compatible full-range leverage"/>
    <n v="3900"/>
    <n v="11075"/>
    <x v="1"/>
    <n v="284"/>
    <n v="316"/>
    <n v="35.049999999999997"/>
    <s v="US"/>
    <s v="USD"/>
    <n v="1551852000"/>
    <n v="1552197600"/>
    <x v="426"/>
    <d v="2019-03-10T00:00:00"/>
    <b v="0"/>
    <b v="1"/>
    <s v="music/jazz"/>
    <x v="1"/>
    <x v="17"/>
  </r>
  <r>
    <n v="609"/>
    <s v="Rose-Fuller"/>
    <s v="Upgradable holistic system engine"/>
    <n v="10000"/>
    <n v="12042"/>
    <x v="1"/>
    <n v="120"/>
    <n v="117"/>
    <n v="102.92"/>
    <s v="US"/>
    <s v="USD"/>
    <n v="1547618400"/>
    <n v="1549087200"/>
    <x v="560"/>
    <d v="2019-02-02T00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"/>
    <n v="6406"/>
    <n v="28"/>
    <s v="US"/>
    <s v="USD"/>
    <n v="1355637600"/>
    <n v="1356847200"/>
    <x v="561"/>
    <d v="2012-12-30T00:00:00"/>
    <b v="0"/>
    <b v="0"/>
    <s v="theater/plays"/>
    <x v="3"/>
    <x v="3"/>
  </r>
  <r>
    <n v="611"/>
    <s v="Brady, Cortez and Rodriguez"/>
    <s v="Multi-lateral maximized core"/>
    <n v="8200"/>
    <n v="1136"/>
    <x v="3"/>
    <n v="14"/>
    <n v="15"/>
    <n v="75.73"/>
    <s v="US"/>
    <s v="USD"/>
    <n v="1374728400"/>
    <n v="1375765200"/>
    <x v="562"/>
    <d v="2013-08-06T00:00:00"/>
    <b v="0"/>
    <b v="0"/>
    <s v="theater/plays"/>
    <x v="3"/>
    <x v="3"/>
  </r>
  <r>
    <n v="612"/>
    <s v="Wang, Nguyen and Horton"/>
    <s v="Innovative holistic hub"/>
    <n v="6200"/>
    <n v="8645"/>
    <x v="1"/>
    <n v="139"/>
    <n v="192"/>
    <n v="45.03"/>
    <s v="US"/>
    <s v="USD"/>
    <n v="1287810000"/>
    <n v="1289800800"/>
    <x v="563"/>
    <d v="2010-11-15T00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2"/>
    <s v="CA"/>
    <s v="CAD"/>
    <n v="1503723600"/>
    <n v="1504501200"/>
    <x v="564"/>
    <d v="2017-09-04T00:00:00"/>
    <b v="0"/>
    <b v="0"/>
    <s v="theater/plays"/>
    <x v="3"/>
    <x v="3"/>
  </r>
  <r>
    <n v="614"/>
    <s v="Barnett and Sons"/>
    <s v="Business-focused dynamic info-mediaries"/>
    <n v="26500"/>
    <n v="41205"/>
    <x v="1"/>
    <n v="155"/>
    <n v="723"/>
    <n v="56.99"/>
    <s v="US"/>
    <s v="USD"/>
    <n v="1484114400"/>
    <n v="1485669600"/>
    <x v="565"/>
    <d v="2017-01-29T00:00: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n v="170"/>
    <n v="85.22"/>
    <s v="IT"/>
    <s v="EUR"/>
    <n v="1461906000"/>
    <n v="1462770000"/>
    <x v="566"/>
    <d v="2016-05-09T00:00:00"/>
    <b v="0"/>
    <b v="0"/>
    <s v="theater/plays"/>
    <x v="3"/>
    <x v="3"/>
  </r>
  <r>
    <n v="616"/>
    <s v="Burnett-Mora"/>
    <s v="Quality-focused 24/7 superstructure"/>
    <n v="6400"/>
    <n v="12129"/>
    <x v="1"/>
    <n v="190"/>
    <n v="238"/>
    <n v="50.96"/>
    <s v="GB"/>
    <s v="GBP"/>
    <n v="1379653200"/>
    <n v="1379739600"/>
    <x v="567"/>
    <d v="2013-09-21T00:00:00"/>
    <b v="0"/>
    <b v="1"/>
    <s v="music/indie rock"/>
    <x v="1"/>
    <x v="7"/>
  </r>
  <r>
    <n v="617"/>
    <s v="King LLC"/>
    <s v="Multi-channeled local intranet"/>
    <n v="1400"/>
    <n v="3496"/>
    <x v="1"/>
    <n v="250"/>
    <n v="55"/>
    <n v="63.56"/>
    <s v="US"/>
    <s v="USD"/>
    <n v="1401858000"/>
    <n v="1402722000"/>
    <x v="568"/>
    <d v="2014-06-14T00:00:00"/>
    <b v="0"/>
    <b v="0"/>
    <s v="theater/plays"/>
    <x v="3"/>
    <x v="3"/>
  </r>
  <r>
    <n v="618"/>
    <s v="Miller Ltd"/>
    <s v="Open-architected mobile emulation"/>
    <n v="198600"/>
    <n v="97037"/>
    <x v="0"/>
    <n v="49"/>
    <n v="1198"/>
    <n v="81"/>
    <s v="US"/>
    <s v="USD"/>
    <n v="1367470800"/>
    <n v="1369285200"/>
    <x v="569"/>
    <d v="2013-05-23T00:00:00"/>
    <b v="0"/>
    <b v="0"/>
    <s v="publishing/nonfiction"/>
    <x v="5"/>
    <x v="9"/>
  </r>
  <r>
    <n v="619"/>
    <s v="Case LLC"/>
    <s v="Ameliorated foreground methodology"/>
    <n v="195900"/>
    <n v="55757"/>
    <x v="0"/>
    <n v="28"/>
    <n v="648"/>
    <n v="86.04"/>
    <s v="US"/>
    <s v="USD"/>
    <n v="1304658000"/>
    <n v="1304744400"/>
    <x v="570"/>
    <d v="2011-05-07T00:00:00"/>
    <b v="1"/>
    <b v="1"/>
    <s v="theater/plays"/>
    <x v="3"/>
    <x v="3"/>
  </r>
  <r>
    <n v="620"/>
    <s v="Swanson, Wilson and Baker"/>
    <s v="Synergized well-modulated project"/>
    <n v="4300"/>
    <n v="11525"/>
    <x v="1"/>
    <n v="268"/>
    <n v="128"/>
    <n v="90.04"/>
    <s v="AU"/>
    <s v="AUD"/>
    <n v="1467954000"/>
    <n v="1468299600"/>
    <x v="571"/>
    <d v="2016-07-12T00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20"/>
    <n v="2144"/>
    <n v="74.010000000000005"/>
    <s v="US"/>
    <s v="USD"/>
    <n v="1473742800"/>
    <n v="1474174800"/>
    <x v="572"/>
    <d v="2016-09-18T00:00:00"/>
    <b v="0"/>
    <b v="0"/>
    <s v="theater/plays"/>
    <x v="3"/>
    <x v="3"/>
  </r>
  <r>
    <n v="622"/>
    <s v="Smith-Smith"/>
    <s v="Total leadingedge neural-net"/>
    <n v="189000"/>
    <n v="5916"/>
    <x v="0"/>
    <n v="3"/>
    <n v="64"/>
    <n v="92.44"/>
    <s v="US"/>
    <s v="USD"/>
    <n v="1523768400"/>
    <n v="1526014800"/>
    <x v="573"/>
    <d v="2018-05-11T00:00:00"/>
    <b v="0"/>
    <b v="0"/>
    <s v="music/indie rock"/>
    <x v="1"/>
    <x v="7"/>
  </r>
  <r>
    <n v="623"/>
    <s v="Smith, Scott and Rodriguez"/>
    <s v="Organic actuating protocol"/>
    <n v="94300"/>
    <n v="150806"/>
    <x v="1"/>
    <n v="160"/>
    <n v="2693"/>
    <n v="56"/>
    <s v="GB"/>
    <s v="GBP"/>
    <n v="1437022800"/>
    <n v="1437454800"/>
    <x v="574"/>
    <d v="2015-07-21T00:00:00"/>
    <b v="0"/>
    <b v="0"/>
    <s v="theater/plays"/>
    <x v="3"/>
    <x v="3"/>
  </r>
  <r>
    <n v="624"/>
    <s v="White, Robertson and Roberts"/>
    <s v="Down-sized national software"/>
    <n v="5100"/>
    <n v="14249"/>
    <x v="1"/>
    <n v="279"/>
    <n v="432"/>
    <n v="32.979999999999997"/>
    <s v="US"/>
    <s v="USD"/>
    <n v="1422165600"/>
    <n v="1422684000"/>
    <x v="511"/>
    <d v="2015-01-31T00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"/>
    <n v="62"/>
    <n v="93.6"/>
    <s v="US"/>
    <s v="USD"/>
    <n v="1580104800"/>
    <n v="1581314400"/>
    <x v="575"/>
    <d v="2020-02-10T00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"/>
    <n v="189"/>
    <n v="69.87"/>
    <s v="US"/>
    <s v="USD"/>
    <n v="1285650000"/>
    <n v="1286427600"/>
    <x v="576"/>
    <d v="2010-10-07T00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"/>
    <n v="154"/>
    <n v="72.13"/>
    <s v="GB"/>
    <s v="GBP"/>
    <n v="1276664400"/>
    <n v="1278738000"/>
    <x v="577"/>
    <d v="2010-07-10T00:00:00"/>
    <b v="1"/>
    <b v="0"/>
    <s v="food/food trucks"/>
    <x v="0"/>
    <x v="0"/>
  </r>
  <r>
    <n v="628"/>
    <s v="Dunn, Moreno and Green"/>
    <s v="Intuitive object-oriented task-force"/>
    <n v="1900"/>
    <n v="2884"/>
    <x v="1"/>
    <n v="152"/>
    <n v="96"/>
    <n v="30.04"/>
    <s v="US"/>
    <s v="USD"/>
    <n v="1286168400"/>
    <n v="1286427600"/>
    <x v="578"/>
    <d v="2010-10-07T00:00:00"/>
    <b v="0"/>
    <b v="0"/>
    <s v="music/indie rock"/>
    <x v="1"/>
    <x v="7"/>
  </r>
  <r>
    <n v="629"/>
    <s v="Jackson, Martinez and Ray"/>
    <s v="Multi-tiered executive toolset"/>
    <n v="85900"/>
    <n v="55476"/>
    <x v="0"/>
    <n v="65"/>
    <n v="750"/>
    <n v="73.97"/>
    <s v="US"/>
    <s v="USD"/>
    <n v="1467781200"/>
    <n v="1467954000"/>
    <x v="579"/>
    <d v="2016-07-08T00:00:00"/>
    <b v="0"/>
    <b v="1"/>
    <s v="theater/plays"/>
    <x v="3"/>
    <x v="3"/>
  </r>
  <r>
    <n v="630"/>
    <s v="Patterson-Johnson"/>
    <s v="Grass-roots directional workforce"/>
    <n v="9500"/>
    <n v="5973"/>
    <x v="3"/>
    <n v="63"/>
    <n v="87"/>
    <n v="68.66"/>
    <s v="US"/>
    <s v="USD"/>
    <n v="1556686800"/>
    <n v="1557637200"/>
    <x v="580"/>
    <d v="2019-05-12T00:00:00"/>
    <b v="0"/>
    <b v="1"/>
    <s v="theater/plays"/>
    <x v="3"/>
    <x v="3"/>
  </r>
  <r>
    <n v="631"/>
    <s v="Carlson-Hernandez"/>
    <s v="Quality-focused real-time solution"/>
    <n v="59200"/>
    <n v="183756"/>
    <x v="1"/>
    <n v="310"/>
    <n v="3063"/>
    <n v="59.99"/>
    <s v="US"/>
    <s v="USD"/>
    <n v="1553576400"/>
    <n v="1553922000"/>
    <x v="581"/>
    <d v="2019-03-30T00:00:00"/>
    <b v="0"/>
    <b v="0"/>
    <s v="theater/plays"/>
    <x v="3"/>
    <x v="3"/>
  </r>
  <r>
    <n v="632"/>
    <s v="Parker PLC"/>
    <s v="Reduced interactive matrix"/>
    <n v="72100"/>
    <n v="30902"/>
    <x v="2"/>
    <n v="43"/>
    <n v="278"/>
    <n v="111.16"/>
    <s v="US"/>
    <s v="USD"/>
    <n v="1414904400"/>
    <n v="1416463200"/>
    <x v="582"/>
    <d v="2014-11-20T00:00:00"/>
    <b v="0"/>
    <b v="0"/>
    <s v="theater/plays"/>
    <x v="3"/>
    <x v="3"/>
  </r>
  <r>
    <n v="633"/>
    <s v="Yu and Sons"/>
    <s v="Adaptive context-sensitive architecture"/>
    <n v="6700"/>
    <n v="5569"/>
    <x v="0"/>
    <n v="83"/>
    <n v="105"/>
    <n v="53.04"/>
    <s v="US"/>
    <s v="USD"/>
    <n v="1446876000"/>
    <n v="1447221600"/>
    <x v="336"/>
    <d v="2015-11-11T00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9"/>
    <n v="1658"/>
    <n v="55.99"/>
    <s v="US"/>
    <s v="USD"/>
    <n v="1490418000"/>
    <n v="1491627600"/>
    <x v="583"/>
    <d v="2017-04-08T00:00:00"/>
    <b v="0"/>
    <b v="0"/>
    <s v="film &amp; video/television"/>
    <x v="4"/>
    <x v="19"/>
  </r>
  <r>
    <n v="635"/>
    <s v="Mack Ltd"/>
    <s v="Reactive regional access"/>
    <n v="139000"/>
    <n v="158590"/>
    <x v="1"/>
    <n v="114"/>
    <n v="2266"/>
    <n v="69.989999999999995"/>
    <s v="US"/>
    <s v="USD"/>
    <n v="1360389600"/>
    <n v="1363150800"/>
    <x v="584"/>
    <d v="2013-03-13T00:00:00"/>
    <b v="0"/>
    <b v="0"/>
    <s v="film &amp; video/television"/>
    <x v="4"/>
    <x v="19"/>
  </r>
  <r>
    <n v="636"/>
    <s v="Lamb-Sanders"/>
    <s v="Stand-alone reciprocal frame"/>
    <n v="197700"/>
    <n v="127591"/>
    <x v="0"/>
    <n v="65"/>
    <n v="2604"/>
    <n v="49"/>
    <s v="DK"/>
    <s v="DKK"/>
    <n v="1326866400"/>
    <n v="1330754400"/>
    <x v="585"/>
    <d v="2012-03-03T00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"/>
    <n v="65"/>
    <n v="103.85"/>
    <s v="US"/>
    <s v="USD"/>
    <n v="1479103200"/>
    <n v="1479794400"/>
    <x v="586"/>
    <d v="2016-11-22T00:00:00"/>
    <b v="0"/>
    <b v="0"/>
    <s v="theater/plays"/>
    <x v="3"/>
    <x v="3"/>
  </r>
  <r>
    <n v="638"/>
    <s v="Weaver Ltd"/>
    <s v="Monitored 24/7 approach"/>
    <n v="81600"/>
    <n v="9318"/>
    <x v="0"/>
    <n v="11"/>
    <n v="94"/>
    <n v="99.13"/>
    <s v="US"/>
    <s v="USD"/>
    <n v="1280206800"/>
    <n v="1281243600"/>
    <x v="587"/>
    <d v="2010-08-08T00:00:00"/>
    <b v="0"/>
    <b v="1"/>
    <s v="theater/plays"/>
    <x v="3"/>
    <x v="3"/>
  </r>
  <r>
    <n v="639"/>
    <s v="Barnes-Williams"/>
    <s v="Upgradable explicit forecast"/>
    <n v="8600"/>
    <n v="4832"/>
    <x v="2"/>
    <n v="56"/>
    <n v="45"/>
    <n v="107.38"/>
    <s v="US"/>
    <s v="USD"/>
    <n v="1532754000"/>
    <n v="1532754000"/>
    <x v="588"/>
    <d v="2018-07-28T00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7"/>
    <n v="257"/>
    <n v="76.92"/>
    <s v="US"/>
    <s v="USD"/>
    <n v="1453096800"/>
    <n v="1453356000"/>
    <x v="589"/>
    <d v="2016-01-21T00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20"/>
    <n v="194"/>
    <n v="58.13"/>
    <s v="CH"/>
    <s v="CHF"/>
    <n v="1487570400"/>
    <n v="1489986000"/>
    <x v="590"/>
    <d v="2017-03-20T00:00:00"/>
    <b v="0"/>
    <b v="0"/>
    <s v="theater/plays"/>
    <x v="3"/>
    <x v="3"/>
  </r>
  <r>
    <n v="642"/>
    <s v="Ramos, Moreno and Lewis"/>
    <s v="Extended multi-state knowledge user"/>
    <n v="9200"/>
    <n v="13382"/>
    <x v="1"/>
    <n v="145"/>
    <n v="129"/>
    <n v="103.74"/>
    <s v="CA"/>
    <s v="CAD"/>
    <n v="1545026400"/>
    <n v="1545804000"/>
    <x v="591"/>
    <d v="2018-12-26T00:00:00"/>
    <b v="0"/>
    <b v="0"/>
    <s v="technology/wearables"/>
    <x v="2"/>
    <x v="8"/>
  </r>
  <r>
    <n v="643"/>
    <s v="Harris Inc"/>
    <s v="Future-proofed modular groupware"/>
    <n v="14900"/>
    <n v="32986"/>
    <x v="1"/>
    <n v="221"/>
    <n v="375"/>
    <n v="87.96"/>
    <s v="US"/>
    <s v="USD"/>
    <n v="1488348000"/>
    <n v="1489899600"/>
    <x v="592"/>
    <d v="2017-03-19T00:00:00"/>
    <b v="0"/>
    <b v="0"/>
    <s v="theater/plays"/>
    <x v="3"/>
    <x v="3"/>
  </r>
  <r>
    <n v="644"/>
    <s v="Peters-Nelson"/>
    <s v="Distributed real-time algorithm"/>
    <n v="169400"/>
    <n v="81984"/>
    <x v="0"/>
    <n v="48"/>
    <n v="2928"/>
    <n v="28"/>
    <s v="CA"/>
    <s v="CAD"/>
    <n v="1545112800"/>
    <n v="1546495200"/>
    <x v="593"/>
    <d v="2019-01-03T00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3"/>
    <n v="4697"/>
    <n v="38"/>
    <s v="US"/>
    <s v="USD"/>
    <n v="1537938000"/>
    <n v="1539752400"/>
    <x v="594"/>
    <d v="2018-10-17T00:00:00"/>
    <b v="0"/>
    <b v="1"/>
    <s v="music/rock"/>
    <x v="1"/>
    <x v="1"/>
  </r>
  <r>
    <n v="646"/>
    <s v="Robinson Group"/>
    <s v="Switchable reciprocal middleware"/>
    <n v="98700"/>
    <n v="87448"/>
    <x v="0"/>
    <n v="89"/>
    <n v="2915"/>
    <n v="30"/>
    <s v="US"/>
    <s v="USD"/>
    <n v="1363150800"/>
    <n v="1364101200"/>
    <x v="595"/>
    <d v="2013-03-24T00:00:00"/>
    <b v="0"/>
    <b v="0"/>
    <s v="games/video games"/>
    <x v="6"/>
    <x v="11"/>
  </r>
  <r>
    <n v="647"/>
    <s v="Jordan-Wolfe"/>
    <s v="Inverse multimedia Graphic Interface"/>
    <n v="4500"/>
    <n v="1863"/>
    <x v="0"/>
    <n v="41"/>
    <n v="18"/>
    <n v="103.5"/>
    <s v="US"/>
    <s v="USD"/>
    <n v="1523250000"/>
    <n v="1525323600"/>
    <x v="596"/>
    <d v="2018-05-03T00:00:00"/>
    <b v="0"/>
    <b v="0"/>
    <s v="publishing/translations"/>
    <x v="5"/>
    <x v="18"/>
  </r>
  <r>
    <n v="648"/>
    <s v="Vargas-Cox"/>
    <s v="Vision-oriented local contingency"/>
    <n v="98600"/>
    <n v="62174"/>
    <x v="3"/>
    <n v="63"/>
    <n v="723"/>
    <n v="85.99"/>
    <s v="US"/>
    <s v="USD"/>
    <n v="1499317200"/>
    <n v="1500872400"/>
    <x v="597"/>
    <d v="2017-07-24T00:00:00"/>
    <b v="1"/>
    <b v="0"/>
    <s v="food/food trucks"/>
    <x v="0"/>
    <x v="0"/>
  </r>
  <r>
    <n v="649"/>
    <s v="Yang and Sons"/>
    <s v="Reactive 6thgeneration hub"/>
    <n v="121700"/>
    <n v="59003"/>
    <x v="0"/>
    <n v="48"/>
    <n v="602"/>
    <n v="98.01"/>
    <s v="CH"/>
    <s v="CHF"/>
    <n v="1287550800"/>
    <n v="1288501200"/>
    <x v="598"/>
    <d v="2010-10-31T00:00:00"/>
    <b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s v="US"/>
    <s v="USD"/>
    <n v="1404795600"/>
    <n v="1407128400"/>
    <x v="599"/>
    <d v="2014-08-04T00:00:00"/>
    <b v="0"/>
    <b v="0"/>
    <s v="music/jazz"/>
    <x v="1"/>
    <x v="17"/>
  </r>
  <r>
    <n v="651"/>
    <s v="Wang, Koch and Weaver"/>
    <s v="Digitized analyzing capacity"/>
    <n v="196700"/>
    <n v="174039"/>
    <x v="0"/>
    <n v="88"/>
    <n v="3868"/>
    <n v="44.99"/>
    <s v="IT"/>
    <s v="EUR"/>
    <n v="1393048800"/>
    <n v="1394344800"/>
    <x v="600"/>
    <d v="2014-03-09T00:00:00"/>
    <b v="0"/>
    <b v="0"/>
    <s v="film &amp; video/shorts"/>
    <x v="4"/>
    <x v="12"/>
  </r>
  <r>
    <n v="652"/>
    <s v="Cisneros Ltd"/>
    <s v="Vision-oriented regional hub"/>
    <n v="10000"/>
    <n v="12684"/>
    <x v="1"/>
    <n v="127"/>
    <n v="409"/>
    <n v="31.01"/>
    <s v="US"/>
    <s v="USD"/>
    <n v="1470373200"/>
    <n v="1474088400"/>
    <x v="601"/>
    <d v="2016-09-17T00:00:00"/>
    <b v="0"/>
    <b v="0"/>
    <s v="technology/web"/>
    <x v="2"/>
    <x v="2"/>
  </r>
  <r>
    <n v="653"/>
    <s v="Williams-Jones"/>
    <s v="Monitored incremental info-mediaries"/>
    <n v="600"/>
    <n v="14033"/>
    <x v="1"/>
    <n v="2339"/>
    <n v="234"/>
    <n v="59.97"/>
    <s v="US"/>
    <s v="USD"/>
    <n v="1460091600"/>
    <n v="1460264400"/>
    <x v="602"/>
    <d v="2016-04-10T00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"/>
    <n v="3016"/>
    <n v="59"/>
    <s v="US"/>
    <s v="USD"/>
    <n v="1440392400"/>
    <n v="1440824400"/>
    <x v="335"/>
    <d v="2015-08-29T00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"/>
    <n v="264"/>
    <n v="50.05"/>
    <s v="US"/>
    <s v="USD"/>
    <n v="1488434400"/>
    <n v="1489554000"/>
    <x v="603"/>
    <d v="2017-03-15T00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"/>
    <n v="504"/>
    <n v="98.97"/>
    <s v="AU"/>
    <s v="AUD"/>
    <n v="1514440800"/>
    <n v="1514872800"/>
    <x v="604"/>
    <d v="2018-01-02T00:00:00"/>
    <b v="0"/>
    <b v="0"/>
    <s v="food/food trucks"/>
    <x v="0"/>
    <x v="0"/>
  </r>
  <r>
    <n v="657"/>
    <s v="Russo, Kim and Mccoy"/>
    <s v="Balanced optimal hardware"/>
    <n v="10000"/>
    <n v="824"/>
    <x v="0"/>
    <n v="8"/>
    <n v="14"/>
    <n v="58.86"/>
    <s v="US"/>
    <s v="USD"/>
    <n v="1514354400"/>
    <n v="1515736800"/>
    <x v="605"/>
    <d v="2018-01-12T00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"/>
    <n v="390"/>
    <n v="81.010000000000005"/>
    <s v="US"/>
    <s v="USD"/>
    <n v="1440910800"/>
    <n v="1442898000"/>
    <x v="606"/>
    <d v="2015-09-22T00:00:00"/>
    <b v="0"/>
    <b v="0"/>
    <s v="music/rock"/>
    <x v="1"/>
    <x v="1"/>
  </r>
  <r>
    <n v="659"/>
    <s v="Bailey and Sons"/>
    <s v="Grass-roots dynamic emulation"/>
    <n v="120700"/>
    <n v="57010"/>
    <x v="0"/>
    <n v="47"/>
    <n v="750"/>
    <n v="76.010000000000005"/>
    <s v="GB"/>
    <s v="GBP"/>
    <n v="1296108000"/>
    <n v="1296194400"/>
    <x v="65"/>
    <d v="2011-01-28T00:00:00"/>
    <b v="0"/>
    <b v="0"/>
    <s v="film &amp; video/documentary"/>
    <x v="4"/>
    <x v="4"/>
  </r>
  <r>
    <n v="660"/>
    <s v="Jensen-Brown"/>
    <s v="Fundamental disintermediate matrix"/>
    <n v="9100"/>
    <n v="7438"/>
    <x v="0"/>
    <n v="82"/>
    <n v="77"/>
    <n v="96.6"/>
    <s v="US"/>
    <s v="USD"/>
    <n v="1440133200"/>
    <n v="1440910800"/>
    <x v="607"/>
    <d v="2015-08-30T00:00:00"/>
    <b v="1"/>
    <b v="0"/>
    <s v="theater/plays"/>
    <x v="3"/>
    <x v="3"/>
  </r>
  <r>
    <n v="661"/>
    <s v="Smith Group"/>
    <s v="Right-sized secondary challenge"/>
    <n v="106800"/>
    <n v="57872"/>
    <x v="0"/>
    <n v="54"/>
    <n v="752"/>
    <n v="76.959999999999994"/>
    <s v="DK"/>
    <s v="DKK"/>
    <n v="1332910800"/>
    <n v="1335502800"/>
    <x v="608"/>
    <d v="2012-04-27T00:00:00"/>
    <b v="0"/>
    <b v="0"/>
    <s v="music/jazz"/>
    <x v="1"/>
    <x v="17"/>
  </r>
  <r>
    <n v="662"/>
    <s v="Murphy-Farrell"/>
    <s v="Implemented exuding software"/>
    <n v="9100"/>
    <n v="8906"/>
    <x v="0"/>
    <n v="98"/>
    <n v="131"/>
    <n v="67.98"/>
    <s v="US"/>
    <s v="USD"/>
    <n v="1544335200"/>
    <n v="1544680800"/>
    <x v="609"/>
    <d v="2018-12-13T00:00:00"/>
    <b v="0"/>
    <b v="0"/>
    <s v="theater/plays"/>
    <x v="3"/>
    <x v="3"/>
  </r>
  <r>
    <n v="663"/>
    <s v="Everett-Wolfe"/>
    <s v="Total optimizing software"/>
    <n v="10000"/>
    <n v="7724"/>
    <x v="0"/>
    <n v="77"/>
    <n v="87"/>
    <n v="88.78"/>
    <s v="US"/>
    <s v="USD"/>
    <n v="1286427600"/>
    <n v="1288414800"/>
    <x v="610"/>
    <d v="2010-10-30T00:00:00"/>
    <b v="0"/>
    <b v="0"/>
    <s v="theater/plays"/>
    <x v="3"/>
    <x v="3"/>
  </r>
  <r>
    <n v="664"/>
    <s v="Young PLC"/>
    <s v="Optional maximized attitude"/>
    <n v="79400"/>
    <n v="26571"/>
    <x v="0"/>
    <n v="33"/>
    <n v="1063"/>
    <n v="25"/>
    <s v="US"/>
    <s v="USD"/>
    <n v="1329717600"/>
    <n v="1330581600"/>
    <x v="541"/>
    <d v="2012-03-01T00:00:00"/>
    <b v="0"/>
    <b v="0"/>
    <s v="music/jazz"/>
    <x v="1"/>
    <x v="17"/>
  </r>
  <r>
    <n v="665"/>
    <s v="Park-Goodman"/>
    <s v="Customer-focused impactful extranet"/>
    <n v="5100"/>
    <n v="12219"/>
    <x v="1"/>
    <n v="240"/>
    <n v="272"/>
    <n v="44.92"/>
    <s v="US"/>
    <s v="USD"/>
    <n v="1310187600"/>
    <n v="1311397200"/>
    <x v="611"/>
    <d v="2011-07-23T00:00:00"/>
    <b v="0"/>
    <b v="1"/>
    <s v="film &amp; video/documentary"/>
    <x v="4"/>
    <x v="4"/>
  </r>
  <r>
    <n v="666"/>
    <s v="York, Barr and Grant"/>
    <s v="Cloned bottom-line success"/>
    <n v="3100"/>
    <n v="1985"/>
    <x v="3"/>
    <n v="64"/>
    <n v="25"/>
    <n v="79.400000000000006"/>
    <s v="US"/>
    <s v="USD"/>
    <n v="1377838800"/>
    <n v="1378357200"/>
    <x v="612"/>
    <d v="2013-09-05T00:00:00"/>
    <b v="0"/>
    <b v="1"/>
    <s v="theater/plays"/>
    <x v="3"/>
    <x v="3"/>
  </r>
  <r>
    <n v="667"/>
    <s v="Little Ltd"/>
    <s v="Decentralized bandwidth-monitored ability"/>
    <n v="6900"/>
    <n v="12155"/>
    <x v="1"/>
    <n v="176"/>
    <n v="419"/>
    <n v="29.01"/>
    <s v="US"/>
    <s v="USD"/>
    <n v="1410325200"/>
    <n v="1411102800"/>
    <x v="613"/>
    <d v="2014-09-19T00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"/>
    <n v="76"/>
    <n v="73.59"/>
    <s v="US"/>
    <s v="USD"/>
    <n v="1343797200"/>
    <n v="1344834000"/>
    <x v="614"/>
    <d v="2012-08-13T00:00:00"/>
    <b v="0"/>
    <b v="0"/>
    <s v="theater/plays"/>
    <x v="3"/>
    <x v="3"/>
  </r>
  <r>
    <n v="669"/>
    <s v="Payne, Garrett and Thomas"/>
    <s v="Upgradable bi-directional concept"/>
    <n v="48800"/>
    <n v="175020"/>
    <x v="1"/>
    <n v="359"/>
    <n v="1621"/>
    <n v="107.97"/>
    <s v="IT"/>
    <s v="EUR"/>
    <n v="1498453200"/>
    <n v="1499230800"/>
    <x v="615"/>
    <d v="2017-07-05T00:00:00"/>
    <b v="0"/>
    <b v="0"/>
    <s v="theater/plays"/>
    <x v="3"/>
    <x v="3"/>
  </r>
  <r>
    <n v="670"/>
    <s v="Robinson Group"/>
    <s v="Re-contextualized homogeneous flexibility"/>
    <n v="16200"/>
    <n v="75955"/>
    <x v="1"/>
    <n v="469"/>
    <n v="1101"/>
    <n v="68.989999999999995"/>
    <s v="US"/>
    <s v="USD"/>
    <n v="1456380000"/>
    <n v="1457416800"/>
    <x v="90"/>
    <d v="2016-03-08T00:00:00"/>
    <b v="0"/>
    <b v="0"/>
    <s v="music/indie rock"/>
    <x v="1"/>
    <x v="7"/>
  </r>
  <r>
    <n v="671"/>
    <s v="Robinson-Kelly"/>
    <s v="Monitored bi-directional standardization"/>
    <n v="97600"/>
    <n v="119127"/>
    <x v="1"/>
    <n v="122"/>
    <n v="1073"/>
    <n v="111.02"/>
    <s v="US"/>
    <s v="USD"/>
    <n v="1280552400"/>
    <n v="1280898000"/>
    <x v="616"/>
    <d v="2010-08-04T00:00:00"/>
    <b v="0"/>
    <b v="1"/>
    <s v="theater/plays"/>
    <x v="3"/>
    <x v="3"/>
  </r>
  <r>
    <n v="672"/>
    <s v="Kelly-Colon"/>
    <s v="Stand-alone grid-enabled leverage"/>
    <n v="197900"/>
    <n v="110689"/>
    <x v="0"/>
    <n v="56"/>
    <n v="4428"/>
    <n v="25"/>
    <s v="AU"/>
    <s v="AUD"/>
    <n v="1521608400"/>
    <n v="1522472400"/>
    <x v="617"/>
    <d v="2018-03-31T00:00:00"/>
    <b v="0"/>
    <b v="0"/>
    <s v="theater/plays"/>
    <x v="3"/>
    <x v="3"/>
  </r>
  <r>
    <n v="673"/>
    <s v="Turner, Scott and Gentry"/>
    <s v="Assimilated regional groupware"/>
    <n v="5600"/>
    <n v="2445"/>
    <x v="0"/>
    <n v="44"/>
    <n v="58"/>
    <n v="42.16"/>
    <s v="IT"/>
    <s v="EUR"/>
    <n v="1460696400"/>
    <n v="1462510800"/>
    <x v="618"/>
    <d v="2016-05-06T00:00:00"/>
    <b v="0"/>
    <b v="0"/>
    <s v="music/indie rock"/>
    <x v="1"/>
    <x v="7"/>
  </r>
  <r>
    <n v="674"/>
    <s v="Sanchez Ltd"/>
    <s v="Up-sized 24hour instruction set"/>
    <n v="170700"/>
    <n v="57250"/>
    <x v="3"/>
    <n v="34"/>
    <n v="1218"/>
    <n v="47"/>
    <s v="US"/>
    <s v="USD"/>
    <n v="1313730000"/>
    <n v="1317790800"/>
    <x v="619"/>
    <d v="2011-10-05T00:00:00"/>
    <b v="0"/>
    <b v="0"/>
    <s v="photography/photography books"/>
    <x v="7"/>
    <x v="14"/>
  </r>
  <r>
    <n v="675"/>
    <s v="Giles-Smith"/>
    <s v="Right-sized web-enabled intranet"/>
    <n v="9700"/>
    <n v="11929"/>
    <x v="1"/>
    <n v="123"/>
    <n v="331"/>
    <n v="36.04"/>
    <s v="US"/>
    <s v="USD"/>
    <n v="1568178000"/>
    <n v="1568782800"/>
    <x v="620"/>
    <d v="2019-09-18T00:00:00"/>
    <b v="0"/>
    <b v="0"/>
    <s v="journalism/audio"/>
    <x v="8"/>
    <x v="23"/>
  </r>
  <r>
    <n v="676"/>
    <s v="Thompson-Moreno"/>
    <s v="Expanded needs-based orchestration"/>
    <n v="62300"/>
    <n v="118214"/>
    <x v="1"/>
    <n v="190"/>
    <n v="1170"/>
    <n v="101.04"/>
    <s v="US"/>
    <s v="USD"/>
    <n v="1348635600"/>
    <n v="1349413200"/>
    <x v="621"/>
    <d v="2012-10-05T00:00:00"/>
    <b v="0"/>
    <b v="0"/>
    <s v="photography/photography books"/>
    <x v="7"/>
    <x v="14"/>
  </r>
  <r>
    <n v="677"/>
    <s v="Murphy-Fox"/>
    <s v="Organic system-worthy orchestration"/>
    <n v="5300"/>
    <n v="4432"/>
    <x v="0"/>
    <n v="84"/>
    <n v="111"/>
    <n v="39.93"/>
    <s v="US"/>
    <s v="USD"/>
    <n v="1468126800"/>
    <n v="1472446800"/>
    <x v="622"/>
    <d v="2016-08-29T00:00:00"/>
    <b v="0"/>
    <b v="0"/>
    <s v="publishing/fiction"/>
    <x v="5"/>
    <x v="13"/>
  </r>
  <r>
    <n v="678"/>
    <s v="Rodriguez-Patterson"/>
    <s v="Inverse static standardization"/>
    <n v="99500"/>
    <n v="17879"/>
    <x v="3"/>
    <n v="18"/>
    <n v="215"/>
    <n v="83.16"/>
    <s v="US"/>
    <s v="USD"/>
    <n v="1547877600"/>
    <n v="1548050400"/>
    <x v="35"/>
    <d v="2019-01-21T00:00:00"/>
    <b v="0"/>
    <b v="0"/>
    <s v="film &amp; video/drama"/>
    <x v="4"/>
    <x v="6"/>
  </r>
  <r>
    <n v="679"/>
    <s v="Davis Ltd"/>
    <s v="Synchronized motivating solution"/>
    <n v="1400"/>
    <n v="14511"/>
    <x v="1"/>
    <n v="1037"/>
    <n v="363"/>
    <n v="39.979999999999997"/>
    <s v="US"/>
    <s v="USD"/>
    <n v="1571374800"/>
    <n v="1571806800"/>
    <x v="623"/>
    <d v="2019-10-23T00:00:00"/>
    <b v="0"/>
    <b v="1"/>
    <s v="food/food trucks"/>
    <x v="0"/>
    <x v="0"/>
  </r>
  <r>
    <n v="680"/>
    <s v="Nelson-Valdez"/>
    <s v="Open-source 4thgeneration open system"/>
    <n v="145600"/>
    <n v="141822"/>
    <x v="0"/>
    <n v="97"/>
    <n v="2955"/>
    <n v="47.99"/>
    <s v="US"/>
    <s v="USD"/>
    <n v="1576303200"/>
    <n v="1576476000"/>
    <x v="624"/>
    <d v="2019-12-16T00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"/>
    <n v="1657"/>
    <n v="95.98"/>
    <s v="US"/>
    <s v="USD"/>
    <n v="1324447200"/>
    <n v="1324965600"/>
    <x v="625"/>
    <d v="2011-12-27T00:00:00"/>
    <b v="0"/>
    <b v="0"/>
    <s v="theater/plays"/>
    <x v="3"/>
    <x v="3"/>
  </r>
  <r>
    <n v="682"/>
    <s v="Nguyen and Sons"/>
    <s v="Compatible 5thgeneration concept"/>
    <n v="5400"/>
    <n v="8109"/>
    <x v="1"/>
    <n v="150"/>
    <n v="103"/>
    <n v="78.73"/>
    <s v="US"/>
    <s v="USD"/>
    <n v="1386741600"/>
    <n v="1387519200"/>
    <x v="626"/>
    <d v="2013-12-20T00:00:00"/>
    <b v="0"/>
    <b v="0"/>
    <s v="theater/plays"/>
    <x v="3"/>
    <x v="3"/>
  </r>
  <r>
    <n v="683"/>
    <s v="Jones PLC"/>
    <s v="Virtual systemic intranet"/>
    <n v="2300"/>
    <n v="8244"/>
    <x v="1"/>
    <n v="358"/>
    <n v="147"/>
    <n v="56.08"/>
    <s v="US"/>
    <s v="USD"/>
    <n v="1537074000"/>
    <n v="1537246800"/>
    <x v="627"/>
    <d v="2018-09-18T00:00:00"/>
    <b v="0"/>
    <b v="0"/>
    <s v="theater/plays"/>
    <x v="3"/>
    <x v="3"/>
  </r>
  <r>
    <n v="684"/>
    <s v="Gilmore LLC"/>
    <s v="Optimized systemic algorithm"/>
    <n v="1400"/>
    <n v="7600"/>
    <x v="1"/>
    <n v="543"/>
    <n v="110"/>
    <n v="69.09"/>
    <s v="CA"/>
    <s v="CAD"/>
    <n v="1277787600"/>
    <n v="1279515600"/>
    <x v="628"/>
    <d v="2010-07-19T00:00:00"/>
    <b v="0"/>
    <b v="0"/>
    <s v="publishing/nonfiction"/>
    <x v="5"/>
    <x v="9"/>
  </r>
  <r>
    <n v="685"/>
    <s v="Lee-Cobb"/>
    <s v="Customizable homogeneous firmware"/>
    <n v="140000"/>
    <n v="94501"/>
    <x v="0"/>
    <n v="68"/>
    <n v="926"/>
    <n v="102.05"/>
    <s v="CA"/>
    <s v="CAD"/>
    <n v="1440306000"/>
    <n v="1442379600"/>
    <x v="629"/>
    <d v="2015-09-16T00:00:00"/>
    <b v="0"/>
    <b v="0"/>
    <s v="theater/plays"/>
    <x v="3"/>
    <x v="3"/>
  </r>
  <r>
    <n v="686"/>
    <s v="Jones, Wiley and Robbins"/>
    <s v="Front-line cohesive extranet"/>
    <n v="7500"/>
    <n v="14381"/>
    <x v="1"/>
    <n v="192"/>
    <n v="134"/>
    <n v="107.32"/>
    <s v="US"/>
    <s v="USD"/>
    <n v="1522126800"/>
    <n v="1523077200"/>
    <x v="630"/>
    <d v="2018-04-07T00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"/>
    <s v="US"/>
    <s v="USD"/>
    <n v="1489298400"/>
    <n v="1489554000"/>
    <x v="631"/>
    <d v="2017-03-15T00:00:00"/>
    <b v="0"/>
    <b v="0"/>
    <s v="theater/plays"/>
    <x v="3"/>
    <x v="3"/>
  </r>
  <r>
    <n v="688"/>
    <s v="Bowen, Davies and Burns"/>
    <s v="Devolved client-server monitoring"/>
    <n v="2900"/>
    <n v="12449"/>
    <x v="1"/>
    <n v="429"/>
    <n v="175"/>
    <n v="71.14"/>
    <s v="US"/>
    <s v="USD"/>
    <n v="1547100000"/>
    <n v="1548482400"/>
    <x v="632"/>
    <d v="2019-01-26T00:00:00"/>
    <b v="0"/>
    <b v="1"/>
    <s v="film &amp; video/television"/>
    <x v="4"/>
    <x v="19"/>
  </r>
  <r>
    <n v="689"/>
    <s v="Nguyen Inc"/>
    <s v="Seamless directional capacity"/>
    <n v="7300"/>
    <n v="7348"/>
    <x v="1"/>
    <n v="101"/>
    <n v="69"/>
    <n v="106.49"/>
    <s v="US"/>
    <s v="USD"/>
    <n v="1383022800"/>
    <n v="1384063200"/>
    <x v="633"/>
    <d v="2013-11-10T00:00:00"/>
    <b v="0"/>
    <b v="0"/>
    <s v="technology/web"/>
    <x v="2"/>
    <x v="2"/>
  </r>
  <r>
    <n v="690"/>
    <s v="Walsh-Watts"/>
    <s v="Polarized actuating implementation"/>
    <n v="3600"/>
    <n v="8158"/>
    <x v="1"/>
    <n v="227"/>
    <n v="190"/>
    <n v="42.94"/>
    <s v="US"/>
    <s v="USD"/>
    <n v="1322373600"/>
    <n v="1322892000"/>
    <x v="634"/>
    <d v="2011-12-03T00:00:00"/>
    <b v="0"/>
    <b v="1"/>
    <s v="film &amp; video/documentary"/>
    <x v="4"/>
    <x v="4"/>
  </r>
  <r>
    <n v="691"/>
    <s v="Ray, Li and Li"/>
    <s v="Front-line disintermediate hub"/>
    <n v="5000"/>
    <n v="7119"/>
    <x v="1"/>
    <n v="142"/>
    <n v="237"/>
    <n v="30.04"/>
    <s v="US"/>
    <s v="USD"/>
    <n v="1349240400"/>
    <n v="1350709200"/>
    <x v="635"/>
    <d v="2012-10-20T00:00:00"/>
    <b v="1"/>
    <b v="1"/>
    <s v="film &amp; video/documentary"/>
    <x v="4"/>
    <x v="4"/>
  </r>
  <r>
    <n v="692"/>
    <s v="Murray Ltd"/>
    <s v="Decentralized 4thgeneration challenge"/>
    <n v="6000"/>
    <n v="5438"/>
    <x v="0"/>
    <n v="91"/>
    <n v="77"/>
    <n v="70.62"/>
    <s v="GB"/>
    <s v="GBP"/>
    <n v="1562648400"/>
    <n v="1564203600"/>
    <x v="636"/>
    <d v="2019-07-27T00:00:00"/>
    <b v="0"/>
    <b v="0"/>
    <s v="music/rock"/>
    <x v="1"/>
    <x v="1"/>
  </r>
  <r>
    <n v="693"/>
    <s v="Bradford-Silva"/>
    <s v="Reverse-engineered composite hierarchy"/>
    <n v="180400"/>
    <n v="115396"/>
    <x v="0"/>
    <n v="64"/>
    <n v="1748"/>
    <n v="66.02"/>
    <s v="US"/>
    <s v="USD"/>
    <n v="1508216400"/>
    <n v="1509685200"/>
    <x v="637"/>
    <d v="2017-11-03T00:00:00"/>
    <b v="0"/>
    <b v="0"/>
    <s v="theater/plays"/>
    <x v="3"/>
    <x v="3"/>
  </r>
  <r>
    <n v="694"/>
    <s v="Mora-Bradley"/>
    <s v="Programmable tangible ability"/>
    <n v="9100"/>
    <n v="7656"/>
    <x v="0"/>
    <n v="84"/>
    <n v="79"/>
    <n v="96.91"/>
    <s v="US"/>
    <s v="USD"/>
    <n v="1511762400"/>
    <n v="1514959200"/>
    <x v="638"/>
    <d v="2018-01-03T00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4"/>
    <n v="196"/>
    <n v="62.87"/>
    <s v="IT"/>
    <s v="EUR"/>
    <n v="1447480800"/>
    <n v="1448863200"/>
    <x v="639"/>
    <d v="2015-11-30T00:00:00"/>
    <b v="1"/>
    <b v="0"/>
    <s v="music/rock"/>
    <x v="1"/>
    <x v="1"/>
  </r>
  <r>
    <n v="696"/>
    <s v="Lopez, Reid and Johnson"/>
    <s v="Total real-time hardware"/>
    <n v="164100"/>
    <n v="96888"/>
    <x v="0"/>
    <n v="59"/>
    <n v="889"/>
    <n v="108.99"/>
    <s v="US"/>
    <s v="USD"/>
    <n v="1429506000"/>
    <n v="1429592400"/>
    <x v="640"/>
    <d v="2015-04-21T00:00:00"/>
    <b v="0"/>
    <b v="1"/>
    <s v="theater/plays"/>
    <x v="3"/>
    <x v="3"/>
  </r>
  <r>
    <n v="697"/>
    <s v="Fox-Williams"/>
    <s v="Profound system-worthy functionalities"/>
    <n v="128900"/>
    <n v="196960"/>
    <x v="1"/>
    <n v="153"/>
    <n v="7295"/>
    <n v="27"/>
    <s v="US"/>
    <s v="USD"/>
    <n v="1522472400"/>
    <n v="1522645200"/>
    <x v="641"/>
    <d v="2018-04-02T00:00:00"/>
    <b v="0"/>
    <b v="0"/>
    <s v="music/electric music"/>
    <x v="1"/>
    <x v="5"/>
  </r>
  <r>
    <n v="698"/>
    <s v="Taylor, Wood and Taylor"/>
    <s v="Cloned hybrid focus group"/>
    <n v="42100"/>
    <n v="188057"/>
    <x v="1"/>
    <n v="447"/>
    <n v="2893"/>
    <n v="65"/>
    <s v="CA"/>
    <s v="CAD"/>
    <n v="1322114400"/>
    <n v="1323324000"/>
    <x v="642"/>
    <d v="2011-12-08T00:00:00"/>
    <b v="0"/>
    <b v="0"/>
    <s v="technology/wearables"/>
    <x v="2"/>
    <x v="8"/>
  </r>
  <r>
    <n v="699"/>
    <s v="King Inc"/>
    <s v="Ergonomic dedicated focus group"/>
    <n v="7400"/>
    <n v="6245"/>
    <x v="0"/>
    <n v="84"/>
    <n v="56"/>
    <n v="111.52"/>
    <s v="US"/>
    <s v="USD"/>
    <n v="1561438800"/>
    <n v="1561525200"/>
    <x v="230"/>
    <d v="2019-06-26T00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s v="US"/>
    <s v="USD"/>
    <n v="1264399200"/>
    <n v="1265695200"/>
    <x v="67"/>
    <d v="2010-02-09T00:00:00"/>
    <b v="0"/>
    <b v="0"/>
    <s v="technology/wearables"/>
    <x v="2"/>
    <x v="8"/>
  </r>
  <r>
    <n v="701"/>
    <s v="Mcclain LLC"/>
    <s v="Open-source multi-tasking methodology"/>
    <n v="52000"/>
    <n v="91014"/>
    <x v="1"/>
    <n v="175"/>
    <n v="820"/>
    <n v="110.99"/>
    <s v="US"/>
    <s v="USD"/>
    <n v="1301202000"/>
    <n v="1301806800"/>
    <x v="643"/>
    <d v="2011-04-03T00:00:00"/>
    <b v="1"/>
    <b v="0"/>
    <s v="theater/plays"/>
    <x v="3"/>
    <x v="3"/>
  </r>
  <r>
    <n v="702"/>
    <s v="Sims-Gross"/>
    <s v="Object-based attitude-oriented analyzer"/>
    <n v="8700"/>
    <n v="4710"/>
    <x v="0"/>
    <n v="54"/>
    <n v="83"/>
    <n v="56.75"/>
    <s v="US"/>
    <s v="USD"/>
    <n v="1374469200"/>
    <n v="1374901200"/>
    <x v="644"/>
    <d v="2013-07-27T00:00:00"/>
    <b v="0"/>
    <b v="0"/>
    <s v="technology/wearables"/>
    <x v="2"/>
    <x v="8"/>
  </r>
  <r>
    <n v="703"/>
    <s v="Perez Group"/>
    <s v="Cross-platform tertiary hub"/>
    <n v="63400"/>
    <n v="197728"/>
    <x v="1"/>
    <n v="312"/>
    <n v="2038"/>
    <n v="97.02"/>
    <s v="US"/>
    <s v="USD"/>
    <n v="1334984400"/>
    <n v="1336453200"/>
    <x v="645"/>
    <d v="2012-05-08T00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3"/>
    <n v="116"/>
    <n v="92.09"/>
    <s v="US"/>
    <s v="USD"/>
    <n v="1467608400"/>
    <n v="1468904400"/>
    <x v="646"/>
    <d v="2016-07-19T00:00:00"/>
    <b v="0"/>
    <b v="0"/>
    <s v="film &amp; video/animation"/>
    <x v="4"/>
    <x v="10"/>
  </r>
  <r>
    <n v="705"/>
    <s v="Ford LLC"/>
    <s v="Centralized tangible success"/>
    <n v="169700"/>
    <n v="168048"/>
    <x v="0"/>
    <n v="99"/>
    <n v="2025"/>
    <n v="82.99"/>
    <s v="GB"/>
    <s v="GBP"/>
    <n v="1386741600"/>
    <n v="1387087200"/>
    <x v="626"/>
    <d v="2013-12-15T00:00:00"/>
    <b v="0"/>
    <b v="0"/>
    <s v="publishing/nonfiction"/>
    <x v="5"/>
    <x v="9"/>
  </r>
  <r>
    <n v="706"/>
    <s v="Moreno Ltd"/>
    <s v="Customer-focused multimedia methodology"/>
    <n v="108400"/>
    <n v="138586"/>
    <x v="1"/>
    <n v="128"/>
    <n v="1345"/>
    <n v="103.04"/>
    <s v="AU"/>
    <s v="AUD"/>
    <n v="1546754400"/>
    <n v="1547445600"/>
    <x v="647"/>
    <d v="2019-01-14T00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9"/>
    <n v="168"/>
    <n v="68.92"/>
    <s v="US"/>
    <s v="USD"/>
    <n v="1544248800"/>
    <n v="1547359200"/>
    <x v="159"/>
    <d v="2019-01-13T00:00:00"/>
    <b v="0"/>
    <b v="0"/>
    <s v="film &amp; video/drama"/>
    <x v="4"/>
    <x v="6"/>
  </r>
  <r>
    <n v="708"/>
    <s v="Ortega LLC"/>
    <s v="Secured bifurcated intranet"/>
    <n v="1700"/>
    <n v="12020"/>
    <x v="1"/>
    <n v="707"/>
    <n v="137"/>
    <n v="87.74"/>
    <s v="CH"/>
    <s v="CHF"/>
    <n v="1495429200"/>
    <n v="1496293200"/>
    <x v="648"/>
    <d v="2017-06-01T00:00:00"/>
    <b v="0"/>
    <b v="0"/>
    <s v="theater/plays"/>
    <x v="3"/>
    <x v="3"/>
  </r>
  <r>
    <n v="709"/>
    <s v="Silva, Walker and Martin"/>
    <s v="Grass-roots 4thgeneration product"/>
    <n v="9800"/>
    <n v="13954"/>
    <x v="1"/>
    <n v="142"/>
    <n v="186"/>
    <n v="75.02"/>
    <s v="IT"/>
    <s v="EUR"/>
    <n v="1334811600"/>
    <n v="1335416400"/>
    <x v="267"/>
    <d v="2012-04-26T00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8"/>
    <n v="125"/>
    <n v="50.86"/>
    <s v="US"/>
    <s v="USD"/>
    <n v="1531544400"/>
    <n v="1532149200"/>
    <x v="649"/>
    <d v="2018-07-21T00:00:00"/>
    <b v="0"/>
    <b v="1"/>
    <s v="theater/plays"/>
    <x v="3"/>
    <x v="3"/>
  </r>
  <r>
    <n v="711"/>
    <s v="Anderson LLC"/>
    <s v="Customizable full-range artificial intelligence"/>
    <n v="6200"/>
    <n v="1260"/>
    <x v="0"/>
    <n v="20"/>
    <n v="14"/>
    <n v="90"/>
    <s v="IT"/>
    <s v="EUR"/>
    <n v="1453615200"/>
    <n v="1453788000"/>
    <x v="248"/>
    <d v="2016-01-26T00:00:00"/>
    <b v="1"/>
    <b v="1"/>
    <s v="theater/plays"/>
    <x v="3"/>
    <x v="3"/>
  </r>
  <r>
    <n v="712"/>
    <s v="Garza-Bryant"/>
    <s v="Programmable leadingedge contingency"/>
    <n v="800"/>
    <n v="14725"/>
    <x v="1"/>
    <n v="1841"/>
    <n v="202"/>
    <n v="72.900000000000006"/>
    <s v="US"/>
    <s v="USD"/>
    <n v="1467954000"/>
    <n v="1471496400"/>
    <x v="571"/>
    <d v="2016-08-18T00:00:00"/>
    <b v="0"/>
    <b v="0"/>
    <s v="theater/plays"/>
    <x v="3"/>
    <x v="3"/>
  </r>
  <r>
    <n v="713"/>
    <s v="Mays LLC"/>
    <s v="Multi-layered global groupware"/>
    <n v="6900"/>
    <n v="11174"/>
    <x v="1"/>
    <n v="162"/>
    <n v="103"/>
    <n v="108.49"/>
    <s v="US"/>
    <s v="USD"/>
    <n v="1471842000"/>
    <n v="1472878800"/>
    <x v="650"/>
    <d v="2016-09-03T00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3"/>
    <n v="1785"/>
    <n v="101.98"/>
    <s v="US"/>
    <s v="USD"/>
    <n v="1408424400"/>
    <n v="1408510800"/>
    <x v="1"/>
    <d v="2014-08-20T00:00:00"/>
    <b v="0"/>
    <b v="0"/>
    <s v="music/rock"/>
    <x v="1"/>
    <x v="1"/>
  </r>
  <r>
    <n v="715"/>
    <s v="Fischer, Torres and Walker"/>
    <s v="Expanded even-keeled portal"/>
    <n v="118000"/>
    <n v="28870"/>
    <x v="0"/>
    <n v="24"/>
    <n v="656"/>
    <n v="44.01"/>
    <s v="US"/>
    <s v="USD"/>
    <n v="1281157200"/>
    <n v="1281589200"/>
    <x v="651"/>
    <d v="2010-08-12T00:00:00"/>
    <b v="0"/>
    <b v="0"/>
    <s v="games/mobile games"/>
    <x v="6"/>
    <x v="20"/>
  </r>
  <r>
    <n v="716"/>
    <s v="Tapia, Kramer and Hicks"/>
    <s v="Advanced modular moderator"/>
    <n v="2000"/>
    <n v="10353"/>
    <x v="1"/>
    <n v="518"/>
    <n v="157"/>
    <n v="65.94"/>
    <s v="US"/>
    <s v="USD"/>
    <n v="1373432400"/>
    <n v="1375851600"/>
    <x v="652"/>
    <d v="2013-08-07T00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8"/>
    <n v="555"/>
    <n v="24.99"/>
    <s v="US"/>
    <s v="USD"/>
    <n v="1313989200"/>
    <n v="1315803600"/>
    <x v="653"/>
    <d v="2011-09-12T00:00:00"/>
    <b v="0"/>
    <b v="0"/>
    <s v="film &amp; video/documentary"/>
    <x v="4"/>
    <x v="4"/>
  </r>
  <r>
    <n v="718"/>
    <s v="Reyes PLC"/>
    <s v="Expanded optimal pricing structure"/>
    <n v="8300"/>
    <n v="8317"/>
    <x v="1"/>
    <n v="100"/>
    <n v="297"/>
    <n v="28"/>
    <s v="US"/>
    <s v="USD"/>
    <n v="1371445200"/>
    <n v="1373691600"/>
    <x v="654"/>
    <d v="2013-07-13T00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3"/>
    <s v="US"/>
    <s v="USD"/>
    <n v="1338267600"/>
    <n v="1339218000"/>
    <x v="655"/>
    <d v="2012-06-09T00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"/>
    <n v="38"/>
    <n v="84.92"/>
    <s v="DK"/>
    <s v="DKK"/>
    <n v="1519192800"/>
    <n v="1520402400"/>
    <x v="656"/>
    <d v="2018-03-07T00:00:00"/>
    <b v="0"/>
    <b v="1"/>
    <s v="theater/plays"/>
    <x v="3"/>
    <x v="3"/>
  </r>
  <r>
    <n v="721"/>
    <s v="Dominguez-Owens"/>
    <s v="Open-architected systematic intranet"/>
    <n v="123600"/>
    <n v="5429"/>
    <x v="3"/>
    <n v="4"/>
    <n v="60"/>
    <n v="90.48"/>
    <s v="US"/>
    <s v="USD"/>
    <n v="1522818000"/>
    <n v="1523336400"/>
    <x v="657"/>
    <d v="2018-04-10T00:00:00"/>
    <b v="0"/>
    <b v="0"/>
    <s v="music/rock"/>
    <x v="1"/>
    <x v="1"/>
  </r>
  <r>
    <n v="722"/>
    <s v="Thomas-Simmons"/>
    <s v="Proactive 24hour frame"/>
    <n v="48500"/>
    <n v="75906"/>
    <x v="1"/>
    <n v="157"/>
    <n v="3036"/>
    <n v="25"/>
    <s v="US"/>
    <s v="USD"/>
    <n v="1509948000"/>
    <n v="1512280800"/>
    <x v="265"/>
    <d v="2017-12-03T00:00:00"/>
    <b v="0"/>
    <b v="0"/>
    <s v="film &amp; video/documentary"/>
    <x v="4"/>
    <x v="4"/>
  </r>
  <r>
    <n v="723"/>
    <s v="Beck-Knight"/>
    <s v="Exclusive fresh-thinking model"/>
    <n v="4900"/>
    <n v="13250"/>
    <x v="1"/>
    <n v="270"/>
    <n v="144"/>
    <n v="92.01"/>
    <s v="AU"/>
    <s v="AUD"/>
    <n v="1456898400"/>
    <n v="1458709200"/>
    <x v="658"/>
    <d v="2016-03-23T00:00:00"/>
    <b v="0"/>
    <b v="0"/>
    <s v="theater/plays"/>
    <x v="3"/>
    <x v="3"/>
  </r>
  <r>
    <n v="724"/>
    <s v="Mccoy Ltd"/>
    <s v="Business-focused encompassing intranet"/>
    <n v="8400"/>
    <n v="11261"/>
    <x v="1"/>
    <n v="134"/>
    <n v="121"/>
    <n v="93.07"/>
    <s v="GB"/>
    <s v="GBP"/>
    <n v="1413954000"/>
    <n v="1414126800"/>
    <x v="659"/>
    <d v="2014-10-24T00:00:00"/>
    <b v="0"/>
    <b v="1"/>
    <s v="theater/plays"/>
    <x v="3"/>
    <x v="3"/>
  </r>
  <r>
    <n v="725"/>
    <s v="Dawson-Tyler"/>
    <s v="Optional 6thgeneration access"/>
    <n v="193200"/>
    <n v="97369"/>
    <x v="0"/>
    <n v="50"/>
    <n v="1596"/>
    <n v="61.01"/>
    <s v="US"/>
    <s v="USD"/>
    <n v="1416031200"/>
    <n v="1416204000"/>
    <x v="660"/>
    <d v="2014-11-17T00:00:00"/>
    <b v="0"/>
    <b v="0"/>
    <s v="games/mobile games"/>
    <x v="6"/>
    <x v="20"/>
  </r>
  <r>
    <n v="726"/>
    <s v="Johns-Thomas"/>
    <s v="Realigned web-enabled functionalities"/>
    <n v="54300"/>
    <n v="48227"/>
    <x v="3"/>
    <n v="89"/>
    <n v="524"/>
    <n v="92.04"/>
    <s v="US"/>
    <s v="USD"/>
    <n v="1287982800"/>
    <n v="1288501200"/>
    <x v="661"/>
    <d v="2010-10-31T00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"/>
    <s v="US"/>
    <s v="USD"/>
    <n v="1547964000"/>
    <n v="1552971600"/>
    <x v="4"/>
    <d v="2019-03-19T00:00:00"/>
    <b v="0"/>
    <b v="0"/>
    <s v="technology/web"/>
    <x v="2"/>
    <x v="2"/>
  </r>
  <r>
    <n v="728"/>
    <s v="Stewart Inc"/>
    <s v="Versatile mission-critical knowledgebase"/>
    <n v="4200"/>
    <n v="735"/>
    <x v="0"/>
    <n v="18"/>
    <n v="10"/>
    <n v="73.5"/>
    <s v="US"/>
    <s v="USD"/>
    <n v="1464152400"/>
    <n v="1465102800"/>
    <x v="662"/>
    <d v="2016-06-05T00:00:00"/>
    <b v="0"/>
    <b v="0"/>
    <s v="theater/plays"/>
    <x v="3"/>
    <x v="3"/>
  </r>
  <r>
    <n v="729"/>
    <s v="Moore Group"/>
    <s v="Multi-lateral object-oriented open system"/>
    <n v="5600"/>
    <n v="10397"/>
    <x v="1"/>
    <n v="186"/>
    <n v="122"/>
    <n v="85.22"/>
    <s v="US"/>
    <s v="USD"/>
    <n v="1359957600"/>
    <n v="1360130400"/>
    <x v="663"/>
    <d v="2013-02-06T00:00:00"/>
    <b v="0"/>
    <b v="0"/>
    <s v="film &amp; video/drama"/>
    <x v="4"/>
    <x v="6"/>
  </r>
  <r>
    <n v="730"/>
    <s v="Carson PLC"/>
    <s v="Visionary system-worthy attitude"/>
    <n v="28800"/>
    <n v="118847"/>
    <x v="1"/>
    <n v="413"/>
    <n v="1071"/>
    <n v="110.97"/>
    <s v="CA"/>
    <s v="CAD"/>
    <n v="1432357200"/>
    <n v="1432875600"/>
    <x v="664"/>
    <d v="2015-05-29T00:00:00"/>
    <b v="0"/>
    <b v="0"/>
    <s v="technology/wearables"/>
    <x v="2"/>
    <x v="8"/>
  </r>
  <r>
    <n v="731"/>
    <s v="Cruz, Hall and Mason"/>
    <s v="Synergized content-based hierarchy"/>
    <n v="8000"/>
    <n v="7220"/>
    <x v="3"/>
    <n v="90"/>
    <n v="219"/>
    <n v="32.97"/>
    <s v="US"/>
    <s v="USD"/>
    <n v="1500786000"/>
    <n v="1500872400"/>
    <x v="665"/>
    <d v="2017-07-24T00:00:00"/>
    <b v="0"/>
    <b v="0"/>
    <s v="technology/web"/>
    <x v="2"/>
    <x v="2"/>
  </r>
  <r>
    <n v="732"/>
    <s v="Glass, Baker and Jones"/>
    <s v="Business-focused 24hour access"/>
    <n v="117000"/>
    <n v="107622"/>
    <x v="0"/>
    <n v="92"/>
    <n v="1121"/>
    <n v="96.01"/>
    <s v="US"/>
    <s v="USD"/>
    <n v="1490158800"/>
    <n v="1492146000"/>
    <x v="666"/>
    <d v="2017-04-14T00:00:00"/>
    <b v="0"/>
    <b v="1"/>
    <s v="music/rock"/>
    <x v="1"/>
    <x v="1"/>
  </r>
  <r>
    <n v="733"/>
    <s v="Marquez-Kerr"/>
    <s v="Automated hybrid orchestration"/>
    <n v="15800"/>
    <n v="83267"/>
    <x v="1"/>
    <n v="527"/>
    <n v="980"/>
    <n v="84.97"/>
    <s v="US"/>
    <s v="USD"/>
    <n v="1406178000"/>
    <n v="1407301200"/>
    <x v="43"/>
    <d v="2014-08-06T00:00:00"/>
    <b v="0"/>
    <b v="0"/>
    <s v="music/metal"/>
    <x v="1"/>
    <x v="16"/>
  </r>
  <r>
    <n v="734"/>
    <s v="Stone PLC"/>
    <s v="Exclusive 5thgeneration leverage"/>
    <n v="4200"/>
    <n v="13404"/>
    <x v="1"/>
    <n v="319"/>
    <n v="536"/>
    <n v="25.01"/>
    <s v="US"/>
    <s v="USD"/>
    <n v="1485583200"/>
    <n v="1486620000"/>
    <x v="667"/>
    <d v="2017-02-09T00:00:00"/>
    <b v="0"/>
    <b v="1"/>
    <s v="theater/plays"/>
    <x v="3"/>
    <x v="3"/>
  </r>
  <r>
    <n v="735"/>
    <s v="Caldwell PLC"/>
    <s v="Grass-roots zero administration alliance"/>
    <n v="37100"/>
    <n v="131404"/>
    <x v="1"/>
    <n v="354"/>
    <n v="1991"/>
    <n v="66"/>
    <s v="US"/>
    <s v="USD"/>
    <n v="1459314000"/>
    <n v="1459918800"/>
    <x v="668"/>
    <d v="2016-04-06T00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3"/>
    <n v="29"/>
    <n v="87.34"/>
    <s v="US"/>
    <s v="USD"/>
    <n v="1424412000"/>
    <n v="1424757600"/>
    <x v="669"/>
    <d v="2015-02-24T00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6"/>
    <n v="180"/>
    <n v="27.93"/>
    <s v="US"/>
    <s v="USD"/>
    <n v="1478844000"/>
    <n v="1479880800"/>
    <x v="670"/>
    <d v="2016-11-23T00:00:00"/>
    <b v="0"/>
    <b v="0"/>
    <s v="music/indie rock"/>
    <x v="1"/>
    <x v="7"/>
  </r>
  <r>
    <n v="738"/>
    <s v="Garcia Group"/>
    <s v="Extended zero administration software"/>
    <n v="74700"/>
    <n v="1557"/>
    <x v="0"/>
    <n v="2"/>
    <n v="15"/>
    <n v="103.8"/>
    <s v="US"/>
    <s v="USD"/>
    <n v="1416117600"/>
    <n v="1418018400"/>
    <x v="671"/>
    <d v="2014-12-08T00:00:00"/>
    <b v="0"/>
    <b v="1"/>
    <s v="theater/plays"/>
    <x v="3"/>
    <x v="3"/>
  </r>
  <r>
    <n v="739"/>
    <s v="Meyer-Avila"/>
    <s v="Multi-tiered discrete support"/>
    <n v="10000"/>
    <n v="6100"/>
    <x v="0"/>
    <n v="61"/>
    <n v="191"/>
    <n v="31.94"/>
    <s v="US"/>
    <s v="USD"/>
    <n v="1340946000"/>
    <n v="1341032400"/>
    <x v="672"/>
    <d v="2012-06-30T00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"/>
    <n v="16"/>
    <n v="99.5"/>
    <s v="US"/>
    <s v="USD"/>
    <n v="1486101600"/>
    <n v="1486360800"/>
    <x v="673"/>
    <d v="2017-02-06T00:00:00"/>
    <b v="0"/>
    <b v="0"/>
    <s v="theater/plays"/>
    <x v="3"/>
    <x v="3"/>
  </r>
  <r>
    <n v="741"/>
    <s v="Garcia Ltd"/>
    <s v="Balanced mobile alliance"/>
    <n v="1200"/>
    <n v="14150"/>
    <x v="1"/>
    <n v="1179"/>
    <n v="130"/>
    <n v="108.85"/>
    <s v="US"/>
    <s v="USD"/>
    <n v="1274590800"/>
    <n v="1274677200"/>
    <x v="674"/>
    <d v="2010-05-24T00:00:00"/>
    <b v="0"/>
    <b v="0"/>
    <s v="theater/plays"/>
    <x v="3"/>
    <x v="3"/>
  </r>
  <r>
    <n v="742"/>
    <s v="West-Stevens"/>
    <s v="Reactive solution-oriented groupware"/>
    <n v="1200"/>
    <n v="13513"/>
    <x v="1"/>
    <n v="1126"/>
    <n v="122"/>
    <n v="110.76"/>
    <s v="US"/>
    <s v="USD"/>
    <n v="1263880800"/>
    <n v="1267509600"/>
    <x v="675"/>
    <d v="2010-03-02T00:00:00"/>
    <b v="0"/>
    <b v="0"/>
    <s v="music/electric music"/>
    <x v="1"/>
    <x v="5"/>
  </r>
  <r>
    <n v="743"/>
    <s v="Clark-Conrad"/>
    <s v="Exclusive bandwidth-monitored orchestration"/>
    <n v="3900"/>
    <n v="504"/>
    <x v="0"/>
    <n v="13"/>
    <n v="17"/>
    <n v="29.65"/>
    <s v="US"/>
    <s v="USD"/>
    <n v="1445403600"/>
    <n v="1445922000"/>
    <x v="676"/>
    <d v="2015-10-27T00:00:00"/>
    <b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"/>
    <s v="US"/>
    <s v="USD"/>
    <n v="1533877200"/>
    <n v="1534050000"/>
    <x v="342"/>
    <d v="2018-08-12T00:00:00"/>
    <b v="0"/>
    <b v="1"/>
    <s v="theater/plays"/>
    <x v="3"/>
    <x v="3"/>
  </r>
  <r>
    <n v="745"/>
    <s v="Hill, Mccann and Moore"/>
    <s v="Streamlined needs-based knowledge user"/>
    <n v="6900"/>
    <n v="2091"/>
    <x v="0"/>
    <n v="30"/>
    <n v="34"/>
    <n v="61.5"/>
    <s v="US"/>
    <s v="USD"/>
    <n v="1275195600"/>
    <n v="1277528400"/>
    <x v="677"/>
    <d v="2010-06-26T00:00:00"/>
    <b v="0"/>
    <b v="0"/>
    <s v="technology/wearables"/>
    <x v="2"/>
    <x v="8"/>
  </r>
  <r>
    <n v="746"/>
    <s v="Edwards LLC"/>
    <s v="Automated system-worthy structure"/>
    <n v="55800"/>
    <n v="118580"/>
    <x v="1"/>
    <n v="213"/>
    <n v="3388"/>
    <n v="35"/>
    <s v="US"/>
    <s v="USD"/>
    <n v="1318136400"/>
    <n v="1318568400"/>
    <x v="678"/>
    <d v="2011-10-14T00:00:00"/>
    <b v="0"/>
    <b v="0"/>
    <s v="technology/web"/>
    <x v="2"/>
    <x v="2"/>
  </r>
  <r>
    <n v="747"/>
    <s v="Greer and Sons"/>
    <s v="Secured clear-thinking intranet"/>
    <n v="4900"/>
    <n v="11214"/>
    <x v="1"/>
    <n v="229"/>
    <n v="280"/>
    <n v="40.049999999999997"/>
    <s v="US"/>
    <s v="USD"/>
    <n v="1283403600"/>
    <n v="1284354000"/>
    <x v="679"/>
    <d v="2010-09-13T00:00:00"/>
    <b v="0"/>
    <b v="0"/>
    <s v="theater/plays"/>
    <x v="3"/>
    <x v="3"/>
  </r>
  <r>
    <n v="748"/>
    <s v="Martinez PLC"/>
    <s v="Cloned actuating architecture"/>
    <n v="194900"/>
    <n v="68137"/>
    <x v="3"/>
    <n v="35"/>
    <n v="614"/>
    <n v="110.97"/>
    <s v="US"/>
    <s v="USD"/>
    <n v="1267423200"/>
    <n v="1269579600"/>
    <x v="680"/>
    <d v="2010-03-26T00:00:00"/>
    <b v="0"/>
    <b v="1"/>
    <s v="film &amp; video/animation"/>
    <x v="4"/>
    <x v="10"/>
  </r>
  <r>
    <n v="749"/>
    <s v="Hunter-Logan"/>
    <s v="Down-sized needs-based task-force"/>
    <n v="8600"/>
    <n v="13527"/>
    <x v="1"/>
    <n v="157"/>
    <n v="366"/>
    <n v="36.96"/>
    <s v="IT"/>
    <s v="EUR"/>
    <n v="1412744400"/>
    <n v="1413781200"/>
    <x v="681"/>
    <d v="2014-10-20T00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s v="GB"/>
    <s v="GBP"/>
    <n v="1277960400"/>
    <n v="1280120400"/>
    <x v="682"/>
    <d v="2010-07-26T00:00:00"/>
    <b v="0"/>
    <b v="0"/>
    <s v="music/electric music"/>
    <x v="1"/>
    <x v="5"/>
  </r>
  <r>
    <n v="751"/>
    <s v="Lane-Barber"/>
    <s v="Universal value-added moderator"/>
    <n v="3600"/>
    <n v="8363"/>
    <x v="1"/>
    <n v="232"/>
    <n v="270"/>
    <n v="30.97"/>
    <s v="US"/>
    <s v="USD"/>
    <n v="1458190800"/>
    <n v="1459486800"/>
    <x v="683"/>
    <d v="2016-04-01T00:00:00"/>
    <b v="1"/>
    <b v="1"/>
    <s v="publishing/nonfiction"/>
    <x v="5"/>
    <x v="9"/>
  </r>
  <r>
    <n v="752"/>
    <s v="Lowery Group"/>
    <s v="Sharable motivating emulation"/>
    <n v="5800"/>
    <n v="5362"/>
    <x v="3"/>
    <n v="92"/>
    <n v="114"/>
    <n v="47.04"/>
    <s v="US"/>
    <s v="USD"/>
    <n v="1280984400"/>
    <n v="1282539600"/>
    <x v="684"/>
    <d v="2010-08-23T00:00:00"/>
    <b v="0"/>
    <b v="1"/>
    <s v="theater/plays"/>
    <x v="3"/>
    <x v="3"/>
  </r>
  <r>
    <n v="753"/>
    <s v="Guerrero-Griffin"/>
    <s v="Networked web-enabled product"/>
    <n v="4700"/>
    <n v="12065"/>
    <x v="1"/>
    <n v="257"/>
    <n v="137"/>
    <n v="88.07"/>
    <s v="US"/>
    <s v="USD"/>
    <n v="1274590800"/>
    <n v="1275886800"/>
    <x v="674"/>
    <d v="2010-06-07T00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"/>
    <n v="3205"/>
    <n v="37.01"/>
    <s v="US"/>
    <s v="USD"/>
    <n v="1351400400"/>
    <n v="1355983200"/>
    <x v="685"/>
    <d v="2012-12-20T00:00:00"/>
    <b v="0"/>
    <b v="0"/>
    <s v="theater/plays"/>
    <x v="3"/>
    <x v="3"/>
  </r>
  <r>
    <n v="755"/>
    <s v="Chen, Pollard and Clarke"/>
    <s v="Stand-alone multi-state project"/>
    <n v="4500"/>
    <n v="7496"/>
    <x v="1"/>
    <n v="167"/>
    <n v="288"/>
    <n v="26.03"/>
    <s v="DK"/>
    <s v="DKK"/>
    <n v="1514354400"/>
    <n v="1515391200"/>
    <x v="605"/>
    <d v="2018-01-08T00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"/>
    <n v="148"/>
    <n v="67.819999999999993"/>
    <s v="US"/>
    <s v="USD"/>
    <n v="1421733600"/>
    <n v="1422252000"/>
    <x v="686"/>
    <d v="2015-01-26T00:00:00"/>
    <b v="0"/>
    <b v="0"/>
    <s v="theater/plays"/>
    <x v="3"/>
    <x v="3"/>
  </r>
  <r>
    <n v="757"/>
    <s v="Callahan-Gilbert"/>
    <s v="Profit-focused motivating function"/>
    <n v="1400"/>
    <n v="5696"/>
    <x v="1"/>
    <n v="407"/>
    <n v="114"/>
    <n v="49.96"/>
    <s v="US"/>
    <s v="USD"/>
    <n v="1305176400"/>
    <n v="1305522000"/>
    <x v="687"/>
    <d v="2011-05-16T00:00:00"/>
    <b v="0"/>
    <b v="0"/>
    <s v="film &amp; video/drama"/>
    <x v="4"/>
    <x v="6"/>
  </r>
  <r>
    <n v="758"/>
    <s v="Logan-Miranda"/>
    <s v="Proactive systemic firmware"/>
    <n v="29600"/>
    <n v="167005"/>
    <x v="1"/>
    <n v="564"/>
    <n v="1518"/>
    <n v="110.02"/>
    <s v="CA"/>
    <s v="CAD"/>
    <n v="1414126800"/>
    <n v="1414904400"/>
    <x v="688"/>
    <d v="2014-11-02T00:00:00"/>
    <b v="0"/>
    <b v="0"/>
    <s v="music/rock"/>
    <x v="1"/>
    <x v="1"/>
  </r>
  <r>
    <n v="759"/>
    <s v="Rodriguez PLC"/>
    <s v="Grass-roots upward-trending installation"/>
    <n v="167500"/>
    <n v="114615"/>
    <x v="0"/>
    <n v="68"/>
    <n v="1274"/>
    <n v="89.96"/>
    <s v="US"/>
    <s v="USD"/>
    <n v="1517810400"/>
    <n v="1520402400"/>
    <x v="689"/>
    <d v="2018-03-07T00:00:00"/>
    <b v="0"/>
    <b v="0"/>
    <s v="music/electric music"/>
    <x v="1"/>
    <x v="5"/>
  </r>
  <r>
    <n v="760"/>
    <s v="Smith-Kennedy"/>
    <s v="Virtual heuristic hub"/>
    <n v="48300"/>
    <n v="16592"/>
    <x v="0"/>
    <n v="34"/>
    <n v="210"/>
    <n v="79.010000000000005"/>
    <s v="IT"/>
    <s v="EUR"/>
    <n v="1564635600"/>
    <n v="1567141200"/>
    <x v="690"/>
    <d v="2019-08-30T00:00:00"/>
    <b v="0"/>
    <b v="1"/>
    <s v="games/video games"/>
    <x v="6"/>
    <x v="11"/>
  </r>
  <r>
    <n v="761"/>
    <s v="Mitchell-Lee"/>
    <s v="Customizable leadingedge model"/>
    <n v="2200"/>
    <n v="14420"/>
    <x v="1"/>
    <n v="655"/>
    <n v="166"/>
    <n v="86.87"/>
    <s v="US"/>
    <s v="USD"/>
    <n v="1500699600"/>
    <n v="1501131600"/>
    <x v="691"/>
    <d v="2017-07-27T00:00:00"/>
    <b v="0"/>
    <b v="0"/>
    <s v="music/rock"/>
    <x v="1"/>
    <x v="1"/>
  </r>
  <r>
    <n v="762"/>
    <s v="Davis Ltd"/>
    <s v="Upgradable uniform service-desk"/>
    <n v="3500"/>
    <n v="6204"/>
    <x v="1"/>
    <n v="177"/>
    <n v="100"/>
    <n v="62.04"/>
    <s v="AU"/>
    <s v="AUD"/>
    <n v="1354082400"/>
    <n v="1355032800"/>
    <x v="692"/>
    <d v="2012-12-09T00:00:00"/>
    <b v="0"/>
    <b v="0"/>
    <s v="music/jazz"/>
    <x v="1"/>
    <x v="17"/>
  </r>
  <r>
    <n v="763"/>
    <s v="Rowland PLC"/>
    <s v="Inverse client-driven product"/>
    <n v="5600"/>
    <n v="6338"/>
    <x v="1"/>
    <n v="113"/>
    <n v="235"/>
    <n v="26.97"/>
    <s v="US"/>
    <s v="USD"/>
    <n v="1336453200"/>
    <n v="1339477200"/>
    <x v="693"/>
    <d v="2012-06-12T00:00:00"/>
    <b v="0"/>
    <b v="1"/>
    <s v="theater/plays"/>
    <x v="3"/>
    <x v="3"/>
  </r>
  <r>
    <n v="764"/>
    <s v="Shaffer-Mason"/>
    <s v="Managed bandwidth-monitored system engine"/>
    <n v="1100"/>
    <n v="8010"/>
    <x v="1"/>
    <n v="728"/>
    <n v="148"/>
    <n v="54.12"/>
    <s v="US"/>
    <s v="USD"/>
    <n v="1305262800"/>
    <n v="1305954000"/>
    <x v="694"/>
    <d v="2011-05-21T00:00:00"/>
    <b v="0"/>
    <b v="0"/>
    <s v="music/rock"/>
    <x v="1"/>
    <x v="1"/>
  </r>
  <r>
    <n v="765"/>
    <s v="Matthews LLC"/>
    <s v="Advanced transitional help-desk"/>
    <n v="3900"/>
    <n v="8125"/>
    <x v="1"/>
    <n v="208"/>
    <n v="198"/>
    <n v="41.04"/>
    <s v="US"/>
    <s v="USD"/>
    <n v="1492232400"/>
    <n v="1494392400"/>
    <x v="695"/>
    <d v="2017-05-10T00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"/>
    <n v="248"/>
    <n v="55.05"/>
    <s v="AU"/>
    <s v="AUD"/>
    <n v="1537333200"/>
    <n v="1537419600"/>
    <x v="123"/>
    <d v="2018-09-20T00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7"/>
    <n v="513"/>
    <n v="107.94"/>
    <s v="US"/>
    <s v="USD"/>
    <n v="1444107600"/>
    <n v="1447999200"/>
    <x v="696"/>
    <d v="2015-11-20T00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s v="US"/>
    <s v="USD"/>
    <n v="1386741600"/>
    <n v="1388037600"/>
    <x v="626"/>
    <d v="2013-12-26T00:00:00"/>
    <b v="0"/>
    <b v="0"/>
    <s v="theater/plays"/>
    <x v="3"/>
    <x v="3"/>
  </r>
  <r>
    <n v="769"/>
    <s v="Johnson-Morales"/>
    <s v="Devolved 24hour forecast"/>
    <n v="125600"/>
    <n v="109106"/>
    <x v="0"/>
    <n v="87"/>
    <n v="3410"/>
    <n v="32"/>
    <s v="US"/>
    <s v="USD"/>
    <n v="1376542800"/>
    <n v="1378789200"/>
    <x v="697"/>
    <d v="2013-09-10T00:00:00"/>
    <b v="0"/>
    <b v="0"/>
    <s v="games/video games"/>
    <x v="6"/>
    <x v="11"/>
  </r>
  <r>
    <n v="770"/>
    <s v="Mathis-Rodriguez"/>
    <s v="User-centric attitude-oriented intranet"/>
    <n v="4300"/>
    <n v="11642"/>
    <x v="1"/>
    <n v="271"/>
    <n v="216"/>
    <n v="53.9"/>
    <s v="IT"/>
    <s v="EUR"/>
    <n v="1397451600"/>
    <n v="1398056400"/>
    <x v="698"/>
    <d v="2014-04-21T00:00:00"/>
    <b v="0"/>
    <b v="1"/>
    <s v="theater/plays"/>
    <x v="3"/>
    <x v="3"/>
  </r>
  <r>
    <n v="771"/>
    <s v="Smith, Mack and Williams"/>
    <s v="Self-enabling 5thgeneration paradigm"/>
    <n v="5600"/>
    <n v="2769"/>
    <x v="3"/>
    <n v="49"/>
    <n v="26"/>
    <n v="106.5"/>
    <s v="US"/>
    <s v="USD"/>
    <n v="1548482400"/>
    <n v="1550815200"/>
    <x v="699"/>
    <d v="2019-02-22T00:00:00"/>
    <b v="0"/>
    <b v="0"/>
    <s v="theater/plays"/>
    <x v="3"/>
    <x v="3"/>
  </r>
  <r>
    <n v="772"/>
    <s v="Johnson-Pace"/>
    <s v="Persistent 3rdgeneration moratorium"/>
    <n v="149600"/>
    <n v="169586"/>
    <x v="1"/>
    <n v="113"/>
    <n v="5139"/>
    <n v="33"/>
    <s v="US"/>
    <s v="USD"/>
    <n v="1549692000"/>
    <n v="1550037600"/>
    <x v="700"/>
    <d v="2019-02-13T00:00:00"/>
    <b v="0"/>
    <b v="0"/>
    <s v="music/indie rock"/>
    <x v="1"/>
    <x v="7"/>
  </r>
  <r>
    <n v="773"/>
    <s v="Meza, Kirby and Patel"/>
    <s v="Cross-platform empowering project"/>
    <n v="53100"/>
    <n v="101185"/>
    <x v="1"/>
    <n v="191"/>
    <n v="2353"/>
    <n v="43"/>
    <s v="US"/>
    <s v="USD"/>
    <n v="1492059600"/>
    <n v="1492923600"/>
    <x v="701"/>
    <d v="2017-04-23T00:00:00"/>
    <b v="0"/>
    <b v="0"/>
    <s v="theater/plays"/>
    <x v="3"/>
    <x v="3"/>
  </r>
  <r>
    <n v="774"/>
    <s v="Gonzalez-Snow"/>
    <s v="Polarized user-facing interface"/>
    <n v="5000"/>
    <n v="6775"/>
    <x v="1"/>
    <n v="136"/>
    <n v="78"/>
    <n v="86.86"/>
    <s v="IT"/>
    <s v="EUR"/>
    <n v="1463979600"/>
    <n v="1467522000"/>
    <x v="702"/>
    <d v="2016-07-03T00:00:00"/>
    <b v="0"/>
    <b v="0"/>
    <s v="technology/web"/>
    <x v="2"/>
    <x v="2"/>
  </r>
  <r>
    <n v="775"/>
    <s v="Murphy LLC"/>
    <s v="Customer-focused non-volatile framework"/>
    <n v="9400"/>
    <n v="968"/>
    <x v="0"/>
    <n v="10"/>
    <n v="10"/>
    <n v="96.8"/>
    <s v="US"/>
    <s v="USD"/>
    <n v="1415253600"/>
    <n v="1416117600"/>
    <x v="703"/>
    <d v="2014-11-16T00:00:00"/>
    <b v="0"/>
    <b v="0"/>
    <s v="music/rock"/>
    <x v="1"/>
    <x v="1"/>
  </r>
  <r>
    <n v="776"/>
    <s v="Taylor-Rowe"/>
    <s v="Synchronized multimedia frame"/>
    <n v="110800"/>
    <n v="72623"/>
    <x v="0"/>
    <n v="66"/>
    <n v="2201"/>
    <n v="33"/>
    <s v="US"/>
    <s v="USD"/>
    <n v="1562216400"/>
    <n v="1563771600"/>
    <x v="704"/>
    <d v="2019-07-22T00:00:00"/>
    <b v="0"/>
    <b v="0"/>
    <s v="theater/plays"/>
    <x v="3"/>
    <x v="3"/>
  </r>
  <r>
    <n v="777"/>
    <s v="Henderson Ltd"/>
    <s v="Open-architected stable algorithm"/>
    <n v="93800"/>
    <n v="45987"/>
    <x v="0"/>
    <n v="49"/>
    <n v="676"/>
    <n v="68.03"/>
    <s v="US"/>
    <s v="USD"/>
    <n v="1316754000"/>
    <n v="1319259600"/>
    <x v="431"/>
    <d v="2011-10-22T00:00:00"/>
    <b v="0"/>
    <b v="0"/>
    <s v="theater/plays"/>
    <x v="3"/>
    <x v="3"/>
  </r>
  <r>
    <n v="778"/>
    <s v="Moss-Guzman"/>
    <s v="Cross-platform optimizing website"/>
    <n v="1300"/>
    <n v="10243"/>
    <x v="1"/>
    <n v="788"/>
    <n v="174"/>
    <n v="58.87"/>
    <s v="CH"/>
    <s v="CHF"/>
    <n v="1313211600"/>
    <n v="1313643600"/>
    <x v="705"/>
    <d v="2011-08-18T00:00:00"/>
    <b v="0"/>
    <b v="0"/>
    <s v="film &amp; video/animation"/>
    <x v="4"/>
    <x v="10"/>
  </r>
  <r>
    <n v="779"/>
    <s v="Webb Group"/>
    <s v="Public-key actuating projection"/>
    <n v="108700"/>
    <n v="87293"/>
    <x v="0"/>
    <n v="80"/>
    <n v="831"/>
    <n v="105.05"/>
    <s v="US"/>
    <s v="USD"/>
    <n v="1439528400"/>
    <n v="1440306000"/>
    <x v="706"/>
    <d v="2015-08-23T00:00:00"/>
    <b v="0"/>
    <b v="1"/>
    <s v="theater/plays"/>
    <x v="3"/>
    <x v="3"/>
  </r>
  <r>
    <n v="780"/>
    <s v="Brooks-Rodriguez"/>
    <s v="Implemented intangible instruction set"/>
    <n v="5100"/>
    <n v="5421"/>
    <x v="1"/>
    <n v="106"/>
    <n v="164"/>
    <n v="33.049999999999997"/>
    <s v="US"/>
    <s v="USD"/>
    <n v="1469163600"/>
    <n v="1470805200"/>
    <x v="707"/>
    <d v="2016-08-10T00:00:00"/>
    <b v="0"/>
    <b v="1"/>
    <s v="film &amp; video/drama"/>
    <x v="4"/>
    <x v="6"/>
  </r>
  <r>
    <n v="781"/>
    <s v="Thomas Ltd"/>
    <s v="Cross-group interactive architecture"/>
    <n v="8700"/>
    <n v="4414"/>
    <x v="3"/>
    <n v="51"/>
    <n v="56"/>
    <n v="78.819999999999993"/>
    <s v="CH"/>
    <s v="CHF"/>
    <n v="1288501200"/>
    <n v="1292911200"/>
    <x v="708"/>
    <d v="2010-12-21T00:00:00"/>
    <b v="0"/>
    <b v="0"/>
    <s v="theater/plays"/>
    <x v="3"/>
    <x v="3"/>
  </r>
  <r>
    <n v="782"/>
    <s v="Williams and Sons"/>
    <s v="Centralized asymmetric framework"/>
    <n v="5100"/>
    <n v="10981"/>
    <x v="1"/>
    <n v="215"/>
    <n v="161"/>
    <n v="68.2"/>
    <s v="US"/>
    <s v="USD"/>
    <n v="1298959200"/>
    <n v="1301374800"/>
    <x v="709"/>
    <d v="2011-03-29T00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"/>
    <n v="138"/>
    <n v="75.73"/>
    <s v="US"/>
    <s v="USD"/>
    <n v="1387260000"/>
    <n v="1387864800"/>
    <x v="710"/>
    <d v="2013-12-24T00:00:00"/>
    <b v="0"/>
    <b v="0"/>
    <s v="music/rock"/>
    <x v="1"/>
    <x v="1"/>
  </r>
  <r>
    <n v="784"/>
    <s v="Byrd Group"/>
    <s v="Profound fault-tolerant model"/>
    <n v="88900"/>
    <n v="102535"/>
    <x v="1"/>
    <n v="115"/>
    <n v="3308"/>
    <n v="31"/>
    <s v="US"/>
    <s v="USD"/>
    <n v="1457244000"/>
    <n v="1458190800"/>
    <x v="711"/>
    <d v="2016-03-17T00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"/>
    <n v="127"/>
    <n v="101.88"/>
    <s v="AU"/>
    <s v="AUD"/>
    <n v="1556341200"/>
    <n v="1559278800"/>
    <x v="157"/>
    <d v="2019-05-31T00:00:00"/>
    <b v="0"/>
    <b v="1"/>
    <s v="film &amp; video/animation"/>
    <x v="4"/>
    <x v="10"/>
  </r>
  <r>
    <n v="786"/>
    <s v="Smith-Brown"/>
    <s v="Object-based content-based ability"/>
    <n v="1500"/>
    <n v="10946"/>
    <x v="1"/>
    <n v="730"/>
    <n v="207"/>
    <n v="52.88"/>
    <s v="IT"/>
    <s v="EUR"/>
    <n v="1522126800"/>
    <n v="1522731600"/>
    <x v="630"/>
    <d v="2018-04-03T00:00:00"/>
    <b v="0"/>
    <b v="1"/>
    <s v="music/jazz"/>
    <x v="1"/>
    <x v="17"/>
  </r>
  <r>
    <n v="787"/>
    <s v="Vance-Glover"/>
    <s v="Progressive coherent secured line"/>
    <n v="61200"/>
    <n v="60994"/>
    <x v="0"/>
    <n v="100"/>
    <n v="859"/>
    <n v="71.010000000000005"/>
    <s v="CA"/>
    <s v="CAD"/>
    <n v="1305954000"/>
    <n v="1306731600"/>
    <x v="712"/>
    <d v="2011-05-30T00:00:00"/>
    <b v="0"/>
    <b v="0"/>
    <s v="music/rock"/>
    <x v="1"/>
    <x v="1"/>
  </r>
  <r>
    <n v="788"/>
    <s v="Joyce PLC"/>
    <s v="Synchronized directional capability"/>
    <n v="3600"/>
    <n v="3174"/>
    <x v="2"/>
    <n v="88"/>
    <n v="31"/>
    <n v="102.39"/>
    <s v="US"/>
    <s v="USD"/>
    <n v="1350709200"/>
    <n v="1352527200"/>
    <x v="93"/>
    <d v="2012-11-10T00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"/>
    <n v="45"/>
    <n v="74.47"/>
    <s v="US"/>
    <s v="USD"/>
    <n v="1401166800"/>
    <n v="1404363600"/>
    <x v="713"/>
    <d v="2014-07-03T00:00:00"/>
    <b v="0"/>
    <b v="0"/>
    <s v="theater/plays"/>
    <x v="3"/>
    <x v="3"/>
  </r>
  <r>
    <n v="790"/>
    <s v="White-Obrien"/>
    <s v="Operative local pricing structure"/>
    <n v="185900"/>
    <n v="56774"/>
    <x v="3"/>
    <n v="31"/>
    <n v="1113"/>
    <n v="51.01"/>
    <s v="US"/>
    <s v="USD"/>
    <n v="1266127200"/>
    <n v="1266645600"/>
    <x v="714"/>
    <d v="2010-02-20T00:00:00"/>
    <b v="0"/>
    <b v="0"/>
    <s v="theater/plays"/>
    <x v="3"/>
    <x v="3"/>
  </r>
  <r>
    <n v="791"/>
    <s v="Stafford, Hess and Raymond"/>
    <s v="Optional web-enabled extranet"/>
    <n v="2100"/>
    <n v="540"/>
    <x v="0"/>
    <n v="26"/>
    <n v="6"/>
    <n v="90"/>
    <s v="US"/>
    <s v="USD"/>
    <n v="1481436000"/>
    <n v="1482818400"/>
    <x v="715"/>
    <d v="2016-12-27T00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"/>
    <s v="US"/>
    <s v="USD"/>
    <n v="1372222800"/>
    <n v="1374642000"/>
    <x v="716"/>
    <d v="2013-07-24T00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6"/>
    <n v="181"/>
    <n v="72.069999999999993"/>
    <s v="CH"/>
    <s v="CHF"/>
    <n v="1372136400"/>
    <n v="1372482000"/>
    <x v="448"/>
    <d v="2013-06-29T00:00:00"/>
    <b v="0"/>
    <b v="0"/>
    <s v="publishing/nonfiction"/>
    <x v="5"/>
    <x v="9"/>
  </r>
  <r>
    <n v="794"/>
    <s v="Welch Inc"/>
    <s v="Optional optimal website"/>
    <n v="6600"/>
    <n v="8276"/>
    <x v="1"/>
    <n v="125"/>
    <n v="110"/>
    <n v="75.239999999999995"/>
    <s v="US"/>
    <s v="USD"/>
    <n v="1513922400"/>
    <n v="1514959200"/>
    <x v="717"/>
    <d v="2018-01-03T00:00:00"/>
    <b v="0"/>
    <b v="0"/>
    <s v="music/rock"/>
    <x v="1"/>
    <x v="1"/>
  </r>
  <r>
    <n v="795"/>
    <s v="Vasquez Inc"/>
    <s v="Stand-alone asynchronous functionalities"/>
    <n v="7100"/>
    <n v="1022"/>
    <x v="0"/>
    <n v="14"/>
    <n v="31"/>
    <n v="32.97"/>
    <s v="US"/>
    <s v="USD"/>
    <n v="1477976400"/>
    <n v="1478235600"/>
    <x v="718"/>
    <d v="2016-11-04T00:00:00"/>
    <b v="0"/>
    <b v="0"/>
    <s v="film &amp; video/drama"/>
    <x v="4"/>
    <x v="6"/>
  </r>
  <r>
    <n v="796"/>
    <s v="Freeman-Ferguson"/>
    <s v="Profound full-range open system"/>
    <n v="7800"/>
    <n v="4275"/>
    <x v="0"/>
    <n v="55"/>
    <n v="78"/>
    <n v="54.81"/>
    <s v="US"/>
    <s v="USD"/>
    <n v="1407474000"/>
    <n v="1408078800"/>
    <x v="719"/>
    <d v="2014-08-15T00:00:00"/>
    <b v="0"/>
    <b v="1"/>
    <s v="games/mobile games"/>
    <x v="6"/>
    <x v="20"/>
  </r>
  <r>
    <n v="797"/>
    <s v="Houston, Moore and Rogers"/>
    <s v="Optional tangible utilization"/>
    <n v="7600"/>
    <n v="8332"/>
    <x v="1"/>
    <n v="110"/>
    <n v="185"/>
    <n v="45.04"/>
    <s v="US"/>
    <s v="USD"/>
    <n v="1546149600"/>
    <n v="1548136800"/>
    <x v="720"/>
    <d v="2019-01-22T00:00:00"/>
    <b v="0"/>
    <b v="0"/>
    <s v="technology/web"/>
    <x v="2"/>
    <x v="2"/>
  </r>
  <r>
    <n v="798"/>
    <s v="Small-Fuentes"/>
    <s v="Seamless maximized product"/>
    <n v="3400"/>
    <n v="6408"/>
    <x v="1"/>
    <n v="188"/>
    <n v="121"/>
    <n v="52.96"/>
    <s v="US"/>
    <s v="USD"/>
    <n v="1338440400"/>
    <n v="1340859600"/>
    <x v="721"/>
    <d v="2012-06-28T00:00:00"/>
    <b v="0"/>
    <b v="1"/>
    <s v="theater/plays"/>
    <x v="3"/>
    <x v="3"/>
  </r>
  <r>
    <n v="799"/>
    <s v="Reid-Day"/>
    <s v="Devolved tertiary time-frame"/>
    <n v="84500"/>
    <n v="73522"/>
    <x v="0"/>
    <n v="87"/>
    <n v="1225"/>
    <n v="60.02"/>
    <s v="GB"/>
    <s v="GBP"/>
    <n v="1454133600"/>
    <n v="1454479200"/>
    <x v="722"/>
    <d v="2016-02-03T00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s v="CH"/>
    <s v="CHF"/>
    <n v="1434085200"/>
    <n v="1434430800"/>
    <x v="139"/>
    <d v="2015-06-16T00:00:00"/>
    <b v="0"/>
    <b v="0"/>
    <s v="music/rock"/>
    <x v="1"/>
    <x v="1"/>
  </r>
  <r>
    <n v="801"/>
    <s v="Olson-Bishop"/>
    <s v="User-friendly high-level initiative"/>
    <n v="2300"/>
    <n v="4667"/>
    <x v="1"/>
    <n v="203"/>
    <n v="106"/>
    <n v="44.03"/>
    <s v="US"/>
    <s v="USD"/>
    <n v="1577772000"/>
    <n v="1579672800"/>
    <x v="723"/>
    <d v="2020-01-22T00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"/>
    <n v="142"/>
    <n v="86.03"/>
    <s v="US"/>
    <s v="USD"/>
    <n v="1562216400"/>
    <n v="1562389200"/>
    <x v="704"/>
    <d v="2019-07-06T00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"/>
    <s v="US"/>
    <s v="USD"/>
    <n v="1548568800"/>
    <n v="1551506400"/>
    <x v="724"/>
    <d v="2019-03-02T00:00:00"/>
    <b v="0"/>
    <b v="0"/>
    <s v="theater/plays"/>
    <x v="3"/>
    <x v="3"/>
  </r>
  <r>
    <n v="804"/>
    <s v="English-Mccullough"/>
    <s v="Business-focused discrete software"/>
    <n v="2600"/>
    <n v="6987"/>
    <x v="1"/>
    <n v="269"/>
    <n v="218"/>
    <n v="32.049999999999997"/>
    <s v="US"/>
    <s v="USD"/>
    <n v="1514872800"/>
    <n v="1516600800"/>
    <x v="725"/>
    <d v="2018-01-22T00:00:00"/>
    <b v="0"/>
    <b v="0"/>
    <s v="music/rock"/>
    <x v="1"/>
    <x v="1"/>
  </r>
  <r>
    <n v="805"/>
    <s v="Smith-Nguyen"/>
    <s v="Advanced intermediate Graphic Interface"/>
    <n v="9700"/>
    <n v="4932"/>
    <x v="0"/>
    <n v="51"/>
    <n v="67"/>
    <n v="73.61"/>
    <s v="AU"/>
    <s v="AUD"/>
    <n v="1416031200"/>
    <n v="1420437600"/>
    <x v="660"/>
    <d v="2015-01-05T00:00:00"/>
    <b v="0"/>
    <b v="0"/>
    <s v="film &amp; video/documentary"/>
    <x v="4"/>
    <x v="4"/>
  </r>
  <r>
    <n v="806"/>
    <s v="Harmon-Madden"/>
    <s v="Adaptive holistic hub"/>
    <n v="700"/>
    <n v="8262"/>
    <x v="1"/>
    <n v="1180"/>
    <n v="76"/>
    <n v="108.71"/>
    <s v="US"/>
    <s v="USD"/>
    <n v="1330927200"/>
    <n v="1332997200"/>
    <x v="726"/>
    <d v="2012-03-29T00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8"/>
    <s v="US"/>
    <s v="USD"/>
    <n v="1571115600"/>
    <n v="1574920800"/>
    <x v="727"/>
    <d v="2019-11-28T00:00:00"/>
    <b v="0"/>
    <b v="1"/>
    <s v="theater/plays"/>
    <x v="3"/>
    <x v="3"/>
  </r>
  <r>
    <n v="808"/>
    <s v="Harris, Medina and Mitchell"/>
    <s v="Enhanced regional flexibility"/>
    <n v="5200"/>
    <n v="1583"/>
    <x v="0"/>
    <n v="30"/>
    <n v="19"/>
    <n v="83.32"/>
    <s v="US"/>
    <s v="USD"/>
    <n v="1463461200"/>
    <n v="1464930000"/>
    <x v="728"/>
    <d v="2016-06-03T00:00:00"/>
    <b v="0"/>
    <b v="0"/>
    <s v="food/food trucks"/>
    <x v="0"/>
    <x v="0"/>
  </r>
  <r>
    <n v="809"/>
    <s v="Williams and Sons"/>
    <s v="Public-key bottom-line algorithm"/>
    <n v="140800"/>
    <n v="88536"/>
    <x v="0"/>
    <n v="63"/>
    <n v="2108"/>
    <n v="42"/>
    <s v="CH"/>
    <s v="CHF"/>
    <n v="1344920400"/>
    <n v="1345006800"/>
    <x v="729"/>
    <d v="2012-08-15T00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"/>
    <n v="221"/>
    <n v="55.93"/>
    <s v="US"/>
    <s v="USD"/>
    <n v="1511848800"/>
    <n v="1512712800"/>
    <x v="730"/>
    <d v="2017-12-08T00:00:00"/>
    <b v="0"/>
    <b v="1"/>
    <s v="theater/plays"/>
    <x v="3"/>
    <x v="3"/>
  </r>
  <r>
    <n v="811"/>
    <s v="Page, Holt and Mack"/>
    <s v="Fundamental methodical emulation"/>
    <n v="92500"/>
    <n v="71320"/>
    <x v="0"/>
    <n v="77"/>
    <n v="679"/>
    <n v="105.04"/>
    <s v="US"/>
    <s v="USD"/>
    <n v="1452319200"/>
    <n v="1452492000"/>
    <x v="731"/>
    <d v="2016-01-11T00:00:00"/>
    <b v="0"/>
    <b v="1"/>
    <s v="games/video games"/>
    <x v="6"/>
    <x v="11"/>
  </r>
  <r>
    <n v="812"/>
    <s v="Landry Group"/>
    <s v="Expanded value-added hardware"/>
    <n v="59700"/>
    <n v="134640"/>
    <x v="1"/>
    <n v="226"/>
    <n v="2805"/>
    <n v="48"/>
    <s v="CA"/>
    <s v="CAD"/>
    <n v="1523854800"/>
    <n v="1524286800"/>
    <x v="78"/>
    <d v="2018-04-21T00:00:00"/>
    <b v="0"/>
    <b v="0"/>
    <s v="publishing/nonfiction"/>
    <x v="5"/>
    <x v="9"/>
  </r>
  <r>
    <n v="813"/>
    <s v="Buckley Group"/>
    <s v="Diverse high-level attitude"/>
    <n v="3200"/>
    <n v="7661"/>
    <x v="1"/>
    <n v="239"/>
    <n v="68"/>
    <n v="112.66"/>
    <s v="US"/>
    <s v="USD"/>
    <n v="1346043600"/>
    <n v="1346907600"/>
    <x v="732"/>
    <d v="2012-09-06T00:00:00"/>
    <b v="0"/>
    <b v="0"/>
    <s v="games/video games"/>
    <x v="6"/>
    <x v="11"/>
  </r>
  <r>
    <n v="814"/>
    <s v="Vincent PLC"/>
    <s v="Visionary 24hour analyzer"/>
    <n v="3200"/>
    <n v="2950"/>
    <x v="0"/>
    <n v="92"/>
    <n v="36"/>
    <n v="81.94"/>
    <s v="DK"/>
    <s v="DKK"/>
    <n v="1464325200"/>
    <n v="1464498000"/>
    <x v="733"/>
    <d v="2016-05-29T00:00:00"/>
    <b v="0"/>
    <b v="1"/>
    <s v="music/rock"/>
    <x v="1"/>
    <x v="1"/>
  </r>
  <r>
    <n v="815"/>
    <s v="Watson-Douglas"/>
    <s v="Centralized bandwidth-monitored leverage"/>
    <n v="9000"/>
    <n v="11721"/>
    <x v="1"/>
    <n v="130"/>
    <n v="183"/>
    <n v="64.05"/>
    <s v="CA"/>
    <s v="CAD"/>
    <n v="1511935200"/>
    <n v="1514181600"/>
    <x v="734"/>
    <d v="2017-12-25T00:00:00"/>
    <b v="0"/>
    <b v="0"/>
    <s v="music/rock"/>
    <x v="1"/>
    <x v="1"/>
  </r>
  <r>
    <n v="816"/>
    <s v="Jones, Casey and Jones"/>
    <s v="Ergonomic mission-critical moratorium"/>
    <n v="2300"/>
    <n v="14150"/>
    <x v="1"/>
    <n v="615"/>
    <n v="133"/>
    <n v="106.39"/>
    <s v="US"/>
    <s v="USD"/>
    <n v="1392012000"/>
    <n v="1392184800"/>
    <x v="406"/>
    <d v="2014-02-12T00:00:00"/>
    <b v="1"/>
    <b v="1"/>
    <s v="theater/plays"/>
    <x v="3"/>
    <x v="3"/>
  </r>
  <r>
    <n v="817"/>
    <s v="Alvarez-Bauer"/>
    <s v="Front-line intermediate moderator"/>
    <n v="51300"/>
    <n v="189192"/>
    <x v="1"/>
    <n v="369"/>
    <n v="2489"/>
    <n v="76.010000000000005"/>
    <s v="IT"/>
    <s v="EUR"/>
    <n v="1556946000"/>
    <n v="1559365200"/>
    <x v="735"/>
    <d v="2019-06-01T00:00:00"/>
    <b v="0"/>
    <b v="1"/>
    <s v="publishing/nonfiction"/>
    <x v="5"/>
    <x v="9"/>
  </r>
  <r>
    <n v="818"/>
    <s v="Martinez LLC"/>
    <s v="Automated local secured line"/>
    <n v="700"/>
    <n v="7664"/>
    <x v="1"/>
    <n v="1095"/>
    <n v="69"/>
    <n v="111.07"/>
    <s v="US"/>
    <s v="USD"/>
    <n v="1548050400"/>
    <n v="1549173600"/>
    <x v="736"/>
    <d v="2019-02-03T00:00:00"/>
    <b v="0"/>
    <b v="1"/>
    <s v="theater/plays"/>
    <x v="3"/>
    <x v="3"/>
  </r>
  <r>
    <n v="819"/>
    <s v="Buck-Khan"/>
    <s v="Integrated bandwidth-monitored alliance"/>
    <n v="8900"/>
    <n v="4509"/>
    <x v="0"/>
    <n v="51"/>
    <n v="47"/>
    <n v="95.94"/>
    <s v="US"/>
    <s v="USD"/>
    <n v="1353736800"/>
    <n v="1355032800"/>
    <x v="737"/>
    <d v="2012-12-09T00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1"/>
    <n v="279"/>
    <n v="43.04"/>
    <s v="GB"/>
    <s v="GBP"/>
    <n v="1532840400"/>
    <n v="1533963600"/>
    <x v="192"/>
    <d v="2018-08-11T00:00:00"/>
    <b v="0"/>
    <b v="1"/>
    <s v="music/rock"/>
    <x v="1"/>
    <x v="1"/>
  </r>
  <r>
    <n v="821"/>
    <s v="Alvarez-Andrews"/>
    <s v="Extended impactful secured line"/>
    <n v="4900"/>
    <n v="14273"/>
    <x v="1"/>
    <n v="291"/>
    <n v="210"/>
    <n v="67.97"/>
    <s v="US"/>
    <s v="USD"/>
    <n v="1488261600"/>
    <n v="1489381200"/>
    <x v="738"/>
    <d v="2017-03-13T00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50"/>
    <n v="2100"/>
    <n v="89.99"/>
    <s v="US"/>
    <s v="USD"/>
    <n v="1393567200"/>
    <n v="1395032400"/>
    <x v="739"/>
    <d v="2014-03-17T00:00:00"/>
    <b v="0"/>
    <b v="0"/>
    <s v="music/rock"/>
    <x v="1"/>
    <x v="1"/>
  </r>
  <r>
    <n v="823"/>
    <s v="Dyer Inc"/>
    <s v="Secured well-modulated system engine"/>
    <n v="4100"/>
    <n v="14640"/>
    <x v="1"/>
    <n v="357"/>
    <n v="252"/>
    <n v="58.1"/>
    <s v="US"/>
    <s v="USD"/>
    <n v="1410325200"/>
    <n v="1412485200"/>
    <x v="613"/>
    <d v="2014-10-05T00:00:00"/>
    <b v="1"/>
    <b v="1"/>
    <s v="music/rock"/>
    <x v="1"/>
    <x v="1"/>
  </r>
  <r>
    <n v="824"/>
    <s v="Anderson, Williams and Cox"/>
    <s v="Streamlined national benchmark"/>
    <n v="85000"/>
    <n v="107516"/>
    <x v="1"/>
    <n v="126"/>
    <n v="1280"/>
    <n v="84"/>
    <s v="US"/>
    <s v="USD"/>
    <n v="1276923600"/>
    <n v="1279688400"/>
    <x v="740"/>
    <d v="2010-07-21T00:00:00"/>
    <b v="0"/>
    <b v="1"/>
    <s v="publishing/nonfiction"/>
    <x v="5"/>
    <x v="9"/>
  </r>
  <r>
    <n v="825"/>
    <s v="Solomon PLC"/>
    <s v="Open-architected 24/7 infrastructure"/>
    <n v="3600"/>
    <n v="13950"/>
    <x v="1"/>
    <n v="388"/>
    <n v="157"/>
    <n v="88.85"/>
    <s v="GB"/>
    <s v="GBP"/>
    <n v="1500958800"/>
    <n v="1501995600"/>
    <x v="145"/>
    <d v="2017-08-06T00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"/>
    <n v="194"/>
    <n v="65.959999999999994"/>
    <s v="US"/>
    <s v="USD"/>
    <n v="1292220000"/>
    <n v="1294639200"/>
    <x v="741"/>
    <d v="2011-01-10T00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7"/>
    <n v="82"/>
    <n v="74.8"/>
    <s v="AU"/>
    <s v="AUD"/>
    <n v="1304398800"/>
    <n v="1305435600"/>
    <x v="742"/>
    <d v="2011-05-15T00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9999999999995"/>
    <s v="US"/>
    <s v="USD"/>
    <n v="1535432400"/>
    <n v="1537592400"/>
    <x v="202"/>
    <d v="2018-09-22T00:00:00"/>
    <b v="0"/>
    <b v="0"/>
    <s v="theater/plays"/>
    <x v="3"/>
    <x v="3"/>
  </r>
  <r>
    <n v="829"/>
    <s v="Baker-Higgins"/>
    <s v="Vision-oriented scalable portal"/>
    <n v="9600"/>
    <n v="4929"/>
    <x v="0"/>
    <n v="51"/>
    <n v="154"/>
    <n v="32.01"/>
    <s v="US"/>
    <s v="USD"/>
    <n v="1433826000"/>
    <n v="1435122000"/>
    <x v="743"/>
    <d v="2015-06-24T00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"/>
    <n v="22"/>
    <n v="64.73"/>
    <s v="US"/>
    <s v="USD"/>
    <n v="1514959200"/>
    <n v="1520056800"/>
    <x v="744"/>
    <d v="2018-03-03T00:00:00"/>
    <b v="0"/>
    <b v="0"/>
    <s v="theater/plays"/>
    <x v="3"/>
    <x v="3"/>
  </r>
  <r>
    <n v="831"/>
    <s v="Ward PLC"/>
    <s v="Front-line bottom-line Graphic Interface"/>
    <n v="97100"/>
    <n v="105817"/>
    <x v="1"/>
    <n v="109"/>
    <n v="4233"/>
    <n v="25"/>
    <s v="US"/>
    <s v="USD"/>
    <n v="1332738000"/>
    <n v="1335675600"/>
    <x v="745"/>
    <d v="2012-04-29T00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"/>
    <n v="1297"/>
    <n v="104.98"/>
    <s v="DK"/>
    <s v="DKK"/>
    <n v="1445490000"/>
    <n v="1448431200"/>
    <x v="746"/>
    <d v="2015-11-25T00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8"/>
    <n v="165"/>
    <n v="64.989999999999995"/>
    <s v="DK"/>
    <s v="DKK"/>
    <n v="1297663200"/>
    <n v="1298613600"/>
    <x v="747"/>
    <d v="2011-02-25T00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4"/>
    <n v="119"/>
    <n v="94.35"/>
    <s v="US"/>
    <s v="USD"/>
    <n v="1371963600"/>
    <n v="1372482000"/>
    <x v="362"/>
    <d v="2013-06-29T00:00:00"/>
    <b v="0"/>
    <b v="0"/>
    <s v="theater/plays"/>
    <x v="3"/>
    <x v="3"/>
  </r>
  <r>
    <n v="835"/>
    <s v="Hodges, Smith and Kelly"/>
    <s v="Future-proofed 24hour model"/>
    <n v="86200"/>
    <n v="77355"/>
    <x v="0"/>
    <n v="90"/>
    <n v="1758"/>
    <n v="44"/>
    <s v="US"/>
    <s v="USD"/>
    <n v="1425103200"/>
    <n v="1425621600"/>
    <x v="748"/>
    <d v="2015-03-06T00:00:00"/>
    <b v="0"/>
    <b v="0"/>
    <s v="technology/web"/>
    <x v="2"/>
    <x v="2"/>
  </r>
  <r>
    <n v="836"/>
    <s v="Macias Inc"/>
    <s v="Optimized didactic intranet"/>
    <n v="8100"/>
    <n v="6086"/>
    <x v="0"/>
    <n v="75"/>
    <n v="94"/>
    <n v="64.739999999999995"/>
    <s v="US"/>
    <s v="USD"/>
    <n v="1265349600"/>
    <n v="1266300000"/>
    <x v="749"/>
    <d v="2010-02-16T00:00:00"/>
    <b v="0"/>
    <b v="0"/>
    <s v="music/indie rock"/>
    <x v="1"/>
    <x v="7"/>
  </r>
  <r>
    <n v="837"/>
    <s v="Cook-Ortiz"/>
    <s v="Right-sized dedicated standardization"/>
    <n v="17700"/>
    <n v="150960"/>
    <x v="1"/>
    <n v="853"/>
    <n v="1797"/>
    <n v="84.01"/>
    <s v="US"/>
    <s v="USD"/>
    <n v="1301202000"/>
    <n v="1305867600"/>
    <x v="643"/>
    <d v="2011-05-20T00:00:00"/>
    <b v="0"/>
    <b v="0"/>
    <s v="music/jazz"/>
    <x v="1"/>
    <x v="17"/>
  </r>
  <r>
    <n v="838"/>
    <s v="Jordan-Fischer"/>
    <s v="Vision-oriented high-level extranet"/>
    <n v="6400"/>
    <n v="8890"/>
    <x v="1"/>
    <n v="139"/>
    <n v="261"/>
    <n v="34.06"/>
    <s v="US"/>
    <s v="USD"/>
    <n v="1538024400"/>
    <n v="1538802000"/>
    <x v="750"/>
    <d v="2018-10-06T00:00:00"/>
    <b v="0"/>
    <b v="0"/>
    <s v="theater/plays"/>
    <x v="3"/>
    <x v="3"/>
  </r>
  <r>
    <n v="839"/>
    <s v="Pierce-Ramirez"/>
    <s v="Organized scalable initiative"/>
    <n v="7700"/>
    <n v="14644"/>
    <x v="1"/>
    <n v="190"/>
    <n v="157"/>
    <n v="93.27"/>
    <s v="US"/>
    <s v="USD"/>
    <n v="1395032400"/>
    <n v="1398920400"/>
    <x v="751"/>
    <d v="2014-05-01T00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"/>
    <n v="3533"/>
    <n v="33"/>
    <s v="US"/>
    <s v="USD"/>
    <n v="1405486800"/>
    <n v="1405659600"/>
    <x v="752"/>
    <d v="2014-07-18T00:00:00"/>
    <b v="0"/>
    <b v="1"/>
    <s v="theater/plays"/>
    <x v="3"/>
    <x v="3"/>
  </r>
  <r>
    <n v="841"/>
    <s v="Garcia, Dunn and Richardson"/>
    <s v="Automated even-keeled emulation"/>
    <n v="9100"/>
    <n v="12991"/>
    <x v="1"/>
    <n v="143"/>
    <n v="155"/>
    <n v="83.81"/>
    <s v="US"/>
    <s v="USD"/>
    <n v="1455861600"/>
    <n v="1457244000"/>
    <x v="753"/>
    <d v="2016-03-06T00:00:00"/>
    <b v="0"/>
    <b v="0"/>
    <s v="technology/web"/>
    <x v="2"/>
    <x v="2"/>
  </r>
  <r>
    <n v="842"/>
    <s v="Lawson and Sons"/>
    <s v="Reverse-engineered multi-tasking product"/>
    <n v="1500"/>
    <n v="8447"/>
    <x v="1"/>
    <n v="563"/>
    <n v="132"/>
    <n v="63.99"/>
    <s v="IT"/>
    <s v="EUR"/>
    <n v="1529038800"/>
    <n v="1529298000"/>
    <x v="754"/>
    <d v="2018-06-18T00:00:00"/>
    <b v="0"/>
    <b v="0"/>
    <s v="technology/wearables"/>
    <x v="2"/>
    <x v="8"/>
  </r>
  <r>
    <n v="843"/>
    <s v="Porter-Hicks"/>
    <s v="De-engineered next generation parallelism"/>
    <n v="8800"/>
    <n v="2703"/>
    <x v="0"/>
    <n v="31"/>
    <n v="33"/>
    <n v="81.91"/>
    <s v="US"/>
    <s v="USD"/>
    <n v="1535259600"/>
    <n v="1535778000"/>
    <x v="755"/>
    <d v="2018-09-01T00:00:00"/>
    <b v="0"/>
    <b v="0"/>
    <s v="photography/photography books"/>
    <x v="7"/>
    <x v="14"/>
  </r>
  <r>
    <n v="844"/>
    <s v="Rodriguez-Hansen"/>
    <s v="Intuitive cohesive groupware"/>
    <n v="8800"/>
    <n v="8747"/>
    <x v="3"/>
    <n v="99"/>
    <n v="94"/>
    <n v="93.05"/>
    <s v="US"/>
    <s v="USD"/>
    <n v="1327212000"/>
    <n v="1327471200"/>
    <x v="756"/>
    <d v="2012-01-25T00:00:00"/>
    <b v="0"/>
    <b v="0"/>
    <s v="film &amp; video/documentary"/>
    <x v="4"/>
    <x v="4"/>
  </r>
  <r>
    <n v="845"/>
    <s v="Williams LLC"/>
    <s v="Up-sized high-level access"/>
    <n v="69900"/>
    <n v="138087"/>
    <x v="1"/>
    <n v="198"/>
    <n v="1354"/>
    <n v="101.98"/>
    <s v="GB"/>
    <s v="GBP"/>
    <n v="1526360400"/>
    <n v="1529557200"/>
    <x v="757"/>
    <d v="2018-06-21T00:00:00"/>
    <b v="0"/>
    <b v="0"/>
    <s v="technology/web"/>
    <x v="2"/>
    <x v="2"/>
  </r>
  <r>
    <n v="846"/>
    <s v="Cooper, Stanley and Bryant"/>
    <s v="Phased empowering success"/>
    <n v="1000"/>
    <n v="5085"/>
    <x v="1"/>
    <n v="509"/>
    <n v="48"/>
    <n v="105.94"/>
    <s v="US"/>
    <s v="USD"/>
    <n v="1532149200"/>
    <n v="1535259600"/>
    <x v="758"/>
    <d v="2018-08-26T00:00:00"/>
    <b v="1"/>
    <b v="1"/>
    <s v="technology/web"/>
    <x v="2"/>
    <x v="2"/>
  </r>
  <r>
    <n v="847"/>
    <s v="Miller, Glenn and Adams"/>
    <s v="Distributed actuating project"/>
    <n v="4700"/>
    <n v="11174"/>
    <x v="1"/>
    <n v="238"/>
    <n v="110"/>
    <n v="101.58"/>
    <s v="US"/>
    <s v="USD"/>
    <n v="1515304800"/>
    <n v="1515564000"/>
    <x v="759"/>
    <d v="2018-01-10T00:00:00"/>
    <b v="0"/>
    <b v="0"/>
    <s v="food/food trucks"/>
    <x v="0"/>
    <x v="0"/>
  </r>
  <r>
    <n v="848"/>
    <s v="Cole, Salazar and Moreno"/>
    <s v="Robust motivating orchestration"/>
    <n v="3200"/>
    <n v="10831"/>
    <x v="1"/>
    <n v="338"/>
    <n v="172"/>
    <n v="62.97"/>
    <s v="US"/>
    <s v="USD"/>
    <n v="1276318800"/>
    <n v="1277096400"/>
    <x v="760"/>
    <d v="2010-06-21T00:00:00"/>
    <b v="0"/>
    <b v="0"/>
    <s v="film &amp; video/drama"/>
    <x v="4"/>
    <x v="6"/>
  </r>
  <r>
    <n v="849"/>
    <s v="Jones-Ryan"/>
    <s v="Vision-oriented uniform instruction set"/>
    <n v="6700"/>
    <n v="8917"/>
    <x v="1"/>
    <n v="133"/>
    <n v="307"/>
    <n v="29.05"/>
    <s v="US"/>
    <s v="USD"/>
    <n v="1328767200"/>
    <n v="1329026400"/>
    <x v="761"/>
    <d v="2012-02-12T00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s v="US"/>
    <s v="USD"/>
    <n v="1321682400"/>
    <n v="1322978400"/>
    <x v="762"/>
    <d v="2011-12-04T00:00:00"/>
    <b v="1"/>
    <b v="0"/>
    <s v="music/rock"/>
    <x v="1"/>
    <x v="1"/>
  </r>
  <r>
    <n v="851"/>
    <s v="Bright and Sons"/>
    <s v="Object-based needs-based info-mediaries"/>
    <n v="6000"/>
    <n v="12468"/>
    <x v="1"/>
    <n v="208"/>
    <n v="160"/>
    <n v="77.930000000000007"/>
    <s v="US"/>
    <s v="USD"/>
    <n v="1335934800"/>
    <n v="1338786000"/>
    <x v="444"/>
    <d v="2012-06-04T00:00:00"/>
    <b v="0"/>
    <b v="0"/>
    <s v="music/electric music"/>
    <x v="1"/>
    <x v="5"/>
  </r>
  <r>
    <n v="852"/>
    <s v="Brady Ltd"/>
    <s v="Open-source reciprocal standardization"/>
    <n v="4900"/>
    <n v="2505"/>
    <x v="0"/>
    <n v="51"/>
    <n v="31"/>
    <n v="80.81"/>
    <s v="US"/>
    <s v="USD"/>
    <n v="1310792400"/>
    <n v="1311656400"/>
    <x v="763"/>
    <d v="2011-07-26T00:00:00"/>
    <b v="0"/>
    <b v="1"/>
    <s v="games/video games"/>
    <x v="6"/>
    <x v="11"/>
  </r>
  <r>
    <n v="853"/>
    <s v="Collier LLC"/>
    <s v="Secured well-modulated projection"/>
    <n v="17100"/>
    <n v="111502"/>
    <x v="1"/>
    <n v="652"/>
    <n v="1467"/>
    <n v="76.010000000000005"/>
    <s v="CA"/>
    <s v="CAD"/>
    <n v="1308546000"/>
    <n v="1308978000"/>
    <x v="764"/>
    <d v="2011-06-25T00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4"/>
    <n v="2662"/>
    <n v="72.989999999999995"/>
    <s v="CA"/>
    <s v="CAD"/>
    <n v="1574056800"/>
    <n v="1576389600"/>
    <x v="765"/>
    <d v="2019-12-15T00:00:00"/>
    <b v="0"/>
    <b v="0"/>
    <s v="publishing/fiction"/>
    <x v="5"/>
    <x v="13"/>
  </r>
  <r>
    <n v="855"/>
    <s v="Moses-Terry"/>
    <s v="Horizontal clear-thinking framework"/>
    <n v="23400"/>
    <n v="23956"/>
    <x v="1"/>
    <n v="102"/>
    <n v="452"/>
    <n v="53"/>
    <s v="AU"/>
    <s v="AUD"/>
    <n v="1308373200"/>
    <n v="1311051600"/>
    <x v="766"/>
    <d v="2011-07-19T00:00:00"/>
    <b v="0"/>
    <b v="0"/>
    <s v="theater/plays"/>
    <x v="3"/>
    <x v="3"/>
  </r>
  <r>
    <n v="856"/>
    <s v="Williams and Sons"/>
    <s v="Profound composite core"/>
    <n v="2400"/>
    <n v="8558"/>
    <x v="1"/>
    <n v="357"/>
    <n v="158"/>
    <n v="54.16"/>
    <s v="US"/>
    <s v="USD"/>
    <n v="1335243600"/>
    <n v="1336712400"/>
    <x v="767"/>
    <d v="2012-05-11T00:00:00"/>
    <b v="0"/>
    <b v="0"/>
    <s v="food/food trucks"/>
    <x v="0"/>
    <x v="0"/>
  </r>
  <r>
    <n v="857"/>
    <s v="Miranda, Gray and Hale"/>
    <s v="Programmable disintermediate matrices"/>
    <n v="5300"/>
    <n v="7413"/>
    <x v="1"/>
    <n v="140"/>
    <n v="225"/>
    <n v="32.950000000000003"/>
    <s v="CH"/>
    <s v="CHF"/>
    <n v="1328421600"/>
    <n v="1330408800"/>
    <x v="768"/>
    <d v="2012-02-28T00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"/>
    <n v="35"/>
    <n v="79.37"/>
    <s v="US"/>
    <s v="USD"/>
    <n v="1524286800"/>
    <n v="1524891600"/>
    <x v="769"/>
    <d v="2018-04-28T00:00:00"/>
    <b v="1"/>
    <b v="0"/>
    <s v="food/food trucks"/>
    <x v="0"/>
    <x v="0"/>
  </r>
  <r>
    <n v="859"/>
    <s v="Martinez Ltd"/>
    <s v="Multi-layered upward-trending groupware"/>
    <n v="7300"/>
    <n v="2594"/>
    <x v="0"/>
    <n v="36"/>
    <n v="63"/>
    <n v="41.17"/>
    <s v="US"/>
    <s v="USD"/>
    <n v="1362117600"/>
    <n v="1363669200"/>
    <x v="770"/>
    <d v="2013-03-19T00:00:00"/>
    <b v="0"/>
    <b v="1"/>
    <s v="theater/plays"/>
    <x v="3"/>
    <x v="3"/>
  </r>
  <r>
    <n v="860"/>
    <s v="Lee PLC"/>
    <s v="Re-contextualized leadingedge firmware"/>
    <n v="2000"/>
    <n v="5033"/>
    <x v="1"/>
    <n v="252"/>
    <n v="65"/>
    <n v="77.430000000000007"/>
    <s v="US"/>
    <s v="USD"/>
    <n v="1550556000"/>
    <n v="1551420000"/>
    <x v="771"/>
    <d v="2019-03-01T00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6"/>
    <n v="163"/>
    <n v="57.16"/>
    <s v="US"/>
    <s v="USD"/>
    <n v="1269147600"/>
    <n v="1269838800"/>
    <x v="772"/>
    <d v="2010-03-29T00:00:00"/>
    <b v="0"/>
    <b v="0"/>
    <s v="theater/plays"/>
    <x v="3"/>
    <x v="3"/>
  </r>
  <r>
    <n v="862"/>
    <s v="Lewis and Sons"/>
    <s v="Profound disintermediate open system"/>
    <n v="3500"/>
    <n v="6560"/>
    <x v="1"/>
    <n v="187"/>
    <n v="85"/>
    <n v="77.180000000000007"/>
    <s v="US"/>
    <s v="USD"/>
    <n v="1312174800"/>
    <n v="1312520400"/>
    <x v="773"/>
    <d v="2011-08-05T00:00:00"/>
    <b v="0"/>
    <b v="0"/>
    <s v="theater/plays"/>
    <x v="3"/>
    <x v="3"/>
  </r>
  <r>
    <n v="863"/>
    <s v="Davis-Johnson"/>
    <s v="Automated reciprocal protocol"/>
    <n v="1400"/>
    <n v="5415"/>
    <x v="1"/>
    <n v="387"/>
    <n v="217"/>
    <n v="24.95"/>
    <s v="US"/>
    <s v="USD"/>
    <n v="1434517200"/>
    <n v="1436504400"/>
    <x v="774"/>
    <d v="2015-07-10T00:00:00"/>
    <b v="0"/>
    <b v="1"/>
    <s v="film &amp; video/television"/>
    <x v="4"/>
    <x v="19"/>
  </r>
  <r>
    <n v="864"/>
    <s v="Stevenson-Thompson"/>
    <s v="Automated static workforce"/>
    <n v="4200"/>
    <n v="14577"/>
    <x v="1"/>
    <n v="347"/>
    <n v="150"/>
    <n v="97.18"/>
    <s v="US"/>
    <s v="USD"/>
    <n v="1471582800"/>
    <n v="1472014800"/>
    <x v="775"/>
    <d v="2016-08-24T00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6"/>
    <n v="3272"/>
    <n v="46"/>
    <s v="US"/>
    <s v="USD"/>
    <n v="1410757200"/>
    <n v="1411534800"/>
    <x v="776"/>
    <d v="2014-09-24T00:00:00"/>
    <b v="0"/>
    <b v="0"/>
    <s v="theater/plays"/>
    <x v="3"/>
    <x v="3"/>
  </r>
  <r>
    <n v="866"/>
    <s v="Jackson-Brown"/>
    <s v="Versatile 5thgeneration matrices"/>
    <n v="182800"/>
    <n v="79045"/>
    <x v="3"/>
    <n v="43"/>
    <n v="898"/>
    <n v="88.02"/>
    <s v="US"/>
    <s v="USD"/>
    <n v="1304830800"/>
    <n v="1304917200"/>
    <x v="777"/>
    <d v="2011-05-09T00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"/>
    <n v="300"/>
    <n v="25.99"/>
    <s v="US"/>
    <s v="USD"/>
    <n v="1539061200"/>
    <n v="1539579600"/>
    <x v="778"/>
    <d v="2018-10-15T00:00:00"/>
    <b v="0"/>
    <b v="0"/>
    <s v="food/food trucks"/>
    <x v="0"/>
    <x v="0"/>
  </r>
  <r>
    <n v="868"/>
    <s v="Wood, Buckley and Meza"/>
    <s v="Front-line web-enabled installation"/>
    <n v="7000"/>
    <n v="12939"/>
    <x v="1"/>
    <n v="185"/>
    <n v="126"/>
    <n v="102.69"/>
    <s v="US"/>
    <s v="USD"/>
    <n v="1381554000"/>
    <n v="1382504400"/>
    <x v="779"/>
    <d v="2013-10-23T00:00:00"/>
    <b v="0"/>
    <b v="0"/>
    <s v="theater/plays"/>
    <x v="3"/>
    <x v="3"/>
  </r>
  <r>
    <n v="869"/>
    <s v="Brown-Williams"/>
    <s v="Multi-channeled responsive product"/>
    <n v="161900"/>
    <n v="38376"/>
    <x v="0"/>
    <n v="24"/>
    <n v="526"/>
    <n v="72.959999999999994"/>
    <s v="US"/>
    <s v="USD"/>
    <n v="1277096400"/>
    <n v="1278306000"/>
    <x v="780"/>
    <d v="2010-07-05T00:00:00"/>
    <b v="0"/>
    <b v="0"/>
    <s v="film &amp; video/drama"/>
    <x v="4"/>
    <x v="6"/>
  </r>
  <r>
    <n v="870"/>
    <s v="Hansen-Austin"/>
    <s v="Adaptive demand-driven encryption"/>
    <n v="7700"/>
    <n v="6920"/>
    <x v="0"/>
    <n v="90"/>
    <n v="121"/>
    <n v="57.19"/>
    <s v="US"/>
    <s v="USD"/>
    <n v="1440392400"/>
    <n v="1442552400"/>
    <x v="335"/>
    <d v="2015-09-18T00:00:00"/>
    <b v="0"/>
    <b v="0"/>
    <s v="theater/plays"/>
    <x v="3"/>
    <x v="3"/>
  </r>
  <r>
    <n v="871"/>
    <s v="Santana-George"/>
    <s v="Re-engineered client-driven knowledge user"/>
    <n v="71500"/>
    <n v="194912"/>
    <x v="1"/>
    <n v="273"/>
    <n v="2320"/>
    <n v="84.01"/>
    <s v="US"/>
    <s v="USD"/>
    <n v="1509512400"/>
    <n v="1511071200"/>
    <x v="535"/>
    <d v="2017-11-19T00:00:00"/>
    <b v="0"/>
    <b v="1"/>
    <s v="theater/plays"/>
    <x v="3"/>
    <x v="3"/>
  </r>
  <r>
    <n v="872"/>
    <s v="Davis LLC"/>
    <s v="Compatible logistical paradigm"/>
    <n v="4700"/>
    <n v="7992"/>
    <x v="1"/>
    <n v="170"/>
    <n v="81"/>
    <n v="98.67"/>
    <s v="AU"/>
    <s v="AUD"/>
    <n v="1535950800"/>
    <n v="1536382800"/>
    <x v="270"/>
    <d v="2018-09-08T00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"/>
    <n v="1887"/>
    <n v="42.01"/>
    <s v="US"/>
    <s v="USD"/>
    <n v="1389160800"/>
    <n v="1389592800"/>
    <x v="781"/>
    <d v="2014-01-13T00:00:00"/>
    <b v="0"/>
    <b v="0"/>
    <s v="photography/photography books"/>
    <x v="7"/>
    <x v="14"/>
  </r>
  <r>
    <n v="874"/>
    <s v="Chung-Nguyen"/>
    <s v="Managed discrete parallelism"/>
    <n v="40200"/>
    <n v="139468"/>
    <x v="1"/>
    <n v="347"/>
    <n v="4358"/>
    <n v="32"/>
    <s v="US"/>
    <s v="USD"/>
    <n v="1271998800"/>
    <n v="1275282000"/>
    <x v="782"/>
    <d v="2010-05-31T00:00:00"/>
    <b v="0"/>
    <b v="1"/>
    <s v="photography/photography books"/>
    <x v="7"/>
    <x v="14"/>
  </r>
  <r>
    <n v="875"/>
    <s v="Mueller-Harmon"/>
    <s v="Implemented tangible approach"/>
    <n v="7900"/>
    <n v="5465"/>
    <x v="0"/>
    <n v="69"/>
    <n v="67"/>
    <n v="81.569999999999993"/>
    <s v="US"/>
    <s v="USD"/>
    <n v="1294898400"/>
    <n v="1294984800"/>
    <x v="783"/>
    <d v="2011-01-14T00:00:00"/>
    <b v="0"/>
    <b v="0"/>
    <s v="music/rock"/>
    <x v="1"/>
    <x v="1"/>
  </r>
  <r>
    <n v="876"/>
    <s v="Dixon, Perez and Banks"/>
    <s v="Re-engineered encompassing definition"/>
    <n v="8300"/>
    <n v="2111"/>
    <x v="0"/>
    <n v="25"/>
    <n v="57"/>
    <n v="37.04"/>
    <s v="CA"/>
    <s v="CAD"/>
    <n v="1559970000"/>
    <n v="1562043600"/>
    <x v="784"/>
    <d v="2019-07-02T00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"/>
    <n v="1229"/>
    <n v="103.03"/>
    <s v="US"/>
    <s v="USD"/>
    <n v="1469509200"/>
    <n v="1469595600"/>
    <x v="785"/>
    <d v="2016-07-27T00:00:00"/>
    <b v="0"/>
    <b v="0"/>
    <s v="food/food trucks"/>
    <x v="0"/>
    <x v="0"/>
  </r>
  <r>
    <n v="878"/>
    <s v="Lutz Group"/>
    <s v="Enterprise-wide foreground paradigm"/>
    <n v="2700"/>
    <n v="1012"/>
    <x v="0"/>
    <n v="37"/>
    <n v="12"/>
    <n v="84.33"/>
    <s v="IT"/>
    <s v="EUR"/>
    <n v="1579068000"/>
    <n v="1581141600"/>
    <x v="786"/>
    <d v="2020-02-08T00:00:00"/>
    <b v="0"/>
    <b v="0"/>
    <s v="music/metal"/>
    <x v="1"/>
    <x v="16"/>
  </r>
  <r>
    <n v="879"/>
    <s v="Ortiz Inc"/>
    <s v="Stand-alone incremental parallelism"/>
    <n v="1000"/>
    <n v="5438"/>
    <x v="1"/>
    <n v="544"/>
    <n v="53"/>
    <n v="102.6"/>
    <s v="US"/>
    <s v="USD"/>
    <n v="1487743200"/>
    <n v="1488520800"/>
    <x v="787"/>
    <d v="2017-03-03T00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9"/>
    <n v="2414"/>
    <n v="79.989999999999995"/>
    <s v="US"/>
    <s v="USD"/>
    <n v="1563685200"/>
    <n v="1563858000"/>
    <x v="788"/>
    <d v="2019-07-23T00:00:00"/>
    <b v="0"/>
    <b v="0"/>
    <s v="music/electric music"/>
    <x v="1"/>
    <x v="5"/>
  </r>
  <r>
    <n v="881"/>
    <s v="Charles Inc"/>
    <s v="Implemented object-oriented synergy"/>
    <n v="81300"/>
    <n v="31665"/>
    <x v="0"/>
    <n v="39"/>
    <n v="452"/>
    <n v="70.06"/>
    <s v="US"/>
    <s v="USD"/>
    <n v="1436418000"/>
    <n v="1438923600"/>
    <x v="330"/>
    <d v="2015-08-07T00:00:00"/>
    <b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s v="US"/>
    <s v="USD"/>
    <n v="1421820000"/>
    <n v="1422165600"/>
    <x v="789"/>
    <d v="2015-01-25T00:00:00"/>
    <b v="0"/>
    <b v="0"/>
    <s v="theater/plays"/>
    <x v="3"/>
    <x v="3"/>
  </r>
  <r>
    <n v="883"/>
    <s v="Simmons-Villarreal"/>
    <s v="Customer-focused mobile Graphic Interface"/>
    <n v="3400"/>
    <n v="8089"/>
    <x v="1"/>
    <n v="238"/>
    <n v="193"/>
    <n v="41.91"/>
    <s v="US"/>
    <s v="USD"/>
    <n v="1274763600"/>
    <n v="1277874000"/>
    <x v="790"/>
    <d v="2010-06-30T00:00:00"/>
    <b v="0"/>
    <b v="0"/>
    <s v="film &amp; video/shorts"/>
    <x v="4"/>
    <x v="12"/>
  </r>
  <r>
    <n v="884"/>
    <s v="Strickland Group"/>
    <s v="Horizontal secondary interface"/>
    <n v="170800"/>
    <n v="109374"/>
    <x v="0"/>
    <n v="64"/>
    <n v="1886"/>
    <n v="57.99"/>
    <s v="US"/>
    <s v="USD"/>
    <n v="1399179600"/>
    <n v="1399352400"/>
    <x v="791"/>
    <d v="2014-05-06T00:00:00"/>
    <b v="0"/>
    <b v="1"/>
    <s v="theater/plays"/>
    <x v="3"/>
    <x v="3"/>
  </r>
  <r>
    <n v="885"/>
    <s v="Lynch Ltd"/>
    <s v="Virtual analyzing collaboration"/>
    <n v="1800"/>
    <n v="2129"/>
    <x v="1"/>
    <n v="118"/>
    <n v="52"/>
    <n v="40.94"/>
    <s v="US"/>
    <s v="USD"/>
    <n v="1275800400"/>
    <n v="1279083600"/>
    <x v="792"/>
    <d v="2010-07-14T00:00:00"/>
    <b v="0"/>
    <b v="0"/>
    <s v="theater/plays"/>
    <x v="3"/>
    <x v="3"/>
  </r>
  <r>
    <n v="886"/>
    <s v="Sanders LLC"/>
    <s v="Multi-tiered explicit focus group"/>
    <n v="150600"/>
    <n v="127745"/>
    <x v="0"/>
    <n v="85"/>
    <n v="1825"/>
    <n v="70"/>
    <s v="US"/>
    <s v="USD"/>
    <n v="1282798800"/>
    <n v="1284354000"/>
    <x v="793"/>
    <d v="2010-09-13T00:00:00"/>
    <b v="0"/>
    <b v="0"/>
    <s v="music/indie rock"/>
    <x v="1"/>
    <x v="7"/>
  </r>
  <r>
    <n v="887"/>
    <s v="Cooper LLC"/>
    <s v="Multi-layered systematic knowledgebase"/>
    <n v="7800"/>
    <n v="2289"/>
    <x v="0"/>
    <n v="29"/>
    <n v="31"/>
    <n v="73.84"/>
    <s v="US"/>
    <s v="USD"/>
    <n v="1437109200"/>
    <n v="1441170000"/>
    <x v="794"/>
    <d v="2015-09-02T00:00:00"/>
    <b v="0"/>
    <b v="1"/>
    <s v="theater/plays"/>
    <x v="3"/>
    <x v="3"/>
  </r>
  <r>
    <n v="888"/>
    <s v="Palmer Ltd"/>
    <s v="Reverse-engineered uniform knowledge user"/>
    <n v="5800"/>
    <n v="12174"/>
    <x v="1"/>
    <n v="210"/>
    <n v="290"/>
    <n v="41.98"/>
    <s v="US"/>
    <s v="USD"/>
    <n v="1491886800"/>
    <n v="1493528400"/>
    <x v="795"/>
    <d v="2017-04-30T00:00:00"/>
    <b v="0"/>
    <b v="0"/>
    <s v="theater/plays"/>
    <x v="3"/>
    <x v="3"/>
  </r>
  <r>
    <n v="889"/>
    <s v="Santos Group"/>
    <s v="Secured dynamic capacity"/>
    <n v="5600"/>
    <n v="9508"/>
    <x v="1"/>
    <n v="170"/>
    <n v="122"/>
    <n v="77.930000000000007"/>
    <s v="US"/>
    <s v="USD"/>
    <n v="1394600400"/>
    <n v="1395205200"/>
    <x v="796"/>
    <d v="2014-03-19T00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6"/>
    <n v="1470"/>
    <n v="106.02"/>
    <s v="US"/>
    <s v="USD"/>
    <n v="1561352400"/>
    <n v="1561438800"/>
    <x v="797"/>
    <d v="2019-06-25T00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9"/>
    <n v="165"/>
    <n v="47.02"/>
    <s v="CA"/>
    <s v="CAD"/>
    <n v="1322892000"/>
    <n v="1326693600"/>
    <x v="798"/>
    <d v="2012-01-16T00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1"/>
    <n v="182"/>
    <n v="76.02"/>
    <s v="US"/>
    <s v="USD"/>
    <n v="1274418000"/>
    <n v="1277960400"/>
    <x v="799"/>
    <d v="2010-07-01T00:00:00"/>
    <b v="0"/>
    <b v="0"/>
    <s v="publishing/translations"/>
    <x v="5"/>
    <x v="18"/>
  </r>
  <r>
    <n v="893"/>
    <s v="Collins-Martinez"/>
    <s v="Progressive grid-enabled website"/>
    <n v="8400"/>
    <n v="10770"/>
    <x v="1"/>
    <n v="128"/>
    <n v="199"/>
    <n v="54.12"/>
    <s v="IT"/>
    <s v="EUR"/>
    <n v="1434344400"/>
    <n v="1434690000"/>
    <x v="800"/>
    <d v="2015-06-19T00:00:00"/>
    <b v="0"/>
    <b v="1"/>
    <s v="film &amp; video/documentary"/>
    <x v="4"/>
    <x v="4"/>
  </r>
  <r>
    <n v="894"/>
    <s v="Barrett Inc"/>
    <s v="Organic cohesive neural-net"/>
    <n v="1700"/>
    <n v="3208"/>
    <x v="1"/>
    <n v="189"/>
    <n v="56"/>
    <n v="57.29"/>
    <s v="GB"/>
    <s v="GBP"/>
    <n v="1373518800"/>
    <n v="1376110800"/>
    <x v="801"/>
    <d v="2013-08-10T00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7"/>
    <n v="107"/>
    <n v="103.81"/>
    <s v="US"/>
    <s v="USD"/>
    <n v="1517637600"/>
    <n v="1518415200"/>
    <x v="802"/>
    <d v="2018-02-12T00:00:00"/>
    <b v="0"/>
    <b v="0"/>
    <s v="theater/plays"/>
    <x v="3"/>
    <x v="3"/>
  </r>
  <r>
    <n v="896"/>
    <s v="Wright-Bryant"/>
    <s v="Reverse-engineered client-server extranet"/>
    <n v="19800"/>
    <n v="153338"/>
    <x v="1"/>
    <n v="774"/>
    <n v="1460"/>
    <n v="105.03"/>
    <s v="AU"/>
    <s v="AUD"/>
    <n v="1310619600"/>
    <n v="1310878800"/>
    <x v="803"/>
    <d v="2011-07-17T00:00:00"/>
    <b v="0"/>
    <b v="1"/>
    <s v="food/food trucks"/>
    <x v="0"/>
    <x v="0"/>
  </r>
  <r>
    <n v="897"/>
    <s v="Berry-Cannon"/>
    <s v="Organized discrete encoding"/>
    <n v="8800"/>
    <n v="2437"/>
    <x v="0"/>
    <n v="28"/>
    <n v="27"/>
    <n v="90.26"/>
    <s v="US"/>
    <s v="USD"/>
    <n v="1556427600"/>
    <n v="1556600400"/>
    <x v="212"/>
    <d v="2019-04-30T00:00:00"/>
    <b v="0"/>
    <b v="0"/>
    <s v="theater/plays"/>
    <x v="3"/>
    <x v="3"/>
  </r>
  <r>
    <n v="898"/>
    <s v="Davis-Gonzalez"/>
    <s v="Balanced regional flexibility"/>
    <n v="179100"/>
    <n v="93991"/>
    <x v="0"/>
    <n v="52"/>
    <n v="1221"/>
    <n v="76.98"/>
    <s v="US"/>
    <s v="USD"/>
    <n v="1576476000"/>
    <n v="1576994400"/>
    <x v="804"/>
    <d v="2019-12-22T00:00:00"/>
    <b v="0"/>
    <b v="0"/>
    <s v="film &amp; video/documentary"/>
    <x v="4"/>
    <x v="4"/>
  </r>
  <r>
    <n v="899"/>
    <s v="Best-Young"/>
    <s v="Implemented multimedia time-frame"/>
    <n v="3100"/>
    <n v="12620"/>
    <x v="1"/>
    <n v="407"/>
    <n v="123"/>
    <n v="102.6"/>
    <s v="CH"/>
    <s v="CHF"/>
    <n v="1381122000"/>
    <n v="1382677200"/>
    <x v="805"/>
    <d v="2013-10-25T00:00:00"/>
    <b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s v="US"/>
    <s v="USD"/>
    <n v="1411102800"/>
    <n v="1411189200"/>
    <x v="806"/>
    <d v="2014-09-20T00:00:00"/>
    <b v="0"/>
    <b v="1"/>
    <s v="technology/web"/>
    <x v="2"/>
    <x v="2"/>
  </r>
  <r>
    <n v="901"/>
    <s v="Hogan Group"/>
    <s v="Versatile bottom-line definition"/>
    <n v="5600"/>
    <n v="8746"/>
    <x v="1"/>
    <n v="156"/>
    <n v="159"/>
    <n v="55.01"/>
    <s v="US"/>
    <s v="USD"/>
    <n v="1531803600"/>
    <n v="1534654800"/>
    <x v="807"/>
    <d v="2018-08-19T00:00:00"/>
    <b v="0"/>
    <b v="1"/>
    <s v="music/rock"/>
    <x v="1"/>
    <x v="1"/>
  </r>
  <r>
    <n v="902"/>
    <s v="Wang, Silva and Byrd"/>
    <s v="Integrated bifurcated software"/>
    <n v="1400"/>
    <n v="3534"/>
    <x v="1"/>
    <n v="252"/>
    <n v="110"/>
    <n v="32.130000000000003"/>
    <s v="US"/>
    <s v="USD"/>
    <n v="1454133600"/>
    <n v="1457762400"/>
    <x v="722"/>
    <d v="2016-03-12T00:00:00"/>
    <b v="0"/>
    <b v="0"/>
    <s v="technology/web"/>
    <x v="2"/>
    <x v="2"/>
  </r>
  <r>
    <n v="903"/>
    <s v="Parker-Morris"/>
    <s v="Assimilated next generation instruction set"/>
    <n v="41000"/>
    <n v="709"/>
    <x v="2"/>
    <n v="2"/>
    <n v="14"/>
    <n v="50.64"/>
    <s v="US"/>
    <s v="USD"/>
    <n v="1336194000"/>
    <n v="1337490000"/>
    <x v="477"/>
    <d v="2012-05-20T00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"/>
    <n v="16"/>
    <n v="49.69"/>
    <s v="US"/>
    <s v="USD"/>
    <n v="1349326800"/>
    <n v="1349672400"/>
    <x v="259"/>
    <d v="2012-10-08T00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4"/>
    <n v="236"/>
    <n v="54.89"/>
    <s v="US"/>
    <s v="USD"/>
    <n v="1379566800"/>
    <n v="1379826000"/>
    <x v="9"/>
    <d v="2013-09-22T00:00:00"/>
    <b v="0"/>
    <b v="0"/>
    <s v="theater/plays"/>
    <x v="3"/>
    <x v="3"/>
  </r>
  <r>
    <n v="906"/>
    <s v="Hayes Group"/>
    <s v="Implemented even-keeled standardization"/>
    <n v="5500"/>
    <n v="8964"/>
    <x v="1"/>
    <n v="163"/>
    <n v="191"/>
    <n v="46.93"/>
    <s v="US"/>
    <s v="USD"/>
    <n v="1494651600"/>
    <n v="1497762000"/>
    <x v="808"/>
    <d v="2017-06-18T00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"/>
    <n v="41"/>
    <n v="44.95"/>
    <s v="US"/>
    <s v="USD"/>
    <n v="1303880400"/>
    <n v="1304485200"/>
    <x v="809"/>
    <d v="2011-05-04T00:00:00"/>
    <b v="0"/>
    <b v="0"/>
    <s v="theater/plays"/>
    <x v="3"/>
    <x v="3"/>
  </r>
  <r>
    <n v="908"/>
    <s v="Bryant-Pope"/>
    <s v="Networked intangible help-desk"/>
    <n v="38200"/>
    <n v="121950"/>
    <x v="1"/>
    <n v="319"/>
    <n v="3934"/>
    <n v="31"/>
    <s v="US"/>
    <s v="USD"/>
    <n v="1335934800"/>
    <n v="1336885200"/>
    <x v="444"/>
    <d v="2012-05-13T00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9"/>
    <n v="80"/>
    <n v="107.76"/>
    <s v="CA"/>
    <s v="CAD"/>
    <n v="1528088400"/>
    <n v="1530421200"/>
    <x v="384"/>
    <d v="2018-07-01T00:00:00"/>
    <b v="0"/>
    <b v="1"/>
    <s v="theater/plays"/>
    <x v="3"/>
    <x v="3"/>
  </r>
  <r>
    <n v="910"/>
    <s v="King-Morris"/>
    <s v="Proactive incremental architecture"/>
    <n v="154500"/>
    <n v="30215"/>
    <x v="3"/>
    <n v="20"/>
    <n v="296"/>
    <n v="102.08"/>
    <s v="US"/>
    <s v="USD"/>
    <n v="1421906400"/>
    <n v="1421992800"/>
    <x v="810"/>
    <d v="2015-01-23T00:00:00"/>
    <b v="0"/>
    <b v="0"/>
    <s v="theater/plays"/>
    <x v="3"/>
    <x v="3"/>
  </r>
  <r>
    <n v="911"/>
    <s v="Carter, Cole and Curtis"/>
    <s v="Cloned responsive standardization"/>
    <n v="5800"/>
    <n v="11539"/>
    <x v="1"/>
    <n v="199"/>
    <n v="462"/>
    <n v="24.98"/>
    <s v="US"/>
    <s v="USD"/>
    <n v="1568005200"/>
    <n v="1568178000"/>
    <x v="811"/>
    <d v="2019-09-11T00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"/>
    <s v="US"/>
    <s v="USD"/>
    <n v="1346821200"/>
    <n v="1347944400"/>
    <x v="812"/>
    <d v="2012-09-18T00:00:00"/>
    <b v="1"/>
    <b v="0"/>
    <s v="film &amp; video/drama"/>
    <x v="4"/>
    <x v="6"/>
  </r>
  <r>
    <n v="913"/>
    <s v="Rivera-Pearson"/>
    <s v="Re-engineered asymmetric challenge"/>
    <n v="70200"/>
    <n v="35536"/>
    <x v="0"/>
    <n v="51"/>
    <n v="523"/>
    <n v="67.95"/>
    <s v="AU"/>
    <s v="AUD"/>
    <n v="1557637200"/>
    <n v="1558760400"/>
    <x v="813"/>
    <d v="2019-05-25T00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"/>
    <n v="141"/>
    <n v="26.07"/>
    <s v="GB"/>
    <s v="GBP"/>
    <n v="1375592400"/>
    <n v="1376629200"/>
    <x v="814"/>
    <d v="2013-08-16T00:00:00"/>
    <b v="0"/>
    <b v="0"/>
    <s v="theater/plays"/>
    <x v="3"/>
    <x v="3"/>
  </r>
  <r>
    <n v="915"/>
    <s v="Riggs Group"/>
    <s v="Configurable upward-trending solution"/>
    <n v="125900"/>
    <n v="195936"/>
    <x v="1"/>
    <n v="156"/>
    <n v="1866"/>
    <n v="105"/>
    <s v="GB"/>
    <s v="GBP"/>
    <n v="1503982800"/>
    <n v="1504760400"/>
    <x v="80"/>
    <d v="2017-09-07T00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"/>
    <n v="52"/>
    <n v="25.83"/>
    <s v="US"/>
    <s v="USD"/>
    <n v="1418882400"/>
    <n v="1419660000"/>
    <x v="815"/>
    <d v="2014-12-27T00:00:00"/>
    <b v="0"/>
    <b v="0"/>
    <s v="photography/photography books"/>
    <x v="7"/>
    <x v="14"/>
  </r>
  <r>
    <n v="917"/>
    <s v="Cooper Inc"/>
    <s v="Polarized discrete product"/>
    <n v="3600"/>
    <n v="2097"/>
    <x v="2"/>
    <n v="58"/>
    <n v="27"/>
    <n v="77.67"/>
    <s v="GB"/>
    <s v="GBP"/>
    <n v="1309237200"/>
    <n v="1311310800"/>
    <x v="816"/>
    <d v="2011-07-22T00:00:00"/>
    <b v="0"/>
    <b v="1"/>
    <s v="film &amp; video/shorts"/>
    <x v="4"/>
    <x v="12"/>
  </r>
  <r>
    <n v="918"/>
    <s v="Jones-Gonzalez"/>
    <s v="Seamless dynamic website"/>
    <n v="3800"/>
    <n v="9021"/>
    <x v="1"/>
    <n v="237"/>
    <n v="156"/>
    <n v="57.83"/>
    <s v="CH"/>
    <s v="CHF"/>
    <n v="1343365200"/>
    <n v="1344315600"/>
    <x v="474"/>
    <d v="2012-08-07T00:00:00"/>
    <b v="0"/>
    <b v="0"/>
    <s v="publishing/radio &amp; podcasts"/>
    <x v="5"/>
    <x v="15"/>
  </r>
  <r>
    <n v="919"/>
    <s v="Fox Ltd"/>
    <s v="Extended multimedia firmware"/>
    <n v="35600"/>
    <n v="20915"/>
    <x v="0"/>
    <n v="59"/>
    <n v="225"/>
    <n v="92.96"/>
    <s v="AU"/>
    <s v="AUD"/>
    <n v="1507957200"/>
    <n v="1510725600"/>
    <x v="817"/>
    <d v="2017-11-15T00:00:00"/>
    <b v="0"/>
    <b v="1"/>
    <s v="theater/plays"/>
    <x v="3"/>
    <x v="3"/>
  </r>
  <r>
    <n v="920"/>
    <s v="Green, Murphy and Webb"/>
    <s v="Versatile directional project"/>
    <n v="5300"/>
    <n v="9676"/>
    <x v="1"/>
    <n v="183"/>
    <n v="255"/>
    <n v="37.950000000000003"/>
    <s v="US"/>
    <s v="USD"/>
    <n v="1549519200"/>
    <n v="1551247200"/>
    <x v="818"/>
    <d v="2019-02-27T00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1"/>
    <n v="38"/>
    <n v="31.84"/>
    <s v="US"/>
    <s v="USD"/>
    <n v="1329026400"/>
    <n v="1330236000"/>
    <x v="819"/>
    <d v="2012-02-26T00:00:00"/>
    <b v="0"/>
    <b v="0"/>
    <s v="technology/web"/>
    <x v="2"/>
    <x v="2"/>
  </r>
  <r>
    <n v="922"/>
    <s v="Soto-Anthony"/>
    <s v="Ameliorated logistical capability"/>
    <n v="51400"/>
    <n v="90440"/>
    <x v="1"/>
    <n v="176"/>
    <n v="2261"/>
    <n v="40"/>
    <s v="US"/>
    <s v="USD"/>
    <n v="1544335200"/>
    <n v="1545112800"/>
    <x v="609"/>
    <d v="2018-12-18T00:00:00"/>
    <b v="0"/>
    <b v="1"/>
    <s v="music/world music"/>
    <x v="1"/>
    <x v="21"/>
  </r>
  <r>
    <n v="923"/>
    <s v="Wise and Sons"/>
    <s v="Sharable discrete definition"/>
    <n v="1700"/>
    <n v="4044"/>
    <x v="1"/>
    <n v="238"/>
    <n v="40"/>
    <n v="101.1"/>
    <s v="US"/>
    <s v="USD"/>
    <n v="1279083600"/>
    <n v="1279170000"/>
    <x v="547"/>
    <d v="2010-07-15T00:00:00"/>
    <b v="0"/>
    <b v="0"/>
    <s v="theater/plays"/>
    <x v="3"/>
    <x v="3"/>
  </r>
  <r>
    <n v="924"/>
    <s v="Butler-Barr"/>
    <s v="User-friendly next generation core"/>
    <n v="39400"/>
    <n v="192292"/>
    <x v="1"/>
    <n v="488"/>
    <n v="2289"/>
    <n v="84.01"/>
    <s v="IT"/>
    <s v="EUR"/>
    <n v="1572498000"/>
    <n v="1573452000"/>
    <x v="820"/>
    <d v="2019-11-11T00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"/>
    <n v="65"/>
    <n v="103.42"/>
    <s v="US"/>
    <s v="USD"/>
    <n v="1506056400"/>
    <n v="1507093200"/>
    <x v="821"/>
    <d v="2017-10-04T00:00:00"/>
    <b v="0"/>
    <b v="0"/>
    <s v="theater/plays"/>
    <x v="3"/>
    <x v="3"/>
  </r>
  <r>
    <n v="926"/>
    <s v="Brown-Oliver"/>
    <s v="Synchronized cohesive encoding"/>
    <n v="8700"/>
    <n v="1577"/>
    <x v="0"/>
    <n v="18"/>
    <n v="15"/>
    <n v="105.13"/>
    <s v="US"/>
    <s v="USD"/>
    <n v="1463029200"/>
    <n v="1463374800"/>
    <x v="151"/>
    <d v="2016-05-16T00:00:00"/>
    <b v="0"/>
    <b v="0"/>
    <s v="food/food trucks"/>
    <x v="0"/>
    <x v="0"/>
  </r>
  <r>
    <n v="927"/>
    <s v="Davis-Gardner"/>
    <s v="Synergistic dynamic utilization"/>
    <n v="7200"/>
    <n v="3301"/>
    <x v="0"/>
    <n v="46"/>
    <n v="37"/>
    <n v="89.22"/>
    <s v="US"/>
    <s v="USD"/>
    <n v="1342069200"/>
    <n v="1344574800"/>
    <x v="822"/>
    <d v="2012-08-10T00:00:00"/>
    <b v="0"/>
    <b v="0"/>
    <s v="theater/plays"/>
    <x v="3"/>
    <x v="3"/>
  </r>
  <r>
    <n v="928"/>
    <s v="Dawson Group"/>
    <s v="Triple-buffered bi-directional model"/>
    <n v="167400"/>
    <n v="196386"/>
    <x v="1"/>
    <n v="117"/>
    <n v="3777"/>
    <n v="52"/>
    <s v="IT"/>
    <s v="EUR"/>
    <n v="1388296800"/>
    <n v="1389074400"/>
    <x v="823"/>
    <d v="2014-01-07T00:00:00"/>
    <b v="0"/>
    <b v="0"/>
    <s v="technology/web"/>
    <x v="2"/>
    <x v="2"/>
  </r>
  <r>
    <n v="929"/>
    <s v="Turner-Terrell"/>
    <s v="Polarized tertiary function"/>
    <n v="5500"/>
    <n v="11952"/>
    <x v="1"/>
    <n v="217"/>
    <n v="184"/>
    <n v="64.959999999999994"/>
    <s v="GB"/>
    <s v="GBP"/>
    <n v="1493787600"/>
    <n v="1494997200"/>
    <x v="824"/>
    <d v="2017-05-17T00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"/>
    <n v="85"/>
    <n v="46.24"/>
    <s v="US"/>
    <s v="USD"/>
    <n v="1424844000"/>
    <n v="1425448800"/>
    <x v="825"/>
    <d v="2015-03-04T00:00:00"/>
    <b v="0"/>
    <b v="1"/>
    <s v="theater/plays"/>
    <x v="3"/>
    <x v="3"/>
  </r>
  <r>
    <n v="931"/>
    <s v="Lowery, Hayden and Cruz"/>
    <s v="Digitized 24/7 budgetary management"/>
    <n v="7900"/>
    <n v="5729"/>
    <x v="0"/>
    <n v="73"/>
    <n v="112"/>
    <n v="51.15"/>
    <s v="US"/>
    <s v="USD"/>
    <n v="1403931600"/>
    <n v="1404104400"/>
    <x v="826"/>
    <d v="2014-06-30T00:00:00"/>
    <b v="0"/>
    <b v="1"/>
    <s v="theater/plays"/>
    <x v="3"/>
    <x v="3"/>
  </r>
  <r>
    <n v="932"/>
    <s v="Mora, Miller and Harper"/>
    <s v="Stand-alone zero tolerance algorithm"/>
    <n v="2300"/>
    <n v="4883"/>
    <x v="1"/>
    <n v="212"/>
    <n v="144"/>
    <n v="33.909999999999997"/>
    <s v="US"/>
    <s v="USD"/>
    <n v="1394514000"/>
    <n v="1394773200"/>
    <x v="827"/>
    <d v="2014-03-14T00:00:00"/>
    <b v="0"/>
    <b v="0"/>
    <s v="music/rock"/>
    <x v="1"/>
    <x v="1"/>
  </r>
  <r>
    <n v="933"/>
    <s v="Espinoza Group"/>
    <s v="Implemented tangible support"/>
    <n v="73000"/>
    <n v="175015"/>
    <x v="1"/>
    <n v="240"/>
    <n v="1902"/>
    <n v="92.02"/>
    <s v="US"/>
    <s v="USD"/>
    <n v="1365397200"/>
    <n v="1366520400"/>
    <x v="828"/>
    <d v="2013-04-21T00:00:00"/>
    <b v="0"/>
    <b v="0"/>
    <s v="theater/plays"/>
    <x v="3"/>
    <x v="3"/>
  </r>
  <r>
    <n v="934"/>
    <s v="Davis, Crawford and Lopez"/>
    <s v="Reactive radical framework"/>
    <n v="6200"/>
    <n v="11280"/>
    <x v="1"/>
    <n v="182"/>
    <n v="105"/>
    <n v="107.43"/>
    <s v="US"/>
    <s v="USD"/>
    <n v="1456120800"/>
    <n v="1456639200"/>
    <x v="829"/>
    <d v="2016-02-28T00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"/>
    <n v="132"/>
    <n v="75.849999999999994"/>
    <s v="US"/>
    <s v="USD"/>
    <n v="1437714000"/>
    <n v="1438318800"/>
    <x v="830"/>
    <d v="2015-07-31T00:00:00"/>
    <b v="0"/>
    <b v="0"/>
    <s v="theater/plays"/>
    <x v="3"/>
    <x v="3"/>
  </r>
  <r>
    <n v="936"/>
    <s v="Brown Ltd"/>
    <s v="Enhanced composite contingency"/>
    <n v="103200"/>
    <n v="1690"/>
    <x v="0"/>
    <n v="2"/>
    <n v="21"/>
    <n v="80.48"/>
    <s v="US"/>
    <s v="USD"/>
    <n v="1563771600"/>
    <n v="1564030800"/>
    <x v="831"/>
    <d v="2019-07-25T00:00:00"/>
    <b v="1"/>
    <b v="0"/>
    <s v="theater/plays"/>
    <x v="3"/>
    <x v="3"/>
  </r>
  <r>
    <n v="937"/>
    <s v="Tapia, Sandoval and Hurley"/>
    <s v="Cloned fresh-thinking model"/>
    <n v="171000"/>
    <n v="84891"/>
    <x v="3"/>
    <n v="50"/>
    <n v="976"/>
    <n v="86.98"/>
    <s v="US"/>
    <s v="USD"/>
    <n v="1448517600"/>
    <n v="1449295200"/>
    <x v="832"/>
    <d v="2015-12-05T00:00:00"/>
    <b v="0"/>
    <b v="0"/>
    <s v="film &amp; video/documentary"/>
    <x v="4"/>
    <x v="4"/>
  </r>
  <r>
    <n v="938"/>
    <s v="Allen Inc"/>
    <s v="Total dedicated benchmark"/>
    <n v="9200"/>
    <n v="10093"/>
    <x v="1"/>
    <n v="110"/>
    <n v="96"/>
    <n v="105.14"/>
    <s v="US"/>
    <s v="USD"/>
    <n v="1528779600"/>
    <n v="1531890000"/>
    <x v="833"/>
    <d v="2018-07-18T00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"/>
    <n v="67"/>
    <n v="57.3"/>
    <s v="US"/>
    <s v="USD"/>
    <n v="1304744400"/>
    <n v="1306213200"/>
    <x v="834"/>
    <d v="2011-05-24T00:00:00"/>
    <b v="0"/>
    <b v="1"/>
    <s v="games/video games"/>
    <x v="6"/>
    <x v="11"/>
  </r>
  <r>
    <n v="940"/>
    <s v="Wiggins Ltd"/>
    <s v="Upgradable analyzing core"/>
    <n v="9900"/>
    <n v="6161"/>
    <x v="2"/>
    <n v="62"/>
    <n v="66"/>
    <n v="93.35"/>
    <s v="CA"/>
    <s v="CAD"/>
    <n v="1354341600"/>
    <n v="1356242400"/>
    <x v="835"/>
    <d v="2012-12-23T00:00:00"/>
    <b v="0"/>
    <b v="0"/>
    <s v="technology/web"/>
    <x v="2"/>
    <x v="2"/>
  </r>
  <r>
    <n v="941"/>
    <s v="Luna-Horne"/>
    <s v="Profound exuding pricing structure"/>
    <n v="43000"/>
    <n v="5615"/>
    <x v="0"/>
    <n v="13"/>
    <n v="78"/>
    <n v="71.989999999999995"/>
    <s v="US"/>
    <s v="USD"/>
    <n v="1294552800"/>
    <n v="1297576800"/>
    <x v="836"/>
    <d v="2011-02-13T00:00:00"/>
    <b v="1"/>
    <b v="0"/>
    <s v="theater/plays"/>
    <x v="3"/>
    <x v="3"/>
  </r>
  <r>
    <n v="942"/>
    <s v="Allen Inc"/>
    <s v="Horizontal optimizing model"/>
    <n v="9600"/>
    <n v="6205"/>
    <x v="0"/>
    <n v="65"/>
    <n v="67"/>
    <n v="92.61"/>
    <s v="AU"/>
    <s v="AUD"/>
    <n v="1295935200"/>
    <n v="1296194400"/>
    <x v="837"/>
    <d v="2011-01-28T00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60"/>
    <n v="114"/>
    <n v="104.99"/>
    <s v="US"/>
    <s v="USD"/>
    <n v="1411534800"/>
    <n v="1414558800"/>
    <x v="219"/>
    <d v="2014-10-29T00:00:00"/>
    <b v="0"/>
    <b v="0"/>
    <s v="food/food trucks"/>
    <x v="0"/>
    <x v="0"/>
  </r>
  <r>
    <n v="944"/>
    <s v="Walter Inc"/>
    <s v="Streamlined 5thgeneration intranet"/>
    <n v="10000"/>
    <n v="8142"/>
    <x v="0"/>
    <n v="81"/>
    <n v="263"/>
    <n v="30.96"/>
    <s v="AU"/>
    <s v="AUD"/>
    <n v="1486706400"/>
    <n v="1488348000"/>
    <x v="365"/>
    <d v="2017-03-01T00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"/>
    <n v="1691"/>
    <n v="33"/>
    <s v="US"/>
    <s v="USD"/>
    <n v="1333602000"/>
    <n v="1334898000"/>
    <x v="838"/>
    <d v="2012-04-20T00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0"/>
    <n v="181"/>
    <n v="84.19"/>
    <s v="US"/>
    <s v="USD"/>
    <n v="1308200400"/>
    <n v="1308373200"/>
    <x v="839"/>
    <d v="2011-06-18T00:00:00"/>
    <b v="0"/>
    <b v="0"/>
    <s v="theater/plays"/>
    <x v="3"/>
    <x v="3"/>
  </r>
  <r>
    <n v="947"/>
    <s v="Smith-Powell"/>
    <s v="Upgradable clear-thinking hardware"/>
    <n v="3600"/>
    <n v="961"/>
    <x v="0"/>
    <n v="27"/>
    <n v="13"/>
    <n v="73.92"/>
    <s v="US"/>
    <s v="USD"/>
    <n v="1411707600"/>
    <n v="1412312400"/>
    <x v="840"/>
    <d v="2014-10-03T00:00:00"/>
    <b v="0"/>
    <b v="0"/>
    <s v="theater/plays"/>
    <x v="3"/>
    <x v="3"/>
  </r>
  <r>
    <n v="948"/>
    <s v="Smith-Hill"/>
    <s v="Integrated holistic paradigm"/>
    <n v="9400"/>
    <n v="5918"/>
    <x v="3"/>
    <n v="63"/>
    <n v="160"/>
    <n v="36.99"/>
    <s v="US"/>
    <s v="USD"/>
    <n v="1418364000"/>
    <n v="1419228000"/>
    <x v="841"/>
    <d v="2014-12-22T00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"/>
    <n v="203"/>
    <n v="46.9"/>
    <s v="US"/>
    <s v="USD"/>
    <n v="1429333200"/>
    <n v="1430974800"/>
    <x v="842"/>
    <d v="2015-05-07T00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s v="US"/>
    <s v="USD"/>
    <n v="1555390800"/>
    <n v="1555822800"/>
    <x v="843"/>
    <d v="2019-04-21T00:00:00"/>
    <b v="0"/>
    <b v="1"/>
    <s v="theater/plays"/>
    <x v="3"/>
    <x v="3"/>
  </r>
  <r>
    <n v="951"/>
    <s v="Peterson Ltd"/>
    <s v="Re-engineered 24hour matrix"/>
    <n v="14500"/>
    <n v="159056"/>
    <x v="1"/>
    <n v="1097"/>
    <n v="1559"/>
    <n v="102.02"/>
    <s v="US"/>
    <s v="USD"/>
    <n v="1482732000"/>
    <n v="1482818400"/>
    <x v="844"/>
    <d v="2016-12-27T00:00:00"/>
    <b v="0"/>
    <b v="1"/>
    <s v="music/rock"/>
    <x v="1"/>
    <x v="1"/>
  </r>
  <r>
    <n v="952"/>
    <s v="Cummings-Hayes"/>
    <s v="Virtual multi-tasking core"/>
    <n v="145500"/>
    <n v="101987"/>
    <x v="3"/>
    <n v="70"/>
    <n v="2266"/>
    <n v="45.01"/>
    <s v="US"/>
    <s v="USD"/>
    <n v="1470718800"/>
    <n v="1471928400"/>
    <x v="845"/>
    <d v="2016-08-23T00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9"/>
    <s v="US"/>
    <s v="USD"/>
    <n v="1450591200"/>
    <n v="1453701600"/>
    <x v="846"/>
    <d v="2016-01-25T00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"/>
    <n v="1548"/>
    <n v="101.02"/>
    <s v="AU"/>
    <s v="AUD"/>
    <n v="1348290000"/>
    <n v="1350363600"/>
    <x v="110"/>
    <d v="2012-10-16T00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4"/>
    <s v="US"/>
    <s v="USD"/>
    <n v="1353823200"/>
    <n v="1353996000"/>
    <x v="847"/>
    <d v="2012-11-27T00:00:00"/>
    <b v="0"/>
    <b v="0"/>
    <s v="theater/plays"/>
    <x v="3"/>
    <x v="3"/>
  </r>
  <r>
    <n v="956"/>
    <s v="Wood Inc"/>
    <s v="Re-engineered composite focus group"/>
    <n v="187600"/>
    <n v="35698"/>
    <x v="0"/>
    <n v="19"/>
    <n v="830"/>
    <n v="43.01"/>
    <s v="US"/>
    <s v="USD"/>
    <n v="1450764000"/>
    <n v="1451109600"/>
    <x v="848"/>
    <d v="2015-12-26T00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7"/>
    <n v="131"/>
    <n v="94.92"/>
    <s v="US"/>
    <s v="USD"/>
    <n v="1329372000"/>
    <n v="1329631200"/>
    <x v="849"/>
    <d v="2012-02-19T00:00:00"/>
    <b v="0"/>
    <b v="0"/>
    <s v="theater/plays"/>
    <x v="3"/>
    <x v="3"/>
  </r>
  <r>
    <n v="958"/>
    <s v="Green, Robinson and Ho"/>
    <s v="De-engineered zero-defect open system"/>
    <n v="1100"/>
    <n v="8081"/>
    <x v="1"/>
    <n v="735"/>
    <n v="112"/>
    <n v="72.150000000000006"/>
    <s v="US"/>
    <s v="USD"/>
    <n v="1277096400"/>
    <n v="1278997200"/>
    <x v="780"/>
    <d v="2010-07-13T00:00:00"/>
    <b v="0"/>
    <b v="0"/>
    <s v="film &amp; video/animation"/>
    <x v="4"/>
    <x v="10"/>
  </r>
  <r>
    <n v="959"/>
    <s v="Black-Graham"/>
    <s v="Operative hybrid utilization"/>
    <n v="145000"/>
    <n v="6631"/>
    <x v="0"/>
    <n v="5"/>
    <n v="130"/>
    <n v="51.01"/>
    <s v="US"/>
    <s v="USD"/>
    <n v="1277701200"/>
    <n v="1280120400"/>
    <x v="140"/>
    <d v="2010-07-26T00:00:00"/>
    <b v="0"/>
    <b v="0"/>
    <s v="publishing/translations"/>
    <x v="5"/>
    <x v="18"/>
  </r>
  <r>
    <n v="960"/>
    <s v="Robbins Group"/>
    <s v="Function-based interactive matrix"/>
    <n v="5500"/>
    <n v="4678"/>
    <x v="0"/>
    <n v="85"/>
    <n v="55"/>
    <n v="85.05"/>
    <s v="US"/>
    <s v="USD"/>
    <n v="1454911200"/>
    <n v="1458104400"/>
    <x v="850"/>
    <d v="2016-03-16T00:00:00"/>
    <b v="0"/>
    <b v="0"/>
    <s v="technology/web"/>
    <x v="2"/>
    <x v="2"/>
  </r>
  <r>
    <n v="961"/>
    <s v="Mason, Case and May"/>
    <s v="Optimized content-based collaboration"/>
    <n v="5700"/>
    <n v="6800"/>
    <x v="1"/>
    <n v="119"/>
    <n v="155"/>
    <n v="43.87"/>
    <s v="US"/>
    <s v="USD"/>
    <n v="1297922400"/>
    <n v="1298268000"/>
    <x v="851"/>
    <d v="2011-02-21T00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"/>
    <n v="266"/>
    <n v="40.06"/>
    <s v="US"/>
    <s v="USD"/>
    <n v="1384408800"/>
    <n v="1386223200"/>
    <x v="852"/>
    <d v="2013-12-05T00:00:00"/>
    <b v="0"/>
    <b v="0"/>
    <s v="food/food trucks"/>
    <x v="0"/>
    <x v="0"/>
  </r>
  <r>
    <n v="963"/>
    <s v="Rodriguez-Robinson"/>
    <s v="Ergonomic methodical hub"/>
    <n v="5900"/>
    <n v="4997"/>
    <x v="0"/>
    <n v="85"/>
    <n v="114"/>
    <n v="43.83"/>
    <s v="IT"/>
    <s v="EUR"/>
    <n v="1299304800"/>
    <n v="1299823200"/>
    <x v="853"/>
    <d v="2011-03-11T00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6"/>
    <n v="155"/>
    <n v="84.93"/>
    <s v="US"/>
    <s v="USD"/>
    <n v="1431320400"/>
    <n v="1431752400"/>
    <x v="854"/>
    <d v="2015-05-16T00:00:00"/>
    <b v="0"/>
    <b v="0"/>
    <s v="theater/plays"/>
    <x v="3"/>
    <x v="3"/>
  </r>
  <r>
    <n v="965"/>
    <s v="Nunez-King"/>
    <s v="Phased clear-thinking policy"/>
    <n v="2200"/>
    <n v="8501"/>
    <x v="1"/>
    <n v="386"/>
    <n v="207"/>
    <n v="41.07"/>
    <s v="GB"/>
    <s v="GBP"/>
    <n v="1264399200"/>
    <n v="1267855200"/>
    <x v="67"/>
    <d v="2010-03-06T00:00:00"/>
    <b v="0"/>
    <b v="0"/>
    <s v="music/rock"/>
    <x v="1"/>
    <x v="1"/>
  </r>
  <r>
    <n v="966"/>
    <s v="Davis and Sons"/>
    <s v="Seamless solution-oriented capacity"/>
    <n v="1700"/>
    <n v="13468"/>
    <x v="1"/>
    <n v="792"/>
    <n v="245"/>
    <n v="54.97"/>
    <s v="US"/>
    <s v="USD"/>
    <n v="1497502800"/>
    <n v="1497675600"/>
    <x v="855"/>
    <d v="2017-06-17T00:00:00"/>
    <b v="0"/>
    <b v="0"/>
    <s v="theater/plays"/>
    <x v="3"/>
    <x v="3"/>
  </r>
  <r>
    <n v="967"/>
    <s v="Howard-Douglas"/>
    <s v="Organized human-resource attitude"/>
    <n v="88400"/>
    <n v="121138"/>
    <x v="1"/>
    <n v="137"/>
    <n v="1573"/>
    <n v="77.010000000000005"/>
    <s v="US"/>
    <s v="USD"/>
    <n v="1333688400"/>
    <n v="1336885200"/>
    <x v="107"/>
    <d v="2012-05-13T00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"/>
    <n v="114"/>
    <n v="71.2"/>
    <s v="US"/>
    <s v="USD"/>
    <n v="1293861600"/>
    <n v="1295157600"/>
    <x v="344"/>
    <d v="2011-01-16T00:00:00"/>
    <b v="0"/>
    <b v="0"/>
    <s v="food/food trucks"/>
    <x v="0"/>
    <x v="0"/>
  </r>
  <r>
    <n v="969"/>
    <s v="Lopez-King"/>
    <s v="Multi-lateral radical solution"/>
    <n v="7900"/>
    <n v="8550"/>
    <x v="1"/>
    <n v="108"/>
    <n v="93"/>
    <n v="91.94"/>
    <s v="US"/>
    <s v="USD"/>
    <n v="1576994400"/>
    <n v="1577599200"/>
    <x v="856"/>
    <d v="2019-12-29T00:00:00"/>
    <b v="0"/>
    <b v="0"/>
    <s v="theater/plays"/>
    <x v="3"/>
    <x v="3"/>
  </r>
  <r>
    <n v="970"/>
    <s v="Glover-Nelson"/>
    <s v="Inverse context-sensitive info-mediaries"/>
    <n v="94900"/>
    <n v="57659"/>
    <x v="0"/>
    <n v="61"/>
    <n v="594"/>
    <n v="97.07"/>
    <s v="US"/>
    <s v="USD"/>
    <n v="1304917200"/>
    <n v="1305003600"/>
    <x v="857"/>
    <d v="2011-05-10T00:00:00"/>
    <b v="0"/>
    <b v="0"/>
    <s v="theater/plays"/>
    <x v="3"/>
    <x v="3"/>
  </r>
  <r>
    <n v="971"/>
    <s v="Garner and Sons"/>
    <s v="Versatile neutral workforce"/>
    <n v="5100"/>
    <n v="1414"/>
    <x v="0"/>
    <n v="28"/>
    <n v="24"/>
    <n v="58.92"/>
    <s v="US"/>
    <s v="USD"/>
    <n v="1381208400"/>
    <n v="1381726800"/>
    <x v="858"/>
    <d v="2013-10-14T00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"/>
    <n v="1681"/>
    <n v="58.02"/>
    <s v="US"/>
    <s v="USD"/>
    <n v="1401685200"/>
    <n v="1402462800"/>
    <x v="859"/>
    <d v="2014-06-11T00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2"/>
    <n v="252"/>
    <n v="103.87"/>
    <s v="US"/>
    <s v="USD"/>
    <n v="1291960800"/>
    <n v="1292133600"/>
    <x v="860"/>
    <d v="2010-12-12T00:00:00"/>
    <b v="0"/>
    <b v="1"/>
    <s v="theater/plays"/>
    <x v="3"/>
    <x v="3"/>
  </r>
  <r>
    <n v="974"/>
    <s v="Thomas, Clay and Mendoza"/>
    <s v="Multi-channeled reciprocal interface"/>
    <n v="800"/>
    <n v="2991"/>
    <x v="1"/>
    <n v="374"/>
    <n v="32"/>
    <n v="93.47"/>
    <s v="US"/>
    <s v="USD"/>
    <n v="1368853200"/>
    <n v="1368939600"/>
    <x v="170"/>
    <d v="2013-05-19T00:00:00"/>
    <b v="0"/>
    <b v="0"/>
    <s v="music/indie rock"/>
    <x v="1"/>
    <x v="7"/>
  </r>
  <r>
    <n v="975"/>
    <s v="Ayala Group"/>
    <s v="Right-sized maximized migration"/>
    <n v="5400"/>
    <n v="8366"/>
    <x v="1"/>
    <n v="155"/>
    <n v="135"/>
    <n v="61.97"/>
    <s v="US"/>
    <s v="USD"/>
    <n v="1448776800"/>
    <n v="1452146400"/>
    <x v="861"/>
    <d v="2016-01-07T00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"/>
    <n v="140"/>
    <n v="92.04"/>
    <s v="US"/>
    <s v="USD"/>
    <n v="1296194400"/>
    <n v="1296712800"/>
    <x v="862"/>
    <d v="2011-02-03T00:00:00"/>
    <b v="0"/>
    <b v="1"/>
    <s v="theater/plays"/>
    <x v="3"/>
    <x v="3"/>
  </r>
  <r>
    <n v="977"/>
    <s v="Johnson Group"/>
    <s v="Vision-oriented interactive solution"/>
    <n v="7000"/>
    <n v="5177"/>
    <x v="0"/>
    <n v="74"/>
    <n v="67"/>
    <n v="77.27"/>
    <s v="US"/>
    <s v="USD"/>
    <n v="1517983200"/>
    <n v="1520748000"/>
    <x v="863"/>
    <d v="2018-03-11T00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"/>
    <n v="92"/>
    <n v="93.92"/>
    <s v="US"/>
    <s v="USD"/>
    <n v="1478930400"/>
    <n v="1480831200"/>
    <x v="864"/>
    <d v="2016-12-04T00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"/>
    <n v="1015"/>
    <n v="84.97"/>
    <s v="GB"/>
    <s v="GBP"/>
    <n v="1426395600"/>
    <n v="1426914000"/>
    <x v="527"/>
    <d v="2015-03-21T00:00:00"/>
    <b v="0"/>
    <b v="0"/>
    <s v="theater/plays"/>
    <x v="3"/>
    <x v="3"/>
  </r>
  <r>
    <n v="980"/>
    <s v="Huff-Johnson"/>
    <s v="Universal fault-tolerant orchestration"/>
    <n v="195200"/>
    <n v="78630"/>
    <x v="0"/>
    <n v="40"/>
    <n v="742"/>
    <n v="105.97"/>
    <s v="US"/>
    <s v="USD"/>
    <n v="1446181200"/>
    <n v="1446616800"/>
    <x v="865"/>
    <d v="2015-11-04T00:00:00"/>
    <b v="1"/>
    <b v="0"/>
    <s v="publishing/nonfiction"/>
    <x v="5"/>
    <x v="9"/>
  </r>
  <r>
    <n v="981"/>
    <s v="Diaz-Little"/>
    <s v="Grass-roots executive synergy"/>
    <n v="6700"/>
    <n v="11941"/>
    <x v="1"/>
    <n v="178"/>
    <n v="323"/>
    <n v="36.97"/>
    <s v="US"/>
    <s v="USD"/>
    <n v="1514181600"/>
    <n v="1517032800"/>
    <x v="866"/>
    <d v="2018-01-27T00:00:00"/>
    <b v="0"/>
    <b v="0"/>
    <s v="technology/web"/>
    <x v="2"/>
    <x v="2"/>
  </r>
  <r>
    <n v="982"/>
    <s v="Freeman-French"/>
    <s v="Multi-layered optimal application"/>
    <n v="7200"/>
    <n v="6115"/>
    <x v="0"/>
    <n v="85"/>
    <n v="75"/>
    <n v="81.53"/>
    <s v="US"/>
    <s v="USD"/>
    <n v="1311051600"/>
    <n v="1311224400"/>
    <x v="867"/>
    <d v="2011-07-21T00:00:00"/>
    <b v="0"/>
    <b v="1"/>
    <s v="film &amp; video/documentary"/>
    <x v="4"/>
    <x v="4"/>
  </r>
  <r>
    <n v="983"/>
    <s v="Beck-Weber"/>
    <s v="Business-focused full-range core"/>
    <n v="129100"/>
    <n v="188404"/>
    <x v="1"/>
    <n v="146"/>
    <n v="2326"/>
    <n v="81"/>
    <s v="US"/>
    <s v="USD"/>
    <n v="1564894800"/>
    <n v="1566190800"/>
    <x v="868"/>
    <d v="2019-08-19T00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"/>
    <n v="381"/>
    <n v="26.01"/>
    <s v="US"/>
    <s v="USD"/>
    <n v="1567918800"/>
    <n v="1570165200"/>
    <x v="105"/>
    <d v="2019-10-04T00:00:00"/>
    <b v="0"/>
    <b v="0"/>
    <s v="theater/plays"/>
    <x v="3"/>
    <x v="3"/>
  </r>
  <r>
    <n v="985"/>
    <s v="Logan-Curtis"/>
    <s v="Enhanced optimal ability"/>
    <n v="170600"/>
    <n v="114523"/>
    <x v="0"/>
    <n v="67"/>
    <n v="4405"/>
    <n v="26"/>
    <s v="US"/>
    <s v="USD"/>
    <n v="1386309600"/>
    <n v="1388556000"/>
    <x v="481"/>
    <d v="2014-01-01T00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"/>
    <n v="92"/>
    <n v="34.17"/>
    <s v="US"/>
    <s v="USD"/>
    <n v="1301979600"/>
    <n v="1303189200"/>
    <x v="253"/>
    <d v="2011-04-19T00:00:00"/>
    <b v="0"/>
    <b v="0"/>
    <s v="music/rock"/>
    <x v="1"/>
    <x v="1"/>
  </r>
  <r>
    <n v="987"/>
    <s v="Wilson Group"/>
    <s v="Ameliorated foreground focus group"/>
    <n v="6200"/>
    <n v="13441"/>
    <x v="1"/>
    <n v="217"/>
    <n v="480"/>
    <n v="28"/>
    <s v="US"/>
    <s v="USD"/>
    <n v="1493269200"/>
    <n v="1494478800"/>
    <x v="869"/>
    <d v="2017-05-11T00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"/>
    <n v="64"/>
    <n v="76.55"/>
    <s v="US"/>
    <s v="USD"/>
    <n v="1478930400"/>
    <n v="1480744800"/>
    <x v="864"/>
    <d v="2016-12-03T00:00:00"/>
    <b v="0"/>
    <b v="0"/>
    <s v="publishing/radio &amp; podcasts"/>
    <x v="5"/>
    <x v="15"/>
  </r>
  <r>
    <n v="989"/>
    <s v="Hernandez Inc"/>
    <s v="Versatile dedicated migration"/>
    <n v="2400"/>
    <n v="11990"/>
    <x v="1"/>
    <n v="500"/>
    <n v="226"/>
    <n v="53.05"/>
    <s v="US"/>
    <s v="USD"/>
    <n v="1555390800"/>
    <n v="1555822800"/>
    <x v="843"/>
    <d v="2019-04-21T00:00:00"/>
    <b v="0"/>
    <b v="0"/>
    <s v="publishing/translations"/>
    <x v="5"/>
    <x v="18"/>
  </r>
  <r>
    <n v="990"/>
    <s v="Ortiz-Roberts"/>
    <s v="Devolved foreground customer loyalty"/>
    <n v="7800"/>
    <n v="6839"/>
    <x v="0"/>
    <n v="88"/>
    <n v="64"/>
    <n v="106.86"/>
    <s v="US"/>
    <s v="USD"/>
    <n v="1456984800"/>
    <n v="1458882000"/>
    <x v="289"/>
    <d v="2016-03-25T00:00:00"/>
    <b v="0"/>
    <b v="1"/>
    <s v="film &amp; video/drama"/>
    <x v="4"/>
    <x v="6"/>
  </r>
  <r>
    <n v="991"/>
    <s v="Ramirez LLC"/>
    <s v="Reduced reciprocal focus group"/>
    <n v="9800"/>
    <n v="11091"/>
    <x v="1"/>
    <n v="113"/>
    <n v="241"/>
    <n v="46.02"/>
    <s v="US"/>
    <s v="USD"/>
    <n v="1411621200"/>
    <n v="1411966800"/>
    <x v="870"/>
    <d v="2014-09-29T00:00:00"/>
    <b v="0"/>
    <b v="1"/>
    <s v="music/rock"/>
    <x v="1"/>
    <x v="1"/>
  </r>
  <r>
    <n v="992"/>
    <s v="Morrow Inc"/>
    <s v="Networked global migration"/>
    <n v="3100"/>
    <n v="13223"/>
    <x v="1"/>
    <n v="427"/>
    <n v="132"/>
    <n v="100.17"/>
    <s v="US"/>
    <s v="USD"/>
    <n v="1525669200"/>
    <n v="1526878800"/>
    <x v="871"/>
    <d v="2018-05-21T00:00:00"/>
    <b v="0"/>
    <b v="1"/>
    <s v="film &amp; video/drama"/>
    <x v="4"/>
    <x v="6"/>
  </r>
  <r>
    <n v="993"/>
    <s v="Erickson-Rogers"/>
    <s v="De-engineered even-keeled definition"/>
    <n v="9800"/>
    <n v="7608"/>
    <x v="3"/>
    <n v="78"/>
    <n v="75"/>
    <n v="101.44"/>
    <s v="IT"/>
    <s v="EUR"/>
    <n v="1450936800"/>
    <n v="1452405600"/>
    <x v="872"/>
    <d v="2016-01-10T00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"/>
    <n v="842"/>
    <n v="87.97"/>
    <s v="US"/>
    <s v="USD"/>
    <n v="1413522000"/>
    <n v="1414040400"/>
    <x v="873"/>
    <d v="2014-10-23T00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"/>
    <n v="2043"/>
    <n v="75"/>
    <s v="US"/>
    <s v="USD"/>
    <n v="1541307600"/>
    <n v="1543816800"/>
    <x v="874"/>
    <d v="2018-12-03T00:00:00"/>
    <b v="0"/>
    <b v="1"/>
    <s v="food/food trucks"/>
    <x v="0"/>
    <x v="0"/>
  </r>
  <r>
    <n v="996"/>
    <s v="Butler LLC"/>
    <s v="Future-proofed upward-trending migration"/>
    <n v="6600"/>
    <n v="4814"/>
    <x v="0"/>
    <n v="73"/>
    <n v="112"/>
    <n v="42.98"/>
    <s v="US"/>
    <s v="USD"/>
    <n v="1357106400"/>
    <n v="1359698400"/>
    <x v="875"/>
    <d v="2013-02-01T00:00:00"/>
    <b v="0"/>
    <b v="0"/>
    <s v="theater/plays"/>
    <x v="3"/>
    <x v="3"/>
  </r>
  <r>
    <n v="997"/>
    <s v="Ball LLC"/>
    <s v="Right-sized full-range throughput"/>
    <n v="7600"/>
    <n v="4603"/>
    <x v="3"/>
    <n v="61"/>
    <n v="139"/>
    <n v="33.119999999999997"/>
    <s v="IT"/>
    <s v="EUR"/>
    <n v="1390197600"/>
    <n v="1390629600"/>
    <x v="876"/>
    <d v="2014-01-25T00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7"/>
    <n v="374"/>
    <n v="101.13"/>
    <s v="US"/>
    <s v="USD"/>
    <n v="1265868000"/>
    <n v="1267077600"/>
    <x v="877"/>
    <d v="2010-02-25T00:00:00"/>
    <b v="0"/>
    <b v="1"/>
    <s v="music/indie rock"/>
    <x v="1"/>
    <x v="7"/>
  </r>
  <r>
    <n v="999"/>
    <s v="Hernandez, Norton and Kelley"/>
    <s v="Expanded eco-centric policy"/>
    <n v="111100"/>
    <n v="62819"/>
    <x v="3"/>
    <n v="57"/>
    <n v="1122"/>
    <n v="55.99"/>
    <s v="US"/>
    <s v="USD"/>
    <n v="1467176400"/>
    <n v="1467781200"/>
    <x v="878"/>
    <d v="2016-07-06T00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DC7C7-B184-4F10-B58B-2040F2A116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5"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outcome" fld="2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60555-00B8-4C99-98B4-9F0AEA7C991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AADAC-CCC1-4B3D-B4CE-3C452377BFCA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 fieldListSortAscending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3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EF8F-91E5-421A-8875-EBD96D5A4129}">
  <sheetPr codeName="Sheet3"/>
  <dimension ref="A1:F14"/>
  <sheetViews>
    <sheetView workbookViewId="0">
      <selection activeCell="P28" sqref="P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17" max="17" width="12.375" bestFit="1" customWidth="1"/>
  </cols>
  <sheetData>
    <row r="1" spans="1:6" x14ac:dyDescent="0.25">
      <c r="A1" s="5" t="s">
        <v>6</v>
      </c>
      <c r="B1" t="s">
        <v>2069</v>
      </c>
    </row>
    <row r="3" spans="1:6" x14ac:dyDescent="0.25">
      <c r="A3" s="5" t="s">
        <v>2044</v>
      </c>
      <c r="B3" s="5" t="s">
        <v>2034</v>
      </c>
    </row>
    <row r="4" spans="1:6" x14ac:dyDescent="0.25">
      <c r="A4" s="5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2038</v>
      </c>
      <c r="E8">
        <v>4</v>
      </c>
      <c r="F8">
        <v>4</v>
      </c>
    </row>
    <row r="9" spans="1:6" x14ac:dyDescent="0.25">
      <c r="A9" s="6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EA9B-FD34-4D8A-855B-BEB70F4942DF}">
  <sheetPr codeName="Sheet6"/>
  <dimension ref="A4:F30"/>
  <sheetViews>
    <sheetView workbookViewId="0">
      <selection activeCell="G34" sqref="G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4" spans="1:6" x14ac:dyDescent="0.25">
      <c r="A4" s="5" t="s">
        <v>2044</v>
      </c>
      <c r="B4" s="5" t="s">
        <v>2034</v>
      </c>
    </row>
    <row r="5" spans="1:6" x14ac:dyDescent="0.25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6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2054</v>
      </c>
      <c r="E7">
        <v>4</v>
      </c>
      <c r="F7">
        <v>4</v>
      </c>
    </row>
    <row r="8" spans="1:6" x14ac:dyDescent="0.25">
      <c r="A8" s="6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2055</v>
      </c>
      <c r="C10">
        <v>8</v>
      </c>
      <c r="E10">
        <v>10</v>
      </c>
      <c r="F10">
        <v>18</v>
      </c>
    </row>
    <row r="11" spans="1:6" x14ac:dyDescent="0.25">
      <c r="A11" s="6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2058</v>
      </c>
      <c r="C15">
        <v>3</v>
      </c>
      <c r="E15">
        <v>4</v>
      </c>
      <c r="F15">
        <v>7</v>
      </c>
    </row>
    <row r="16" spans="1:6" x14ac:dyDescent="0.25">
      <c r="A16" s="6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2064</v>
      </c>
      <c r="C20">
        <v>4</v>
      </c>
      <c r="E20">
        <v>4</v>
      </c>
      <c r="F20">
        <v>8</v>
      </c>
    </row>
    <row r="21" spans="1:6" x14ac:dyDescent="0.25">
      <c r="A21" s="6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2048</v>
      </c>
      <c r="C22">
        <v>9</v>
      </c>
      <c r="E22">
        <v>5</v>
      </c>
      <c r="F22">
        <v>14</v>
      </c>
    </row>
    <row r="23" spans="1:6" x14ac:dyDescent="0.25">
      <c r="A23" s="6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2050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2065</v>
      </c>
      <c r="C25">
        <v>7</v>
      </c>
      <c r="E25">
        <v>14</v>
      </c>
      <c r="F25">
        <v>21</v>
      </c>
    </row>
    <row r="26" spans="1:6" x14ac:dyDescent="0.25">
      <c r="A26" s="6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2060</v>
      </c>
      <c r="E29">
        <v>3</v>
      </c>
      <c r="F29">
        <v>3</v>
      </c>
    </row>
    <row r="30" spans="1:6" x14ac:dyDescent="0.25">
      <c r="A30" s="6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5AD-2BBB-47D0-82D6-B17CD173CC00}">
  <sheetPr codeName="Sheet7"/>
  <dimension ref="A1:E18"/>
  <sheetViews>
    <sheetView workbookViewId="0">
      <selection activeCell="E21" sqref="E21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5" t="s">
        <v>2030</v>
      </c>
      <c r="B1" t="s">
        <v>2069</v>
      </c>
    </row>
    <row r="2" spans="1:5" x14ac:dyDescent="0.25">
      <c r="A2" s="5" t="s">
        <v>2072</v>
      </c>
      <c r="B2" t="s">
        <v>2069</v>
      </c>
    </row>
    <row r="4" spans="1:5" x14ac:dyDescent="0.25">
      <c r="A4" s="5" t="s">
        <v>2044</v>
      </c>
      <c r="B4" s="5" t="s">
        <v>2034</v>
      </c>
    </row>
    <row r="5" spans="1:5" x14ac:dyDescent="0.25">
      <c r="A5" s="5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F55-860B-4708-8B9D-BB5B3FE20179}">
  <sheetPr codeName="Sheet8"/>
  <dimension ref="A1:H13"/>
  <sheetViews>
    <sheetView workbookViewId="0">
      <selection activeCell="E3" sqref="E3"/>
    </sheetView>
  </sheetViews>
  <sheetFormatPr defaultRowHeight="15.75" x14ac:dyDescent="0.25"/>
  <cols>
    <col min="1" max="1" width="14.25" customWidth="1"/>
    <col min="2" max="2" width="15.625" customWidth="1"/>
    <col min="3" max="3" width="12.875" customWidth="1"/>
    <col min="4" max="4" width="16.375" customWidth="1"/>
    <col min="5" max="5" width="11.625" customWidth="1"/>
    <col min="6" max="6" width="18.875" customWidth="1"/>
    <col min="7" max="7" width="15.5" customWidth="1"/>
    <col min="8" max="8" width="19" customWidth="1"/>
  </cols>
  <sheetData>
    <row r="1" spans="1:8" x14ac:dyDescent="0.25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25">
      <c r="A2" s="8" t="s">
        <v>2093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COUNTIFS(Crowdfunding!D:D,"&lt;1000",Crowdfunding!F:F,"canceled")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s="10" t="s">
        <v>2094</v>
      </c>
      <c r="B3">
        <f>COUNTIFS(Crowdfunding!D:D,"&gt;=1000",Crowdfunding!D:D,"&lt;5000",Crowdfunding!F:F,"successful")</f>
        <v>191</v>
      </c>
      <c r="C3">
        <f>COUNTIFS(Crowdfunding!D:D,"&gt;=1000",Crowdfunding!D:D,"&lt;5000",Crowdfunding!F:F,"failed")</f>
        <v>38</v>
      </c>
      <c r="D3">
        <f>COUNTIFS(Crowdfunding!D:D,"&gt;=1000",Crowdfunding!D:D,"&lt;5000",Crowdfunding!F:F,"canceled")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s="9" t="s">
        <v>2095</v>
      </c>
      <c r="B4">
        <f>COUNTIFS(Crowdfunding!D:D,"&gt;=5000",Crowdfunding!D:D,"&lt;10000",Crowdfunding!F:F,"successful")</f>
        <v>164</v>
      </c>
      <c r="C4">
        <f>COUNTIFS(Crowdfunding!D:D,"&gt;=5000",Crowdfunding!D:D,"&lt;10000",Crowdfunding!F:F,"failed")</f>
        <v>126</v>
      </c>
      <c r="D4">
        <f>COUNTIFS(Crowdfunding!D:D,"&gt;=5000",Crowdfunding!D:D,"&lt;10000",Crowdfunding!F:F,"canceled")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s="9" t="s">
        <v>2096</v>
      </c>
      <c r="B5">
        <f>COUNTIFS(Crowdfunding!D:D,"&gt;=10000",Crowdfunding!D:D,"&lt;15000",Crowdfunding!F:F,"successful")</f>
        <v>4</v>
      </c>
      <c r="C5">
        <f>COUNTIFS(Crowdfunding!D:D,"&gt;=10000",Crowdfunding!D:D,"&lt;15000",Crowdfunding!F:F,"failed")</f>
        <v>5</v>
      </c>
      <c r="D5">
        <f>COUNTIFS(Crowdfunding!D:D,"&gt;=10000",Crowdfunding!D:D,"&lt;15000",Crowdfunding!F:F,"canceled")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s="9" t="s">
        <v>2097</v>
      </c>
      <c r="B6">
        <f>COUNTIFS(Crowdfunding!D:D,"&gt;=15000",Crowdfunding!D:D,"&lt;20000",Crowdfunding!F:F,"successful")</f>
        <v>10</v>
      </c>
      <c r="C6">
        <f>COUNTIFS(Crowdfunding!D:D,"&gt;=15000",Crowdfunding!D:D,"&lt;20000",Crowdfunding!F:F,"failed")</f>
        <v>0</v>
      </c>
      <c r="D6">
        <f>COUNTIFS(Crowdfunding!D:D,"&gt;=15000",Crowdfunding!D:D,"&lt;20000",Crowdfunding!F:F,"canceled")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s="9" t="s">
        <v>2098</v>
      </c>
      <c r="B7">
        <f>COUNTIFS(Crowdfunding!D:D,"&gt;=20000",Crowdfunding!D:D,"&lt;25000",Crowdfunding!F:F,"successful")</f>
        <v>7</v>
      </c>
      <c r="C7">
        <f>COUNTIFS(Crowdfunding!D:D,"&gt;=20000",Crowdfunding!D:D,"&lt;25000",Crowdfunding!F:F,"failed")</f>
        <v>0</v>
      </c>
      <c r="D7">
        <f>COUNTIFS(Crowdfunding!D:D,"&gt;=20000",Crowdfunding!D:D,"&lt;25000",Crowdfunding!F:F,"canceled")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s="9" t="s">
        <v>2099</v>
      </c>
      <c r="B8">
        <f>COUNTIFS(Crowdfunding!D:D,"&gt;=25000",Crowdfunding!D:D,"&lt;30000",Crowdfunding!F:F,"successful")</f>
        <v>11</v>
      </c>
      <c r="C8">
        <f>COUNTIFS(Crowdfunding!D:D,"&gt;=25000",Crowdfunding!D:D,"&lt;30000",Crowdfunding!F:F,"failed")</f>
        <v>3</v>
      </c>
      <c r="D8">
        <f>COUNTIFS(Crowdfunding!D:D,"&gt;=25000",Crowdfunding!D:D,"&lt;30000",Crowdfunding!F:F,"canceled")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s="9" t="s">
        <v>2100</v>
      </c>
      <c r="B9">
        <f>COUNTIFS(Crowdfunding!D:D,"&gt;=30000",Crowdfunding!D:D,"&lt;35000",Crowdfunding!F:F,"successful")</f>
        <v>7</v>
      </c>
      <c r="C9">
        <f>COUNTIFS(Crowdfunding!D:D,"&gt;=30000",Crowdfunding!D:D,"&lt;35000",Crowdfunding!F:F,"failed")</f>
        <v>0</v>
      </c>
      <c r="D9">
        <f>COUNTIFS(Crowdfunding!D:D,"&gt;=30000",Crowdfunding!D:D,"&lt;35000",Crowdfunding!F:F,"canceled")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s="9" t="s">
        <v>2101</v>
      </c>
      <c r="B10">
        <f>COUNTIFS(Crowdfunding!D:D,"&gt;=35000",Crowdfunding!D:D,"&lt;40000",Crowdfunding!F:F,"successful")</f>
        <v>8</v>
      </c>
      <c r="C10">
        <f>COUNTIFS(Crowdfunding!D:D,"&gt;=35000",Crowdfunding!D:D,"&lt;40000",Crowdfunding!F:F,"failed")</f>
        <v>3</v>
      </c>
      <c r="D10">
        <f>COUNTIFS(Crowdfunding!F:F,"&gt;=35000",Crowdfunding!F:F,"&lt;40000",Crowdfunding!G:G,"canceled")</f>
        <v>0</v>
      </c>
      <c r="E10">
        <f t="shared" si="0"/>
        <v>11</v>
      </c>
      <c r="F10" s="11">
        <f t="shared" si="1"/>
        <v>0.72727272727272729</v>
      </c>
      <c r="G10" s="11">
        <f t="shared" si="2"/>
        <v>0.27272727272727271</v>
      </c>
      <c r="H10" s="11">
        <f t="shared" si="3"/>
        <v>0</v>
      </c>
    </row>
    <row r="11" spans="1:8" x14ac:dyDescent="0.25">
      <c r="A11" s="9" t="s">
        <v>2102</v>
      </c>
      <c r="B11">
        <f>COUNTIFS(Crowdfunding!D:D,"&gt;=40000",Crowdfunding!D:D,"&lt;45000",Crowdfunding!F:F,"successful")</f>
        <v>11</v>
      </c>
      <c r="C11">
        <f>COUNTIFS(Crowdfunding!D:D,"&gt;=40000",Crowdfunding!D:D,"&lt;45000",Crowdfunding!F:F,"failed")</f>
        <v>3</v>
      </c>
      <c r="D11">
        <f>COUNTIFS(Crowdfunding!D:D,"&gt;=40000",Crowdfunding!D:D,"&lt;45000",Crowdfunding!F:F,"canceled")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s="9" t="s">
        <v>2103</v>
      </c>
      <c r="B12">
        <f>COUNTIFS(Crowdfunding!D:D,"&gt;=45000",Crowdfunding!D:D,"&lt;50000",Crowdfunding!F:F,"successful")</f>
        <v>8</v>
      </c>
      <c r="C12">
        <f>COUNTIFS(Crowdfunding!D:D,"&gt;=45000",Crowdfunding!D:D,"&lt;50000",Crowdfunding!F:F,"failed")</f>
        <v>3</v>
      </c>
      <c r="D12">
        <f>COUNTIFS(Crowdfunding!D:D,"&gt;=45000",Crowdfunding!D:D,"&lt;50000",Crowdfunding!F:F,"canceled")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s="9" t="s">
        <v>2104</v>
      </c>
      <c r="B13">
        <f>COUNTIFS(Crowdfunding!D:D,"&gt;=50000",Crowdfunding!F:F,"successful")</f>
        <v>114</v>
      </c>
      <c r="C13">
        <f>COUNTIFS(Crowdfunding!D:D,"&gt;=50000",Crowdfunding!F:F,"failed")</f>
        <v>163</v>
      </c>
      <c r="D13">
        <f>COUNTIFS(Crowdfunding!D:D,"&gt;=50000",Crowdfunding!F:F,"canceled")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F1" sqref="F1:F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6.375" customWidth="1"/>
    <col min="8" max="8" width="18.5" customWidth="1"/>
    <col min="10" max="11" width="11.125" bestFit="1" customWidth="1"/>
    <col min="14" max="15" width="21.375" customWidth="1"/>
    <col min="16" max="16" width="26" customWidth="1"/>
    <col min="17" max="17" width="17.375" customWidth="1"/>
    <col min="18" max="18" width="17.125" customWidth="1"/>
    <col min="19" max="19" width="13.5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2110</v>
      </c>
      <c r="I1" s="1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2070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2029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s="4">
        <f>E2/D2</f>
        <v>0</v>
      </c>
      <c r="I2">
        <f>IFERROR(ROUND(E2/G2,2),0)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INT(((L2/60)/60)/24)+DATE(1970,1,1)</f>
        <v>42336</v>
      </c>
      <c r="O2" s="7">
        <f>INT(((M2/60)/60)/24)+DATE(1970,1,1)</f>
        <v>42353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s="4">
        <f>E3/D3*100</f>
        <v>1040</v>
      </c>
      <c r="I3">
        <f>IFERROR(ROUND(E3/G3,2),0)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0">INT(((L3/60)/60)/24)+DATE(1970,1,1)</f>
        <v>41870</v>
      </c>
      <c r="O3" s="7">
        <f t="shared" ref="O3:O66" si="1">INT(((M3/60)/60)/24)+DATE(1970,1,1)</f>
        <v>41872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s="4">
        <f>ROUND(E4/D4*100,0)</f>
        <v>131</v>
      </c>
      <c r="I4">
        <f>IFERROR(ROUND(E4/G4,2),0)</f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0"/>
        <v>41595</v>
      </c>
      <c r="O4" s="7">
        <f t="shared" si="1"/>
        <v>41597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s="4">
        <f>ROUND(E5/D5*100,0)</f>
        <v>59</v>
      </c>
      <c r="I5">
        <f>IFERROR(ROUND(E5/G5,2),0)</f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0"/>
        <v>43688</v>
      </c>
      <c r="O5" s="7">
        <f t="shared" si="1"/>
        <v>43728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s="4">
        <f>ROUND(E6/D6*100,0)</f>
        <v>69</v>
      </c>
      <c r="I6">
        <f>IFERROR(ROUND(E6/G6,2),0)</f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0"/>
        <v>43485</v>
      </c>
      <c r="O6" s="7">
        <f t="shared" si="1"/>
        <v>43489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s="4">
        <f>ROUND(E7/D7*100,0)</f>
        <v>174</v>
      </c>
      <c r="I7">
        <f>IFERROR(ROUND(E7/G7,2),0)</f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0"/>
        <v>41149</v>
      </c>
      <c r="O7" s="7">
        <f t="shared" si="1"/>
        <v>41160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s="4">
        <f>ROUND(E8/D8*100,0)</f>
        <v>21</v>
      </c>
      <c r="I8">
        <f>IFERROR(ROUND(E8/G8,2),0)</f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0"/>
        <v>42991</v>
      </c>
      <c r="O8" s="7">
        <f t="shared" si="1"/>
        <v>42992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s="4">
        <f>ROUND(E9/D9*100,0)</f>
        <v>328</v>
      </c>
      <c r="I9">
        <f>IFERROR(ROUND(E9/G9,2),0)</f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0"/>
        <v>42229</v>
      </c>
      <c r="O9" s="7">
        <f t="shared" si="1"/>
        <v>42231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s="4">
        <f>ROUND(E10/D10*100,0)</f>
        <v>20</v>
      </c>
      <c r="I10">
        <f>IFERROR(ROUND(E10/G10,2),0)</f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0"/>
        <v>40399</v>
      </c>
      <c r="O10" s="7">
        <f t="shared" si="1"/>
        <v>40401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s="4">
        <f>ROUND(E11/D11*100,0)</f>
        <v>52</v>
      </c>
      <c r="I11">
        <f>IFERROR(ROUND(E11/G11,2),0)</f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0"/>
        <v>41536</v>
      </c>
      <c r="O11" s="7">
        <f t="shared" si="1"/>
        <v>41585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s="4">
        <f>ROUND(E12/D12*100,0)</f>
        <v>266</v>
      </c>
      <c r="I12">
        <f>IFERROR(ROUND(E12/G12,2),0)</f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0"/>
        <v>40404</v>
      </c>
      <c r="O12" s="7">
        <f t="shared" si="1"/>
        <v>40452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s="4">
        <f>ROUND(E13/D13*100,0)</f>
        <v>48</v>
      </c>
      <c r="I13">
        <f>IFERROR(ROUND(E13/G13,2),0)</f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0"/>
        <v>40442</v>
      </c>
      <c r="O13" s="7">
        <f t="shared" si="1"/>
        <v>40448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s="4">
        <f>ROUND(E14/D14*100,0)</f>
        <v>89</v>
      </c>
      <c r="I14">
        <f>IFERROR(ROUND(E14/G14,2),0)</f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0"/>
        <v>43760</v>
      </c>
      <c r="O14" s="7">
        <f t="shared" si="1"/>
        <v>43768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s="4">
        <f>ROUND(E15/D15*100,0)</f>
        <v>245</v>
      </c>
      <c r="I15">
        <f>IFERROR(ROUND(E15/G15,2),0)</f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0"/>
        <v>42532</v>
      </c>
      <c r="O15" s="7">
        <f t="shared" si="1"/>
        <v>42544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s="4">
        <f>ROUND(E16/D16*100,0)</f>
        <v>67</v>
      </c>
      <c r="I16">
        <f>IFERROR(ROUND(E16/G16,2),0)</f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0"/>
        <v>40974</v>
      </c>
      <c r="O16" s="7">
        <f t="shared" si="1"/>
        <v>41001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s="4">
        <f>ROUND(E17/D17*100,0)</f>
        <v>47</v>
      </c>
      <c r="I17">
        <f>IFERROR(ROUND(E17/G17,2),0)</f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0"/>
        <v>43809</v>
      </c>
      <c r="O17" s="7">
        <f t="shared" si="1"/>
        <v>43813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s="4">
        <f>ROUND(E18/D18*100,0)</f>
        <v>649</v>
      </c>
      <c r="I18">
        <f>IFERROR(ROUND(E18/G18,2),0)</f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0"/>
        <v>41661</v>
      </c>
      <c r="O18" s="7">
        <f t="shared" si="1"/>
        <v>41683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s="4">
        <f>ROUND(E19/D19*100,0)</f>
        <v>159</v>
      </c>
      <c r="I19">
        <f>IFERROR(ROUND(E19/G19,2),0)</f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0"/>
        <v>40555</v>
      </c>
      <c r="O19" s="7">
        <f t="shared" si="1"/>
        <v>40556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s="4">
        <f>ROUND(E20/D20*100,0)</f>
        <v>67</v>
      </c>
      <c r="I20">
        <f>IFERROR(ROUND(E20/G20,2),0)</f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0"/>
        <v>43351</v>
      </c>
      <c r="O20" s="7">
        <f t="shared" si="1"/>
        <v>43359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s="4">
        <f>ROUND(E21/D21*100,0)</f>
        <v>49</v>
      </c>
      <c r="I21">
        <f>IFERROR(ROUND(E21/G21,2),0)</f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0"/>
        <v>43528</v>
      </c>
      <c r="O21" s="7">
        <f t="shared" si="1"/>
        <v>43549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s="4">
        <f>ROUND(E22/D22*100,0)</f>
        <v>112</v>
      </c>
      <c r="I22">
        <f>IFERROR(ROUND(E22/G22,2),0)</f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0"/>
        <v>41848</v>
      </c>
      <c r="O22" s="7">
        <f t="shared" si="1"/>
        <v>41848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s="4">
        <f>ROUND(E23/D23*100,0)</f>
        <v>41</v>
      </c>
      <c r="I23">
        <f>IFERROR(ROUND(E23/G23,2),0)</f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0"/>
        <v>40770</v>
      </c>
      <c r="O23" s="7">
        <f t="shared" si="1"/>
        <v>40804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s="4">
        <f>ROUND(E24/D24*100,0)</f>
        <v>128</v>
      </c>
      <c r="I24">
        <f>IFERROR(ROUND(E24/G24,2),0)</f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0"/>
        <v>43193</v>
      </c>
      <c r="O24" s="7">
        <f t="shared" si="1"/>
        <v>43208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s="4">
        <f>ROUND(E25/D25*100,0)</f>
        <v>332</v>
      </c>
      <c r="I25">
        <f>IFERROR(ROUND(E25/G25,2),0)</f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0"/>
        <v>43510</v>
      </c>
      <c r="O25" s="7">
        <f t="shared" si="1"/>
        <v>43563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s="4">
        <f>ROUND(E26/D26*100,0)</f>
        <v>113</v>
      </c>
      <c r="I26">
        <f>IFERROR(ROUND(E26/G26,2),0)</f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0"/>
        <v>41811</v>
      </c>
      <c r="O26" s="7">
        <f t="shared" si="1"/>
        <v>41813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s="4">
        <f>ROUND(E27/D27*100,0)</f>
        <v>216</v>
      </c>
      <c r="I27">
        <f>IFERROR(ROUND(E27/G27,2),0)</f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0"/>
        <v>40681</v>
      </c>
      <c r="O27" s="7">
        <f t="shared" si="1"/>
        <v>40701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s="4">
        <f>ROUND(E28/D28*100,0)</f>
        <v>48</v>
      </c>
      <c r="I28">
        <f>IFERROR(ROUND(E28/G28,2),0)</f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0"/>
        <v>43312</v>
      </c>
      <c r="O28" s="7">
        <f t="shared" si="1"/>
        <v>43339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s="4">
        <f>ROUND(E29/D29*100,0)</f>
        <v>80</v>
      </c>
      <c r="I29">
        <f>IFERROR(ROUND(E29/G29,2),0)</f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0"/>
        <v>42280</v>
      </c>
      <c r="O29" s="7">
        <f t="shared" si="1"/>
        <v>42288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s="4">
        <f>ROUND(E30/D30*100,0)</f>
        <v>105</v>
      </c>
      <c r="I30">
        <f>IFERROR(ROUND(E30/G30,2),0)</f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0"/>
        <v>40218</v>
      </c>
      <c r="O30" s="7">
        <f t="shared" si="1"/>
        <v>40241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s="4">
        <f>ROUND(E31/D31*100,0)</f>
        <v>329</v>
      </c>
      <c r="I31">
        <f>IFERROR(ROUND(E31/G31,2),0)</f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0"/>
        <v>43301</v>
      </c>
      <c r="O31" s="7">
        <f t="shared" si="1"/>
        <v>43341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s="4">
        <f>ROUND(E32/D32*100,0)</f>
        <v>161</v>
      </c>
      <c r="I32">
        <f>IFERROR(ROUND(E32/G32,2),0)</f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0"/>
        <v>43609</v>
      </c>
      <c r="O32" s="7">
        <f t="shared" si="1"/>
        <v>43614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s="4">
        <f>ROUND(E33/D33*100,0)</f>
        <v>310</v>
      </c>
      <c r="I33">
        <f>IFERROR(ROUND(E33/G33,2),0)</f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0"/>
        <v>42374</v>
      </c>
      <c r="O33" s="7">
        <f t="shared" si="1"/>
        <v>42402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s="4">
        <f>ROUND(E34/D34*100,0)</f>
        <v>87</v>
      </c>
      <c r="I34">
        <f>IFERROR(ROUND(E34/G34,2),0)</f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0"/>
        <v>43110</v>
      </c>
      <c r="O34" s="7">
        <f t="shared" si="1"/>
        <v>43137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s="4">
        <f>ROUND(E35/D35*100,0)</f>
        <v>378</v>
      </c>
      <c r="I35">
        <f>IFERROR(ROUND(E35/G35,2),0)</f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0"/>
        <v>41917</v>
      </c>
      <c r="O35" s="7">
        <f t="shared" si="1"/>
        <v>41954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s="4">
        <f>ROUND(E36/D36*100,0)</f>
        <v>151</v>
      </c>
      <c r="I36">
        <f>IFERROR(ROUND(E36/G36,2),0)</f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0"/>
        <v>42817</v>
      </c>
      <c r="O36" s="7">
        <f t="shared" si="1"/>
        <v>42822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s="4">
        <f>ROUND(E37/D37*100,0)</f>
        <v>150</v>
      </c>
      <c r="I37">
        <f>IFERROR(ROUND(E37/G37,2),0)</f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0"/>
        <v>43484</v>
      </c>
      <c r="O37" s="7">
        <f t="shared" si="1"/>
        <v>43526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s="4">
        <f>ROUND(E38/D38*100,0)</f>
        <v>157</v>
      </c>
      <c r="I38">
        <f>IFERROR(ROUND(E38/G38,2),0)</f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0"/>
        <v>40600</v>
      </c>
      <c r="O38" s="7">
        <f t="shared" si="1"/>
        <v>40625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s="4">
        <f>ROUND(E39/D39*100,0)</f>
        <v>140</v>
      </c>
      <c r="I39">
        <f>IFERROR(ROUND(E39/G39,2),0)</f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0"/>
        <v>43744</v>
      </c>
      <c r="O39" s="7">
        <f t="shared" si="1"/>
        <v>43777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s="4">
        <f>ROUND(E40/D40*100,0)</f>
        <v>325</v>
      </c>
      <c r="I40">
        <f>IFERROR(ROUND(E40/G40,2),0)</f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0"/>
        <v>40469</v>
      </c>
      <c r="O40" s="7">
        <f t="shared" si="1"/>
        <v>40474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s="4">
        <f>ROUND(E41/D41*100,0)</f>
        <v>51</v>
      </c>
      <c r="I41">
        <f>IFERROR(ROUND(E41/G41,2),0)</f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0"/>
        <v>41330</v>
      </c>
      <c r="O41" s="7">
        <f t="shared" si="1"/>
        <v>41344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s="4">
        <f>ROUND(E42/D42*100,0)</f>
        <v>169</v>
      </c>
      <c r="I42">
        <f>IFERROR(ROUND(E42/G42,2),0)</f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0"/>
        <v>40334</v>
      </c>
      <c r="O42" s="7">
        <f t="shared" si="1"/>
        <v>40353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s="4">
        <f>ROUND(E43/D43*100,0)</f>
        <v>213</v>
      </c>
      <c r="I43">
        <f>IFERROR(ROUND(E43/G43,2),0)</f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0"/>
        <v>41156</v>
      </c>
      <c r="O43" s="7">
        <f t="shared" si="1"/>
        <v>41182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s="4">
        <f>ROUND(E44/D44*100,0)</f>
        <v>444</v>
      </c>
      <c r="I44">
        <f>IFERROR(ROUND(E44/G44,2),0)</f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0"/>
        <v>40728</v>
      </c>
      <c r="O44" s="7">
        <f t="shared" si="1"/>
        <v>40737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s="4">
        <f>ROUND(E45/D45*100,0)</f>
        <v>186</v>
      </c>
      <c r="I45">
        <f>IFERROR(ROUND(E45/G45,2),0)</f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0"/>
        <v>41844</v>
      </c>
      <c r="O45" s="7">
        <f t="shared" si="1"/>
        <v>41860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s="4">
        <f>ROUND(E46/D46*100,0)</f>
        <v>659</v>
      </c>
      <c r="I46">
        <f>IFERROR(ROUND(E46/G46,2),0)</f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0"/>
        <v>43541</v>
      </c>
      <c r="O46" s="7">
        <f t="shared" si="1"/>
        <v>43542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s="4">
        <f>ROUND(E47/D47*100,0)</f>
        <v>48</v>
      </c>
      <c r="I47">
        <f>IFERROR(ROUND(E47/G47,2),0)</f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0"/>
        <v>42676</v>
      </c>
      <c r="O47" s="7">
        <f t="shared" si="1"/>
        <v>42691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s="4">
        <f>ROUND(E48/D48*100,0)</f>
        <v>115</v>
      </c>
      <c r="I48">
        <f>IFERROR(ROUND(E48/G48,2),0)</f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0"/>
        <v>40367</v>
      </c>
      <c r="O48" s="7">
        <f t="shared" si="1"/>
        <v>40390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s="4">
        <f>ROUND(E49/D49*100,0)</f>
        <v>475</v>
      </c>
      <c r="I49">
        <f>IFERROR(ROUND(E49/G49,2),0)</f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0"/>
        <v>41727</v>
      </c>
      <c r="O49" s="7">
        <f t="shared" si="1"/>
        <v>41757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s="4">
        <f>ROUND(E50/D50*100,0)</f>
        <v>387</v>
      </c>
      <c r="I50">
        <f>IFERROR(ROUND(E50/G50,2),0)</f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0"/>
        <v>42180</v>
      </c>
      <c r="O50" s="7">
        <f t="shared" si="1"/>
        <v>42192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s="4">
        <f>ROUND(E51/D51*100,0)</f>
        <v>190</v>
      </c>
      <c r="I51">
        <f>IFERROR(ROUND(E51/G51,2),0)</f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0"/>
        <v>43758</v>
      </c>
      <c r="O51" s="7">
        <f t="shared" si="1"/>
        <v>43803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s="4">
        <f>ROUND(E52/D52*100,0)</f>
        <v>2</v>
      </c>
      <c r="I52">
        <f>IFERROR(ROUND(E52/G52,2),0)</f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0"/>
        <v>41487</v>
      </c>
      <c r="O52" s="7">
        <f t="shared" si="1"/>
        <v>41515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s="4">
        <f>ROUND(E53/D53*100,0)</f>
        <v>92</v>
      </c>
      <c r="I53">
        <f>IFERROR(ROUND(E53/G53,2),0)</f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0"/>
        <v>40995</v>
      </c>
      <c r="O53" s="7">
        <f t="shared" si="1"/>
        <v>41011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s="4">
        <f>ROUND(E54/D54*100,0)</f>
        <v>34</v>
      </c>
      <c r="I54">
        <f>IFERROR(ROUND(E54/G54,2),0)</f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0"/>
        <v>40436</v>
      </c>
      <c r="O54" s="7">
        <f t="shared" si="1"/>
        <v>40440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s="4">
        <f>ROUND(E55/D55*100,0)</f>
        <v>140</v>
      </c>
      <c r="I55">
        <f>IFERROR(ROUND(E55/G55,2),0)</f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0"/>
        <v>41779</v>
      </c>
      <c r="O55" s="7">
        <f t="shared" si="1"/>
        <v>41818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s="4">
        <f>ROUND(E56/D56*100,0)</f>
        <v>90</v>
      </c>
      <c r="I56">
        <f>IFERROR(ROUND(E56/G56,2),0)</f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0"/>
        <v>43170</v>
      </c>
      <c r="O56" s="7">
        <f t="shared" si="1"/>
        <v>43176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s="4">
        <f>ROUND(E57/D57*100,0)</f>
        <v>178</v>
      </c>
      <c r="I57">
        <f>IFERROR(ROUND(E57/G57,2),0)</f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0"/>
        <v>43311</v>
      </c>
      <c r="O57" s="7">
        <f t="shared" si="1"/>
        <v>43316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s="4">
        <f>ROUND(E58/D58*100,0)</f>
        <v>144</v>
      </c>
      <c r="I58">
        <f>IFERROR(ROUND(E58/G58,2),0)</f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0"/>
        <v>42014</v>
      </c>
      <c r="O58" s="7">
        <f t="shared" si="1"/>
        <v>42021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s="4">
        <f>ROUND(E59/D59*100,0)</f>
        <v>215</v>
      </c>
      <c r="I59">
        <f>IFERROR(ROUND(E59/G59,2),0)</f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0"/>
        <v>42979</v>
      </c>
      <c r="O59" s="7">
        <f t="shared" si="1"/>
        <v>42991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s="4">
        <f>ROUND(E60/D60*100,0)</f>
        <v>227</v>
      </c>
      <c r="I60">
        <f>IFERROR(ROUND(E60/G60,2),0)</f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0"/>
        <v>42268</v>
      </c>
      <c r="O60" s="7">
        <f t="shared" si="1"/>
        <v>42281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s="4">
        <f>ROUND(E61/D61*100,0)</f>
        <v>275</v>
      </c>
      <c r="I61">
        <f>IFERROR(ROUND(E61/G61,2),0)</f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0"/>
        <v>42898</v>
      </c>
      <c r="O61" s="7">
        <f t="shared" si="1"/>
        <v>42913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s="4">
        <f>ROUND(E62/D62*100,0)</f>
        <v>144</v>
      </c>
      <c r="I62">
        <f>IFERROR(ROUND(E62/G62,2),0)</f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0"/>
        <v>41107</v>
      </c>
      <c r="O62" s="7">
        <f t="shared" si="1"/>
        <v>41110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s="4">
        <f>ROUND(E63/D63*100,0)</f>
        <v>93</v>
      </c>
      <c r="I63">
        <f>IFERROR(ROUND(E63/G63,2),0)</f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0"/>
        <v>40595</v>
      </c>
      <c r="O63" s="7">
        <f t="shared" si="1"/>
        <v>40635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s="4">
        <f>ROUND(E64/D64*100,0)</f>
        <v>723</v>
      </c>
      <c r="I64">
        <f>IFERROR(ROUND(E64/G64,2),0)</f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0"/>
        <v>42160</v>
      </c>
      <c r="O64" s="7">
        <f t="shared" si="1"/>
        <v>42161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s="4">
        <f>ROUND(E65/D65*100,0)</f>
        <v>12</v>
      </c>
      <c r="I65">
        <f>IFERROR(ROUND(E65/G65,2),0)</f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0"/>
        <v>42853</v>
      </c>
      <c r="O65" s="7">
        <f t="shared" si="1"/>
        <v>42859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s="4">
        <f>ROUND(E66/D66*100,0)</f>
        <v>98</v>
      </c>
      <c r="I66">
        <f>IFERROR(ROUND(E66/G66,2),0)</f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0"/>
        <v>43283</v>
      </c>
      <c r="O66" s="7">
        <f t="shared" si="1"/>
        <v>43298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s="4">
        <f>ROUND(E67/D67*100,0)</f>
        <v>236</v>
      </c>
      <c r="I67">
        <f>IFERROR(ROUND(E67/G67,2),0)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2">INT(((L67/60)/60)/24)+DATE(1970,1,1)</f>
        <v>40570</v>
      </c>
      <c r="O67" s="7">
        <f t="shared" ref="O67:O130" si="3">INT(((M67/60)/60)/24)+DATE(1970,1,1)</f>
        <v>40577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s="4">
        <f t="shared" ref="H68:H131" si="4">ROUND(E68/D68*100,0)</f>
        <v>45</v>
      </c>
      <c r="I68">
        <f>IFERROR(ROUND(E68/G68,2),0)</f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2"/>
        <v>42102</v>
      </c>
      <c r="O68" s="7">
        <f t="shared" si="3"/>
        <v>42107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s="4">
        <f t="shared" si="4"/>
        <v>162</v>
      </c>
      <c r="I69">
        <f>IFERROR(ROUND(E69/G69,2),0)</f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2"/>
        <v>40203</v>
      </c>
      <c r="O69" s="7">
        <f t="shared" si="3"/>
        <v>40208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s="4">
        <f t="shared" si="4"/>
        <v>255</v>
      </c>
      <c r="I70">
        <f>IFERROR(ROUND(E70/G70,2),0)</f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2"/>
        <v>42943</v>
      </c>
      <c r="O70" s="7">
        <f t="shared" si="3"/>
        <v>42990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s="4">
        <f t="shared" si="4"/>
        <v>24</v>
      </c>
      <c r="I71">
        <f>IFERROR(ROUND(E71/G71,2),0)</f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2"/>
        <v>40531</v>
      </c>
      <c r="O71" s="7">
        <f t="shared" si="3"/>
        <v>40565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s="4">
        <f t="shared" si="4"/>
        <v>124</v>
      </c>
      <c r="I72">
        <f>IFERROR(ROUND(E72/G72,2),0)</f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2"/>
        <v>40484</v>
      </c>
      <c r="O72" s="7">
        <f t="shared" si="3"/>
        <v>40533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s="4">
        <f t="shared" si="4"/>
        <v>108</v>
      </c>
      <c r="I73">
        <f>IFERROR(ROUND(E73/G73,2),0)</f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2"/>
        <v>43799</v>
      </c>
      <c r="O73" s="7">
        <f t="shared" si="3"/>
        <v>43803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s="4">
        <f t="shared" si="4"/>
        <v>670</v>
      </c>
      <c r="I74">
        <f>IFERROR(ROUND(E74/G74,2),0)</f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2"/>
        <v>42186</v>
      </c>
      <c r="O74" s="7">
        <f t="shared" si="3"/>
        <v>42222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s="4">
        <f t="shared" si="4"/>
        <v>661</v>
      </c>
      <c r="I75">
        <f>IFERROR(ROUND(E75/G75,2),0)</f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2"/>
        <v>42701</v>
      </c>
      <c r="O75" s="7">
        <f t="shared" si="3"/>
        <v>42704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s="4">
        <f t="shared" si="4"/>
        <v>122</v>
      </c>
      <c r="I76">
        <f>IFERROR(ROUND(E76/G76,2),0)</f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2"/>
        <v>42456</v>
      </c>
      <c r="O76" s="7">
        <f t="shared" si="3"/>
        <v>42457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s="4">
        <f t="shared" si="4"/>
        <v>151</v>
      </c>
      <c r="I77">
        <f>IFERROR(ROUND(E77/G77,2),0)</f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2"/>
        <v>43296</v>
      </c>
      <c r="O77" s="7">
        <f t="shared" si="3"/>
        <v>43304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s="4">
        <f t="shared" si="4"/>
        <v>78</v>
      </c>
      <c r="I78">
        <f>IFERROR(ROUND(E78/G78,2),0)</f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2"/>
        <v>42027</v>
      </c>
      <c r="O78" s="7">
        <f t="shared" si="3"/>
        <v>42076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s="4">
        <f t="shared" si="4"/>
        <v>47</v>
      </c>
      <c r="I79">
        <f>IFERROR(ROUND(E79/G79,2),0)</f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2"/>
        <v>40448</v>
      </c>
      <c r="O79" s="7">
        <f t="shared" si="3"/>
        <v>40462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s="4">
        <f t="shared" si="4"/>
        <v>301</v>
      </c>
      <c r="I80">
        <f>IFERROR(ROUND(E80/G80,2),0)</f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2"/>
        <v>43206</v>
      </c>
      <c r="O80" s="7">
        <f t="shared" si="3"/>
        <v>43207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s="4">
        <f t="shared" si="4"/>
        <v>70</v>
      </c>
      <c r="I81">
        <f>IFERROR(ROUND(E81/G81,2),0)</f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2"/>
        <v>43267</v>
      </c>
      <c r="O81" s="7">
        <f t="shared" si="3"/>
        <v>43272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s="4">
        <f t="shared" si="4"/>
        <v>637</v>
      </c>
      <c r="I82">
        <f>IFERROR(ROUND(E82/G82,2),0)</f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2"/>
        <v>42976</v>
      </c>
      <c r="O82" s="7">
        <f t="shared" si="3"/>
        <v>43006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s="4">
        <f t="shared" si="4"/>
        <v>225</v>
      </c>
      <c r="I83">
        <f>IFERROR(ROUND(E83/G83,2),0)</f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2"/>
        <v>43062</v>
      </c>
      <c r="O83" s="7">
        <f t="shared" si="3"/>
        <v>43087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s="4">
        <f t="shared" si="4"/>
        <v>1497</v>
      </c>
      <c r="I84">
        <f>IFERROR(ROUND(E84/G84,2),0)</f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2"/>
        <v>43482</v>
      </c>
      <c r="O84" s="7">
        <f t="shared" si="3"/>
        <v>43489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s="4">
        <f t="shared" si="4"/>
        <v>38</v>
      </c>
      <c r="I85">
        <f>IFERROR(ROUND(E85/G85,2),0)</f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2"/>
        <v>42579</v>
      </c>
      <c r="O85" s="7">
        <f t="shared" si="3"/>
        <v>42601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s="4">
        <f t="shared" si="4"/>
        <v>132</v>
      </c>
      <c r="I86">
        <f>IFERROR(ROUND(E86/G86,2),0)</f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2"/>
        <v>41118</v>
      </c>
      <c r="O86" s="7">
        <f t="shared" si="3"/>
        <v>41128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s="4">
        <f t="shared" si="4"/>
        <v>131</v>
      </c>
      <c r="I87">
        <f>IFERROR(ROUND(E87/G87,2),0)</f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2"/>
        <v>40797</v>
      </c>
      <c r="O87" s="7">
        <f t="shared" si="3"/>
        <v>40805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s="4">
        <f t="shared" si="4"/>
        <v>168</v>
      </c>
      <c r="I88">
        <f>IFERROR(ROUND(E88/G88,2),0)</f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2"/>
        <v>42128</v>
      </c>
      <c r="O88" s="7">
        <f t="shared" si="3"/>
        <v>42141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s="4">
        <f t="shared" si="4"/>
        <v>62</v>
      </c>
      <c r="I89">
        <f>IFERROR(ROUND(E89/G89,2),0)</f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2"/>
        <v>40610</v>
      </c>
      <c r="O89" s="7">
        <f t="shared" si="3"/>
        <v>40621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s="4">
        <f t="shared" si="4"/>
        <v>261</v>
      </c>
      <c r="I90">
        <f>IFERROR(ROUND(E90/G90,2),0)</f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2"/>
        <v>42110</v>
      </c>
      <c r="O90" s="7">
        <f t="shared" si="3"/>
        <v>42132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s="4">
        <f t="shared" si="4"/>
        <v>253</v>
      </c>
      <c r="I91">
        <f>IFERROR(ROUND(E91/G91,2),0)</f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2"/>
        <v>40283</v>
      </c>
      <c r="O91" s="7">
        <f t="shared" si="3"/>
        <v>40285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s="4">
        <f t="shared" si="4"/>
        <v>79</v>
      </c>
      <c r="I92">
        <f>IFERROR(ROUND(E92/G92,2),0)</f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2"/>
        <v>42425</v>
      </c>
      <c r="O92" s="7">
        <f t="shared" si="3"/>
        <v>42425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s="4">
        <f t="shared" si="4"/>
        <v>48</v>
      </c>
      <c r="I93">
        <f>IFERROR(ROUND(E93/G93,2),0)</f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2"/>
        <v>42588</v>
      </c>
      <c r="O93" s="7">
        <f t="shared" si="3"/>
        <v>42616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s="4">
        <f t="shared" si="4"/>
        <v>259</v>
      </c>
      <c r="I94">
        <f>IFERROR(ROUND(E94/G94,2),0)</f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2"/>
        <v>40352</v>
      </c>
      <c r="O94" s="7">
        <f t="shared" si="3"/>
        <v>40353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s="4">
        <f t="shared" si="4"/>
        <v>61</v>
      </c>
      <c r="I95">
        <f>IFERROR(ROUND(E95/G95,2),0)</f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2"/>
        <v>41202</v>
      </c>
      <c r="O95" s="7">
        <f t="shared" si="3"/>
        <v>41206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s="4">
        <f t="shared" si="4"/>
        <v>304</v>
      </c>
      <c r="I96">
        <f>IFERROR(ROUND(E96/G96,2),0)</f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2"/>
        <v>43562</v>
      </c>
      <c r="O96" s="7">
        <f t="shared" si="3"/>
        <v>43573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s="4">
        <f t="shared" si="4"/>
        <v>113</v>
      </c>
      <c r="I97">
        <f>IFERROR(ROUND(E97/G97,2),0)</f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2"/>
        <v>43752</v>
      </c>
      <c r="O97" s="7">
        <f t="shared" si="3"/>
        <v>43759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s="4">
        <f t="shared" si="4"/>
        <v>217</v>
      </c>
      <c r="I98">
        <f>IFERROR(ROUND(E98/G98,2),0)</f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2"/>
        <v>40612</v>
      </c>
      <c r="O98" s="7">
        <f t="shared" si="3"/>
        <v>40625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s="4">
        <f t="shared" si="4"/>
        <v>927</v>
      </c>
      <c r="I99">
        <f>IFERROR(ROUND(E99/G99,2),0)</f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2"/>
        <v>42180</v>
      </c>
      <c r="O99" s="7">
        <f t="shared" si="3"/>
        <v>42234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s="4">
        <f t="shared" si="4"/>
        <v>34</v>
      </c>
      <c r="I100">
        <f>IFERROR(ROUND(E100/G100,2),0)</f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2"/>
        <v>42212</v>
      </c>
      <c r="O100" s="7">
        <f t="shared" si="3"/>
        <v>42216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s="4">
        <f t="shared" si="4"/>
        <v>197</v>
      </c>
      <c r="I101">
        <f>IFERROR(ROUND(E101/G101,2),0)</f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2"/>
        <v>41968</v>
      </c>
      <c r="O101" s="7">
        <f t="shared" si="3"/>
        <v>41997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s="4">
        <f t="shared" si="4"/>
        <v>1</v>
      </c>
      <c r="I102">
        <f>IFERROR(ROUND(E102/G102,2),0)</f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2"/>
        <v>40835</v>
      </c>
      <c r="O102" s="7">
        <f t="shared" si="3"/>
        <v>40853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s="4">
        <f t="shared" si="4"/>
        <v>1021</v>
      </c>
      <c r="I103">
        <f>IFERROR(ROUND(E103/G103,2),0)</f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2"/>
        <v>42056</v>
      </c>
      <c r="O103" s="7">
        <f t="shared" si="3"/>
        <v>42063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s="4">
        <f t="shared" si="4"/>
        <v>282</v>
      </c>
      <c r="I104">
        <f>IFERROR(ROUND(E104/G104,2),0)</f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2"/>
        <v>43234</v>
      </c>
      <c r="O104" s="7">
        <f t="shared" si="3"/>
        <v>43241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s="4">
        <f t="shared" si="4"/>
        <v>25</v>
      </c>
      <c r="I105">
        <f>IFERROR(ROUND(E105/G105,2),0)</f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2"/>
        <v>40475</v>
      </c>
      <c r="O105" s="7">
        <f t="shared" si="3"/>
        <v>40484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s="4">
        <f t="shared" si="4"/>
        <v>143</v>
      </c>
      <c r="I106">
        <f>IFERROR(ROUND(E106/G106,2),0)</f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2"/>
        <v>42878</v>
      </c>
      <c r="O106" s="7">
        <f t="shared" si="3"/>
        <v>42879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s="4">
        <f t="shared" si="4"/>
        <v>145</v>
      </c>
      <c r="I107">
        <f>IFERROR(ROUND(E107/G107,2),0)</f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2"/>
        <v>41366</v>
      </c>
      <c r="O107" s="7">
        <f t="shared" si="3"/>
        <v>41384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s="4">
        <f t="shared" si="4"/>
        <v>359</v>
      </c>
      <c r="I108">
        <f>IFERROR(ROUND(E108/G108,2),0)</f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2"/>
        <v>43716</v>
      </c>
      <c r="O108" s="7">
        <f t="shared" si="3"/>
        <v>43721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s="4">
        <f t="shared" si="4"/>
        <v>186</v>
      </c>
      <c r="I109">
        <f>IFERROR(ROUND(E109/G109,2),0)</f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2"/>
        <v>43213</v>
      </c>
      <c r="O109" s="7">
        <f t="shared" si="3"/>
        <v>43230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s="4">
        <f t="shared" si="4"/>
        <v>595</v>
      </c>
      <c r="I110">
        <f>IFERROR(ROUND(E110/G110,2),0)</f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2"/>
        <v>41005</v>
      </c>
      <c r="O110" s="7">
        <f t="shared" si="3"/>
        <v>41042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s="4">
        <f t="shared" si="4"/>
        <v>59</v>
      </c>
      <c r="I111">
        <f>IFERROR(ROUND(E111/G111,2),0)</f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2"/>
        <v>41651</v>
      </c>
      <c r="O111" s="7">
        <f t="shared" si="3"/>
        <v>41653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s="4">
        <f t="shared" si="4"/>
        <v>15</v>
      </c>
      <c r="I112">
        <f>IFERROR(ROUND(E112/G112,2),0)</f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2"/>
        <v>43354</v>
      </c>
      <c r="O112" s="7">
        <f t="shared" si="3"/>
        <v>43373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s="4">
        <f t="shared" si="4"/>
        <v>120</v>
      </c>
      <c r="I113">
        <f>IFERROR(ROUND(E113/G113,2),0)</f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2"/>
        <v>41174</v>
      </c>
      <c r="O113" s="7">
        <f t="shared" si="3"/>
        <v>41180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s="4">
        <f t="shared" si="4"/>
        <v>269</v>
      </c>
      <c r="I114">
        <f>IFERROR(ROUND(E114/G114,2),0)</f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2"/>
        <v>41875</v>
      </c>
      <c r="O114" s="7">
        <f t="shared" si="3"/>
        <v>41890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s="4">
        <f t="shared" si="4"/>
        <v>377</v>
      </c>
      <c r="I115">
        <f>IFERROR(ROUND(E115/G115,2),0)</f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2"/>
        <v>42990</v>
      </c>
      <c r="O115" s="7">
        <f t="shared" si="3"/>
        <v>42997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s="4">
        <f t="shared" si="4"/>
        <v>727</v>
      </c>
      <c r="I116">
        <f>IFERROR(ROUND(E116/G116,2),0)</f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2"/>
        <v>43564</v>
      </c>
      <c r="O116" s="7">
        <f t="shared" si="3"/>
        <v>43565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s="4">
        <f t="shared" si="4"/>
        <v>87</v>
      </c>
      <c r="I117">
        <f>IFERROR(ROUND(E117/G117,2),0)</f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2"/>
        <v>43056</v>
      </c>
      <c r="O117" s="7">
        <f t="shared" si="3"/>
        <v>43091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s="4">
        <f t="shared" si="4"/>
        <v>88</v>
      </c>
      <c r="I118">
        <f>IFERROR(ROUND(E118/G118,2),0)</f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2"/>
        <v>42265</v>
      </c>
      <c r="O118" s="7">
        <f t="shared" si="3"/>
        <v>42266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s="4">
        <f t="shared" si="4"/>
        <v>174</v>
      </c>
      <c r="I119">
        <f>IFERROR(ROUND(E119/G119,2),0)</f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2"/>
        <v>40808</v>
      </c>
      <c r="O119" s="7">
        <f t="shared" si="3"/>
        <v>40814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s="4">
        <f t="shared" si="4"/>
        <v>118</v>
      </c>
      <c r="I120">
        <f>IFERROR(ROUND(E120/G120,2),0)</f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2"/>
        <v>41665</v>
      </c>
      <c r="O120" s="7">
        <f t="shared" si="3"/>
        <v>41671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s="4">
        <f t="shared" si="4"/>
        <v>215</v>
      </c>
      <c r="I121">
        <f>IFERROR(ROUND(E121/G121,2),0)</f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2"/>
        <v>41806</v>
      </c>
      <c r="O121" s="7">
        <f t="shared" si="3"/>
        <v>41823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s="4">
        <f t="shared" si="4"/>
        <v>149</v>
      </c>
      <c r="I122">
        <f>IFERROR(ROUND(E122/G122,2),0)</f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2"/>
        <v>42111</v>
      </c>
      <c r="O122" s="7">
        <f t="shared" si="3"/>
        <v>42115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s="4">
        <f t="shared" si="4"/>
        <v>219</v>
      </c>
      <c r="I123">
        <f>IFERROR(ROUND(E123/G123,2),0)</f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2"/>
        <v>41917</v>
      </c>
      <c r="O123" s="7">
        <f t="shared" si="3"/>
        <v>41930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s="4">
        <f t="shared" si="4"/>
        <v>64</v>
      </c>
      <c r="I124">
        <f>IFERROR(ROUND(E124/G124,2),0)</f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2"/>
        <v>41970</v>
      </c>
      <c r="O124" s="7">
        <f t="shared" si="3"/>
        <v>41997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s="4">
        <f t="shared" si="4"/>
        <v>19</v>
      </c>
      <c r="I125">
        <f>IFERROR(ROUND(E125/G125,2),0)</f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2"/>
        <v>42332</v>
      </c>
      <c r="O125" s="7">
        <f t="shared" si="3"/>
        <v>42335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s="4">
        <f t="shared" si="4"/>
        <v>368</v>
      </c>
      <c r="I126">
        <f>IFERROR(ROUND(E126/G126,2),0)</f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2"/>
        <v>43598</v>
      </c>
      <c r="O126" s="7">
        <f t="shared" si="3"/>
        <v>43651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s="4">
        <f t="shared" si="4"/>
        <v>160</v>
      </c>
      <c r="I127">
        <f>IFERROR(ROUND(E127/G127,2),0)</f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2"/>
        <v>43362</v>
      </c>
      <c r="O127" s="7">
        <f t="shared" si="3"/>
        <v>43366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s="4">
        <f t="shared" si="4"/>
        <v>39</v>
      </c>
      <c r="I128">
        <f>IFERROR(ROUND(E128/G128,2),0)</f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2"/>
        <v>42596</v>
      </c>
      <c r="O128" s="7">
        <f t="shared" si="3"/>
        <v>42624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s="4">
        <f t="shared" si="4"/>
        <v>51</v>
      </c>
      <c r="I129">
        <f>IFERROR(ROUND(E129/G129,2),0)</f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2"/>
        <v>40310</v>
      </c>
      <c r="O129" s="7">
        <f t="shared" si="3"/>
        <v>40313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s="4">
        <f t="shared" si="4"/>
        <v>60</v>
      </c>
      <c r="I130">
        <f>IFERROR(ROUND(E130/G130,2),0)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2"/>
        <v>40417</v>
      </c>
      <c r="O130" s="7">
        <f t="shared" si="3"/>
        <v>40430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s="4">
        <f t="shared" si="4"/>
        <v>3</v>
      </c>
      <c r="I131">
        <f>IFERROR(ROUND(E131/G131,2),0)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5">INT(((L131/60)/60)/24)+DATE(1970,1,1)</f>
        <v>42038</v>
      </c>
      <c r="O131" s="7">
        <f t="shared" ref="O131:O194" si="6">INT(((M131/60)/60)/24)+DATE(1970,1,1)</f>
        <v>42063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s="4">
        <f t="shared" ref="H132:H195" si="7">ROUND(E132/D132*100,0)</f>
        <v>155</v>
      </c>
      <c r="I132">
        <f>IFERROR(ROUND(E132/G132,2),0)</f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5"/>
        <v>40842</v>
      </c>
      <c r="O132" s="7">
        <f t="shared" si="6"/>
        <v>40858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s="4">
        <f t="shared" si="7"/>
        <v>101</v>
      </c>
      <c r="I133">
        <f>IFERROR(ROUND(E133/G133,2),0)</f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5"/>
        <v>41607</v>
      </c>
      <c r="O133" s="7">
        <f t="shared" si="6"/>
        <v>41620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s="4">
        <f t="shared" si="7"/>
        <v>116</v>
      </c>
      <c r="I134">
        <f>IFERROR(ROUND(E134/G134,2),0)</f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5"/>
        <v>43112</v>
      </c>
      <c r="O134" s="7">
        <f t="shared" si="6"/>
        <v>43128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s="4">
        <f t="shared" si="7"/>
        <v>311</v>
      </c>
      <c r="I135">
        <f>IFERROR(ROUND(E135/G135,2),0)</f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5"/>
        <v>40767</v>
      </c>
      <c r="O135" s="7">
        <f t="shared" si="6"/>
        <v>40789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s="4">
        <f t="shared" si="7"/>
        <v>90</v>
      </c>
      <c r="I136">
        <f>IFERROR(ROUND(E136/G136,2),0)</f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5"/>
        <v>40713</v>
      </c>
      <c r="O136" s="7">
        <f t="shared" si="6"/>
        <v>40762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s="4">
        <f t="shared" si="7"/>
        <v>71</v>
      </c>
      <c r="I137">
        <f>IFERROR(ROUND(E137/G137,2),0)</f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5"/>
        <v>41340</v>
      </c>
      <c r="O137" s="7">
        <f t="shared" si="6"/>
        <v>41345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s="4">
        <f t="shared" si="7"/>
        <v>3</v>
      </c>
      <c r="I138">
        <f>IFERROR(ROUND(E138/G138,2),0)</f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5"/>
        <v>41797</v>
      </c>
      <c r="O138" s="7">
        <f t="shared" si="6"/>
        <v>41809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s="4">
        <f t="shared" si="7"/>
        <v>262</v>
      </c>
      <c r="I139">
        <f>IFERROR(ROUND(E139/G139,2),0)</f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5"/>
        <v>40457</v>
      </c>
      <c r="O139" s="7">
        <f t="shared" si="6"/>
        <v>40463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s="4">
        <f t="shared" si="7"/>
        <v>96</v>
      </c>
      <c r="I140">
        <f>IFERROR(ROUND(E140/G140,2),0)</f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5"/>
        <v>41180</v>
      </c>
      <c r="O140" s="7">
        <f t="shared" si="6"/>
        <v>41186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s="4">
        <f t="shared" si="7"/>
        <v>21</v>
      </c>
      <c r="I141">
        <f>IFERROR(ROUND(E141/G141,2),0)</f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5"/>
        <v>42115</v>
      </c>
      <c r="O141" s="7">
        <f t="shared" si="6"/>
        <v>42131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s="4">
        <f t="shared" si="7"/>
        <v>223</v>
      </c>
      <c r="I142">
        <f>IFERROR(ROUND(E142/G142,2),0)</f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5"/>
        <v>43156</v>
      </c>
      <c r="O142" s="7">
        <f t="shared" si="6"/>
        <v>43161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s="4">
        <f t="shared" si="7"/>
        <v>102</v>
      </c>
      <c r="I143">
        <f>IFERROR(ROUND(E143/G143,2),0)</f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5"/>
        <v>42167</v>
      </c>
      <c r="O143" s="7">
        <f t="shared" si="6"/>
        <v>42173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s="4">
        <f t="shared" si="7"/>
        <v>230</v>
      </c>
      <c r="I144">
        <f>IFERROR(ROUND(E144/G144,2),0)</f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5"/>
        <v>41005</v>
      </c>
      <c r="O144" s="7">
        <f t="shared" si="6"/>
        <v>41046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s="4">
        <f t="shared" si="7"/>
        <v>136</v>
      </c>
      <c r="I145">
        <f>IFERROR(ROUND(E145/G145,2),0)</f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5"/>
        <v>40357</v>
      </c>
      <c r="O145" s="7">
        <f t="shared" si="6"/>
        <v>40377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s="4">
        <f t="shared" si="7"/>
        <v>129</v>
      </c>
      <c r="I146">
        <f>IFERROR(ROUND(E146/G146,2),0)</f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5"/>
        <v>43633</v>
      </c>
      <c r="O146" s="7">
        <f t="shared" si="6"/>
        <v>43641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s="4">
        <f t="shared" si="7"/>
        <v>237</v>
      </c>
      <c r="I147">
        <f>IFERROR(ROUND(E147/G147,2),0)</f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5"/>
        <v>41889</v>
      </c>
      <c r="O147" s="7">
        <f t="shared" si="6"/>
        <v>41894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s="4">
        <f t="shared" si="7"/>
        <v>17</v>
      </c>
      <c r="I148">
        <f>IFERROR(ROUND(E148/G148,2),0)</f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5"/>
        <v>40855</v>
      </c>
      <c r="O148" s="7">
        <f t="shared" si="6"/>
        <v>40875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s="4">
        <f t="shared" si="7"/>
        <v>112</v>
      </c>
      <c r="I149">
        <f>IFERROR(ROUND(E149/G149,2),0)</f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5"/>
        <v>42534</v>
      </c>
      <c r="O149" s="7">
        <f t="shared" si="6"/>
        <v>42540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s="4">
        <f t="shared" si="7"/>
        <v>121</v>
      </c>
      <c r="I150">
        <f>IFERROR(ROUND(E150/G150,2),0)</f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5"/>
        <v>42941</v>
      </c>
      <c r="O150" s="7">
        <f t="shared" si="6"/>
        <v>42950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s="4">
        <f t="shared" si="7"/>
        <v>220</v>
      </c>
      <c r="I151">
        <f>IFERROR(ROUND(E151/G151,2),0)</f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5"/>
        <v>41275</v>
      </c>
      <c r="O151" s="7">
        <f t="shared" si="6"/>
        <v>41327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s="4">
        <f t="shared" si="7"/>
        <v>1</v>
      </c>
      <c r="I152">
        <f>IFERROR(ROUND(E152/G152,2),0)</f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5"/>
        <v>43450</v>
      </c>
      <c r="O152" s="7">
        <f t="shared" si="6"/>
        <v>43451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s="4">
        <f t="shared" si="7"/>
        <v>64</v>
      </c>
      <c r="I153">
        <f>IFERROR(ROUND(E153/G153,2),0)</f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5"/>
        <v>41799</v>
      </c>
      <c r="O153" s="7">
        <f t="shared" si="6"/>
        <v>41850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s="4">
        <f t="shared" si="7"/>
        <v>423</v>
      </c>
      <c r="I154">
        <f>IFERROR(ROUND(E154/G154,2),0)</f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5"/>
        <v>42783</v>
      </c>
      <c r="O154" s="7">
        <f t="shared" si="6"/>
        <v>42790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s="4">
        <f t="shared" si="7"/>
        <v>93</v>
      </c>
      <c r="I155">
        <f>IFERROR(ROUND(E155/G155,2),0)</f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5"/>
        <v>41201</v>
      </c>
      <c r="O155" s="7">
        <f t="shared" si="6"/>
        <v>41207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s="4">
        <f t="shared" si="7"/>
        <v>59</v>
      </c>
      <c r="I156">
        <f>IFERROR(ROUND(E156/G156,2),0)</f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5"/>
        <v>42502</v>
      </c>
      <c r="O156" s="7">
        <f t="shared" si="6"/>
        <v>42525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s="4">
        <f t="shared" si="7"/>
        <v>65</v>
      </c>
      <c r="I157">
        <f>IFERROR(ROUND(E157/G157,2),0)</f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5"/>
        <v>40262</v>
      </c>
      <c r="O157" s="7">
        <f t="shared" si="6"/>
        <v>40277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s="4">
        <f t="shared" si="7"/>
        <v>74</v>
      </c>
      <c r="I158">
        <f>IFERROR(ROUND(E158/G158,2),0)</f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5"/>
        <v>43743</v>
      </c>
      <c r="O158" s="7">
        <f t="shared" si="6"/>
        <v>43767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s="4">
        <f t="shared" si="7"/>
        <v>53</v>
      </c>
      <c r="I159">
        <f>IFERROR(ROUND(E159/G159,2),0)</f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5"/>
        <v>41638</v>
      </c>
      <c r="O159" s="7">
        <f t="shared" si="6"/>
        <v>41650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s="4">
        <f t="shared" si="7"/>
        <v>221</v>
      </c>
      <c r="I160">
        <f>IFERROR(ROUND(E160/G160,2),0)</f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5"/>
        <v>42346</v>
      </c>
      <c r="O160" s="7">
        <f t="shared" si="6"/>
        <v>42347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s="4">
        <f t="shared" si="7"/>
        <v>100</v>
      </c>
      <c r="I161">
        <f>IFERROR(ROUND(E161/G161,2),0)</f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5"/>
        <v>43551</v>
      </c>
      <c r="O161" s="7">
        <f t="shared" si="6"/>
        <v>43569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s="4">
        <f t="shared" si="7"/>
        <v>162</v>
      </c>
      <c r="I162">
        <f>IFERROR(ROUND(E162/G162,2),0)</f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5"/>
        <v>43582</v>
      </c>
      <c r="O162" s="7">
        <f t="shared" si="6"/>
        <v>43598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s="4">
        <f t="shared" si="7"/>
        <v>78</v>
      </c>
      <c r="I163">
        <f>IFERROR(ROUND(E163/G163,2),0)</f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5"/>
        <v>42270</v>
      </c>
      <c r="O163" s="7">
        <f t="shared" si="6"/>
        <v>42276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s="4">
        <f t="shared" si="7"/>
        <v>150</v>
      </c>
      <c r="I164">
        <f>IFERROR(ROUND(E164/G164,2),0)</f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5"/>
        <v>43442</v>
      </c>
      <c r="O164" s="7">
        <f t="shared" si="6"/>
        <v>43472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s="4">
        <f t="shared" si="7"/>
        <v>253</v>
      </c>
      <c r="I165">
        <f>IFERROR(ROUND(E165/G165,2),0)</f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5"/>
        <v>43028</v>
      </c>
      <c r="O165" s="7">
        <f t="shared" si="6"/>
        <v>43077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s="4">
        <f t="shared" si="7"/>
        <v>100</v>
      </c>
      <c r="I166">
        <f>IFERROR(ROUND(E166/G166,2),0)</f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5"/>
        <v>43016</v>
      </c>
      <c r="O166" s="7">
        <f t="shared" si="6"/>
        <v>43017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s="4">
        <f t="shared" si="7"/>
        <v>122</v>
      </c>
      <c r="I167">
        <f>IFERROR(ROUND(E167/G167,2),0)</f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5"/>
        <v>42948</v>
      </c>
      <c r="O167" s="7">
        <f t="shared" si="6"/>
        <v>42980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s="4">
        <f t="shared" si="7"/>
        <v>137</v>
      </c>
      <c r="I168">
        <f>IFERROR(ROUND(E168/G168,2),0)</f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5"/>
        <v>40534</v>
      </c>
      <c r="O168" s="7">
        <f t="shared" si="6"/>
        <v>40538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s="4">
        <f t="shared" si="7"/>
        <v>416</v>
      </c>
      <c r="I169">
        <f>IFERROR(ROUND(E169/G169,2),0)</f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5"/>
        <v>41435</v>
      </c>
      <c r="O169" s="7">
        <f t="shared" si="6"/>
        <v>41445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s="4">
        <f t="shared" si="7"/>
        <v>31</v>
      </c>
      <c r="I170">
        <f>IFERROR(ROUND(E170/G170,2),0)</f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5"/>
        <v>43518</v>
      </c>
      <c r="O170" s="7">
        <f t="shared" si="6"/>
        <v>43541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s="4">
        <f t="shared" si="7"/>
        <v>424</v>
      </c>
      <c r="I171">
        <f>IFERROR(ROUND(E171/G171,2),0)</f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5"/>
        <v>41077</v>
      </c>
      <c r="O171" s="7">
        <f t="shared" si="6"/>
        <v>41105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s="4">
        <f t="shared" si="7"/>
        <v>3</v>
      </c>
      <c r="I172">
        <f>IFERROR(ROUND(E172/G172,2),0)</f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5"/>
        <v>42950</v>
      </c>
      <c r="O172" s="7">
        <f t="shared" si="6"/>
        <v>42957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s="4">
        <f t="shared" si="7"/>
        <v>11</v>
      </c>
      <c r="I173">
        <f>IFERROR(ROUND(E173/G173,2),0)</f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5"/>
        <v>41718</v>
      </c>
      <c r="O173" s="7">
        <f t="shared" si="6"/>
        <v>41740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s="4">
        <f t="shared" si="7"/>
        <v>83</v>
      </c>
      <c r="I174">
        <f>IFERROR(ROUND(E174/G174,2),0)</f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5"/>
        <v>41839</v>
      </c>
      <c r="O174" s="7">
        <f t="shared" si="6"/>
        <v>41854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s="4">
        <f t="shared" si="7"/>
        <v>163</v>
      </c>
      <c r="I175">
        <f>IFERROR(ROUND(E175/G175,2),0)</f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5"/>
        <v>41412</v>
      </c>
      <c r="O175" s="7">
        <f t="shared" si="6"/>
        <v>41418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s="4">
        <f t="shared" si="7"/>
        <v>895</v>
      </c>
      <c r="I176">
        <f>IFERROR(ROUND(E176/G176,2),0)</f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5"/>
        <v>42282</v>
      </c>
      <c r="O176" s="7">
        <f t="shared" si="6"/>
        <v>42283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s="4">
        <f t="shared" si="7"/>
        <v>26</v>
      </c>
      <c r="I177">
        <f>IFERROR(ROUND(E177/G177,2),0)</f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5"/>
        <v>42613</v>
      </c>
      <c r="O177" s="7">
        <f t="shared" si="6"/>
        <v>42632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s="4">
        <f t="shared" si="7"/>
        <v>75</v>
      </c>
      <c r="I178">
        <f>IFERROR(ROUND(E178/G178,2),0)</f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5"/>
        <v>42616</v>
      </c>
      <c r="O178" s="7">
        <f t="shared" si="6"/>
        <v>42625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s="4">
        <f t="shared" si="7"/>
        <v>416</v>
      </c>
      <c r="I179">
        <f>IFERROR(ROUND(E179/G179,2),0)</f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5"/>
        <v>40497</v>
      </c>
      <c r="O179" s="7">
        <f t="shared" si="6"/>
        <v>40522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s="4">
        <f t="shared" si="7"/>
        <v>96</v>
      </c>
      <c r="I180">
        <f>IFERROR(ROUND(E180/G180,2),0)</f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5"/>
        <v>42999</v>
      </c>
      <c r="O180" s="7">
        <f t="shared" si="6"/>
        <v>43008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s="4">
        <f t="shared" si="7"/>
        <v>358</v>
      </c>
      <c r="I181">
        <f>IFERROR(ROUND(E181/G181,2),0)</f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5"/>
        <v>41350</v>
      </c>
      <c r="O181" s="7">
        <f t="shared" si="6"/>
        <v>41351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s="4">
        <f t="shared" si="7"/>
        <v>308</v>
      </c>
      <c r="I182">
        <f>IFERROR(ROUND(E182/G182,2),0)</f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5"/>
        <v>40259</v>
      </c>
      <c r="O182" s="7">
        <f t="shared" si="6"/>
        <v>40264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s="4">
        <f t="shared" si="7"/>
        <v>62</v>
      </c>
      <c r="I183">
        <f>IFERROR(ROUND(E183/G183,2),0)</f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5"/>
        <v>43012</v>
      </c>
      <c r="O183" s="7">
        <f t="shared" si="6"/>
        <v>43030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s="4">
        <f t="shared" si="7"/>
        <v>722</v>
      </c>
      <c r="I184">
        <f>IFERROR(ROUND(E184/G184,2),0)</f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5"/>
        <v>43631</v>
      </c>
      <c r="O184" s="7">
        <f t="shared" si="6"/>
        <v>43647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s="4">
        <f t="shared" si="7"/>
        <v>69</v>
      </c>
      <c r="I185">
        <f>IFERROR(ROUND(E185/G185,2),0)</f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5"/>
        <v>40430</v>
      </c>
      <c r="O185" s="7">
        <f t="shared" si="6"/>
        <v>40443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s="4">
        <f t="shared" si="7"/>
        <v>293</v>
      </c>
      <c r="I186">
        <f>IFERROR(ROUND(E186/G186,2),0)</f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5"/>
        <v>43588</v>
      </c>
      <c r="O186" s="7">
        <f t="shared" si="6"/>
        <v>43589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s="4">
        <f t="shared" si="7"/>
        <v>72</v>
      </c>
      <c r="I187">
        <f>IFERROR(ROUND(E187/G187,2),0)</f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5"/>
        <v>43233</v>
      </c>
      <c r="O187" s="7">
        <f t="shared" si="6"/>
        <v>43244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s="4">
        <f t="shared" si="7"/>
        <v>32</v>
      </c>
      <c r="I188">
        <f>IFERROR(ROUND(E188/G188,2),0)</f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5"/>
        <v>41782</v>
      </c>
      <c r="O188" s="7">
        <f t="shared" si="6"/>
        <v>41797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s="4">
        <f t="shared" si="7"/>
        <v>230</v>
      </c>
      <c r="I189">
        <f>IFERROR(ROUND(E189/G189,2),0)</f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5"/>
        <v>41328</v>
      </c>
      <c r="O189" s="7">
        <f t="shared" si="6"/>
        <v>41356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s="4">
        <f t="shared" si="7"/>
        <v>32</v>
      </c>
      <c r="I190">
        <f>IFERROR(ROUND(E190/G190,2),0)</f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5"/>
        <v>41975</v>
      </c>
      <c r="O190" s="7">
        <f t="shared" si="6"/>
        <v>41976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s="4">
        <f t="shared" si="7"/>
        <v>24</v>
      </c>
      <c r="I191">
        <f>IFERROR(ROUND(E191/G191,2),0)</f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5"/>
        <v>42433</v>
      </c>
      <c r="O191" s="7">
        <f t="shared" si="6"/>
        <v>42433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s="4">
        <f t="shared" si="7"/>
        <v>69</v>
      </c>
      <c r="I192">
        <f>IFERROR(ROUND(E192/G192,2),0)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5"/>
        <v>41429</v>
      </c>
      <c r="O192" s="7">
        <f t="shared" si="6"/>
        <v>41430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s="4">
        <f t="shared" si="7"/>
        <v>38</v>
      </c>
      <c r="I193">
        <f>IFERROR(ROUND(E193/G193,2),0)</f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5"/>
        <v>43536</v>
      </c>
      <c r="O193" s="7">
        <f t="shared" si="6"/>
        <v>43539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s="4">
        <f t="shared" si="7"/>
        <v>20</v>
      </c>
      <c r="I194">
        <f>IFERROR(ROUND(E194/G194,2),0)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5"/>
        <v>41817</v>
      </c>
      <c r="O194" s="7">
        <f t="shared" si="6"/>
        <v>41821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s="4">
        <f t="shared" si="7"/>
        <v>46</v>
      </c>
      <c r="I195">
        <f>IFERROR(ROUND(E195/G195,2),0)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8">INT(((L195/60)/60)/24)+DATE(1970,1,1)</f>
        <v>43198</v>
      </c>
      <c r="O195" s="7">
        <f t="shared" ref="O195:O258" si="9">INT(((M195/60)/60)/24)+DATE(1970,1,1)</f>
        <v>43202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s="4">
        <f t="shared" ref="H196:H259" si="10">ROUND(E196/D196*100,0)</f>
        <v>123</v>
      </c>
      <c r="I196">
        <f>IFERROR(ROUND(E196/G196,2),0)</f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8"/>
        <v>42261</v>
      </c>
      <c r="O196" s="7">
        <f t="shared" si="9"/>
        <v>42277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s="4">
        <f t="shared" si="10"/>
        <v>362</v>
      </c>
      <c r="I197">
        <f>IFERROR(ROUND(E197/G197,2),0)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8"/>
        <v>43310</v>
      </c>
      <c r="O197" s="7">
        <f t="shared" si="9"/>
        <v>43317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s="4">
        <f t="shared" si="10"/>
        <v>63</v>
      </c>
      <c r="I198">
        <f>IFERROR(ROUND(E198/G198,2),0)</f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8"/>
        <v>42616</v>
      </c>
      <c r="O198" s="7">
        <f t="shared" si="9"/>
        <v>42635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s="4">
        <f t="shared" si="10"/>
        <v>298</v>
      </c>
      <c r="I199">
        <f>IFERROR(ROUND(E199/G199,2),0)</f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8"/>
        <v>42909</v>
      </c>
      <c r="O199" s="7">
        <f t="shared" si="9"/>
        <v>42923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s="4">
        <f t="shared" si="10"/>
        <v>10</v>
      </c>
      <c r="I200">
        <f>IFERROR(ROUND(E200/G200,2),0)</f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8"/>
        <v>40396</v>
      </c>
      <c r="O200" s="7">
        <f t="shared" si="9"/>
        <v>40425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s="4">
        <f t="shared" si="10"/>
        <v>54</v>
      </c>
      <c r="I201">
        <f>IFERROR(ROUND(E201/G201,2),0)</f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8"/>
        <v>42192</v>
      </c>
      <c r="O201" s="7">
        <f t="shared" si="9"/>
        <v>42196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s="4">
        <f t="shared" si="10"/>
        <v>2</v>
      </c>
      <c r="I202">
        <f>IFERROR(ROUND(E202/G202,2),0)</f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8"/>
        <v>40262</v>
      </c>
      <c r="O202" s="7">
        <f t="shared" si="9"/>
        <v>40273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s="4">
        <f t="shared" si="10"/>
        <v>681</v>
      </c>
      <c r="I203">
        <f>IFERROR(ROUND(E203/G203,2),0)</f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8"/>
        <v>41845</v>
      </c>
      <c r="O203" s="7">
        <f t="shared" si="9"/>
        <v>41863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s="4">
        <f t="shared" si="10"/>
        <v>79</v>
      </c>
      <c r="I204">
        <f>IFERROR(ROUND(E204/G204,2),0)</f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8"/>
        <v>40818</v>
      </c>
      <c r="O204" s="7">
        <f t="shared" si="9"/>
        <v>40822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s="4">
        <f t="shared" si="10"/>
        <v>134</v>
      </c>
      <c r="I205">
        <f>IFERROR(ROUND(E205/G205,2),0)</f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8"/>
        <v>42752</v>
      </c>
      <c r="O205" s="7">
        <f t="shared" si="9"/>
        <v>42754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s="4">
        <f t="shared" si="10"/>
        <v>3</v>
      </c>
      <c r="I206">
        <f>IFERROR(ROUND(E206/G206,2),0)</f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8"/>
        <v>40636</v>
      </c>
      <c r="O206" s="7">
        <f t="shared" si="9"/>
        <v>40646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s="4">
        <f t="shared" si="10"/>
        <v>432</v>
      </c>
      <c r="I207">
        <f>IFERROR(ROUND(E207/G207,2),0)</f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8"/>
        <v>43390</v>
      </c>
      <c r="O207" s="7">
        <f t="shared" si="9"/>
        <v>43402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s="4">
        <f t="shared" si="10"/>
        <v>39</v>
      </c>
      <c r="I208">
        <f>IFERROR(ROUND(E208/G208,2),0)</f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8"/>
        <v>40236</v>
      </c>
      <c r="O208" s="7">
        <f t="shared" si="9"/>
        <v>40245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s="4">
        <f t="shared" si="10"/>
        <v>426</v>
      </c>
      <c r="I209">
        <f>IFERROR(ROUND(E209/G209,2),0)</f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8"/>
        <v>43340</v>
      </c>
      <c r="O209" s="7">
        <f t="shared" si="9"/>
        <v>43360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s="4">
        <f t="shared" si="10"/>
        <v>101</v>
      </c>
      <c r="I210">
        <f>IFERROR(ROUND(E210/G210,2),0)</f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8"/>
        <v>43048</v>
      </c>
      <c r="O210" s="7">
        <f t="shared" si="9"/>
        <v>43072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s="4">
        <f t="shared" si="10"/>
        <v>21</v>
      </c>
      <c r="I211">
        <f>IFERROR(ROUND(E211/G211,2),0)</f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8"/>
        <v>42496</v>
      </c>
      <c r="O211" s="7">
        <f t="shared" si="9"/>
        <v>42503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s="4">
        <f t="shared" si="10"/>
        <v>67</v>
      </c>
      <c r="I212">
        <f>IFERROR(ROUND(E212/G212,2),0)</f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8"/>
        <v>42797</v>
      </c>
      <c r="O212" s="7">
        <f t="shared" si="9"/>
        <v>42824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s="4">
        <f t="shared" si="10"/>
        <v>95</v>
      </c>
      <c r="I213">
        <f>IFERROR(ROUND(E213/G213,2),0)</f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8"/>
        <v>41513</v>
      </c>
      <c r="O213" s="7">
        <f t="shared" si="9"/>
        <v>41537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s="4">
        <f t="shared" si="10"/>
        <v>152</v>
      </c>
      <c r="I214">
        <f>IFERROR(ROUND(E214/G214,2),0)</f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8"/>
        <v>43814</v>
      </c>
      <c r="O214" s="7">
        <f t="shared" si="9"/>
        <v>43860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s="4">
        <f t="shared" si="10"/>
        <v>195</v>
      </c>
      <c r="I215">
        <f>IFERROR(ROUND(E215/G215,2),0)</f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8"/>
        <v>40488</v>
      </c>
      <c r="O215" s="7">
        <f t="shared" si="9"/>
        <v>40496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s="4">
        <f t="shared" si="10"/>
        <v>1023</v>
      </c>
      <c r="I216">
        <f>IFERROR(ROUND(E216/G216,2),0)</f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8"/>
        <v>40409</v>
      </c>
      <c r="O216" s="7">
        <f t="shared" si="9"/>
        <v>40415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s="4">
        <f t="shared" si="10"/>
        <v>4</v>
      </c>
      <c r="I217">
        <f>IFERROR(ROUND(E217/G217,2),0)</f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8"/>
        <v>43509</v>
      </c>
      <c r="O217" s="7">
        <f t="shared" si="9"/>
        <v>43511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s="4">
        <f t="shared" si="10"/>
        <v>155</v>
      </c>
      <c r="I218">
        <f>IFERROR(ROUND(E218/G218,2),0)</f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8"/>
        <v>40869</v>
      </c>
      <c r="O218" s="7">
        <f t="shared" si="9"/>
        <v>40871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s="4">
        <f t="shared" si="10"/>
        <v>45</v>
      </c>
      <c r="I219">
        <f>IFERROR(ROUND(E219/G219,2),0)</f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8"/>
        <v>43583</v>
      </c>
      <c r="O219" s="7">
        <f t="shared" si="9"/>
        <v>43592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s="4">
        <f t="shared" si="10"/>
        <v>216</v>
      </c>
      <c r="I220">
        <f>IFERROR(ROUND(E220/G220,2),0)</f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8"/>
        <v>40858</v>
      </c>
      <c r="O220" s="7">
        <f t="shared" si="9"/>
        <v>40892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s="4">
        <f t="shared" si="10"/>
        <v>332</v>
      </c>
      <c r="I221">
        <f>IFERROR(ROUND(E221/G221,2),0)</f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8"/>
        <v>41137</v>
      </c>
      <c r="O221" s="7">
        <f t="shared" si="9"/>
        <v>41149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s="4">
        <f t="shared" si="10"/>
        <v>8</v>
      </c>
      <c r="I222">
        <f>IFERROR(ROUND(E222/G222,2),0)</f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8"/>
        <v>40725</v>
      </c>
      <c r="O222" s="7">
        <f t="shared" si="9"/>
        <v>40743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s="4">
        <f t="shared" si="10"/>
        <v>99</v>
      </c>
      <c r="I223">
        <f>IFERROR(ROUND(E223/G223,2),0)</f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8"/>
        <v>41081</v>
      </c>
      <c r="O223" s="7">
        <f t="shared" si="9"/>
        <v>41083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s="4">
        <f t="shared" si="10"/>
        <v>138</v>
      </c>
      <c r="I224">
        <f>IFERROR(ROUND(E224/G224,2),0)</f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8"/>
        <v>41914</v>
      </c>
      <c r="O224" s="7">
        <f t="shared" si="9"/>
        <v>41915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s="4">
        <f t="shared" si="10"/>
        <v>94</v>
      </c>
      <c r="I225">
        <f>IFERROR(ROUND(E225/G225,2),0)</f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8"/>
        <v>42445</v>
      </c>
      <c r="O225" s="7">
        <f t="shared" si="9"/>
        <v>42459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s="4">
        <f t="shared" si="10"/>
        <v>404</v>
      </c>
      <c r="I226">
        <f>IFERROR(ROUND(E226/G226,2),0)</f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8"/>
        <v>41906</v>
      </c>
      <c r="O226" s="7">
        <f t="shared" si="9"/>
        <v>41951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s="4">
        <f t="shared" si="10"/>
        <v>260</v>
      </c>
      <c r="I227">
        <f>IFERROR(ROUND(E227/G227,2),0)</f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8"/>
        <v>41762</v>
      </c>
      <c r="O227" s="7">
        <f t="shared" si="9"/>
        <v>41762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s="4">
        <f t="shared" si="10"/>
        <v>367</v>
      </c>
      <c r="I228">
        <f>IFERROR(ROUND(E228/G228,2),0)</f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8"/>
        <v>40276</v>
      </c>
      <c r="O228" s="7">
        <f t="shared" si="9"/>
        <v>40313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s="4">
        <f t="shared" si="10"/>
        <v>169</v>
      </c>
      <c r="I229">
        <f>IFERROR(ROUND(E229/G229,2),0)</f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8"/>
        <v>42139</v>
      </c>
      <c r="O229" s="7">
        <f t="shared" si="9"/>
        <v>42145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s="4">
        <f t="shared" si="10"/>
        <v>120</v>
      </c>
      <c r="I230">
        <f>IFERROR(ROUND(E230/G230,2),0)</f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8"/>
        <v>42613</v>
      </c>
      <c r="O230" s="7">
        <f t="shared" si="9"/>
        <v>42638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s="4">
        <f t="shared" si="10"/>
        <v>194</v>
      </c>
      <c r="I231">
        <f>IFERROR(ROUND(E231/G231,2),0)</f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8"/>
        <v>42887</v>
      </c>
      <c r="O231" s="7">
        <f t="shared" si="9"/>
        <v>42935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s="4">
        <f t="shared" si="10"/>
        <v>420</v>
      </c>
      <c r="I232">
        <f>IFERROR(ROUND(E232/G232,2),0)</f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8"/>
        <v>43805</v>
      </c>
      <c r="O232" s="7">
        <f t="shared" si="9"/>
        <v>43805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s="4">
        <f t="shared" si="10"/>
        <v>77</v>
      </c>
      <c r="I233">
        <f>IFERROR(ROUND(E233/G233,2),0)</f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8"/>
        <v>41415</v>
      </c>
      <c r="O233" s="7">
        <f t="shared" si="9"/>
        <v>41473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s="4">
        <f t="shared" si="10"/>
        <v>171</v>
      </c>
      <c r="I234">
        <f>IFERROR(ROUND(E234/G234,2),0)</f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8"/>
        <v>42576</v>
      </c>
      <c r="O234" s="7">
        <f t="shared" si="9"/>
        <v>42577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s="4">
        <f t="shared" si="10"/>
        <v>158</v>
      </c>
      <c r="I235">
        <f>IFERROR(ROUND(E235/G235,2),0)</f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8"/>
        <v>40706</v>
      </c>
      <c r="O235" s="7">
        <f t="shared" si="9"/>
        <v>40722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s="4">
        <f t="shared" si="10"/>
        <v>109</v>
      </c>
      <c r="I236">
        <f>IFERROR(ROUND(E236/G236,2),0)</f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8"/>
        <v>42969</v>
      </c>
      <c r="O236" s="7">
        <f t="shared" si="9"/>
        <v>42976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s="4">
        <f t="shared" si="10"/>
        <v>42</v>
      </c>
      <c r="I237">
        <f>IFERROR(ROUND(E237/G237,2),0)</f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8"/>
        <v>42779</v>
      </c>
      <c r="O237" s="7">
        <f t="shared" si="9"/>
        <v>42784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s="4">
        <f t="shared" si="10"/>
        <v>11</v>
      </c>
      <c r="I238">
        <f>IFERROR(ROUND(E238/G238,2),0)</f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8"/>
        <v>43641</v>
      </c>
      <c r="O238" s="7">
        <f t="shared" si="9"/>
        <v>43648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s="4">
        <f t="shared" si="10"/>
        <v>159</v>
      </c>
      <c r="I239">
        <f>IFERROR(ROUND(E239/G239,2),0)</f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8"/>
        <v>41754</v>
      </c>
      <c r="O239" s="7">
        <f t="shared" si="9"/>
        <v>41756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s="4">
        <f t="shared" si="10"/>
        <v>422</v>
      </c>
      <c r="I240">
        <f>IFERROR(ROUND(E240/G240,2),0)</f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8"/>
        <v>43083</v>
      </c>
      <c r="O240" s="7">
        <f t="shared" si="9"/>
        <v>43108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s="4">
        <f t="shared" si="10"/>
        <v>98</v>
      </c>
      <c r="I241">
        <f>IFERROR(ROUND(E241/G241,2),0)</f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8"/>
        <v>42245</v>
      </c>
      <c r="O241" s="7">
        <f t="shared" si="9"/>
        <v>42249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s="4">
        <f t="shared" si="10"/>
        <v>419</v>
      </c>
      <c r="I242">
        <f>IFERROR(ROUND(E242/G242,2),0)</f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8"/>
        <v>40396</v>
      </c>
      <c r="O242" s="7">
        <f t="shared" si="9"/>
        <v>40397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s="4">
        <f t="shared" si="10"/>
        <v>102</v>
      </c>
      <c r="I243">
        <f>IFERROR(ROUND(E243/G243,2),0)</f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8"/>
        <v>41742</v>
      </c>
      <c r="O243" s="7">
        <f t="shared" si="9"/>
        <v>41752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s="4">
        <f t="shared" si="10"/>
        <v>128</v>
      </c>
      <c r="I244">
        <f>IFERROR(ROUND(E244/G244,2),0)</f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8"/>
        <v>42865</v>
      </c>
      <c r="O244" s="7">
        <f t="shared" si="9"/>
        <v>42875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s="4">
        <f t="shared" si="10"/>
        <v>445</v>
      </c>
      <c r="I245">
        <f>IFERROR(ROUND(E245/G245,2),0)</f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8"/>
        <v>43163</v>
      </c>
      <c r="O245" s="7">
        <f t="shared" si="9"/>
        <v>43166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s="4">
        <f t="shared" si="10"/>
        <v>570</v>
      </c>
      <c r="I246">
        <f>IFERROR(ROUND(E246/G246,2),0)</f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8"/>
        <v>41834</v>
      </c>
      <c r="O246" s="7">
        <f t="shared" si="9"/>
        <v>41886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s="4">
        <f t="shared" si="10"/>
        <v>509</v>
      </c>
      <c r="I247">
        <f>IFERROR(ROUND(E247/G247,2),0)</f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8"/>
        <v>41736</v>
      </c>
      <c r="O247" s="7">
        <f t="shared" si="9"/>
        <v>41737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s="4">
        <f t="shared" si="10"/>
        <v>326</v>
      </c>
      <c r="I248">
        <f>IFERROR(ROUND(E248/G248,2),0)</f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8"/>
        <v>41491</v>
      </c>
      <c r="O248" s="7">
        <f t="shared" si="9"/>
        <v>41495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s="4">
        <f t="shared" si="10"/>
        <v>933</v>
      </c>
      <c r="I249">
        <f>IFERROR(ROUND(E249/G249,2),0)</f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8"/>
        <v>42726</v>
      </c>
      <c r="O249" s="7">
        <f t="shared" si="9"/>
        <v>42741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s="4">
        <f t="shared" si="10"/>
        <v>211</v>
      </c>
      <c r="I250">
        <f>IFERROR(ROUND(E250/G250,2),0)</f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8"/>
        <v>42004</v>
      </c>
      <c r="O250" s="7">
        <f t="shared" si="9"/>
        <v>42009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s="4">
        <f t="shared" si="10"/>
        <v>273</v>
      </c>
      <c r="I251">
        <f>IFERROR(ROUND(E251/G251,2),0)</f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8"/>
        <v>42006</v>
      </c>
      <c r="O251" s="7">
        <f t="shared" si="9"/>
        <v>42013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s="4">
        <f t="shared" si="10"/>
        <v>3</v>
      </c>
      <c r="I252">
        <f>IFERROR(ROUND(E252/G252,2),0)</f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8"/>
        <v>40203</v>
      </c>
      <c r="O252" s="7">
        <f t="shared" si="9"/>
        <v>40238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s="4">
        <f t="shared" si="10"/>
        <v>54</v>
      </c>
      <c r="I253">
        <f>IFERROR(ROUND(E253/G253,2),0)</f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8"/>
        <v>41252</v>
      </c>
      <c r="O253" s="7">
        <f t="shared" si="9"/>
        <v>41254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s="4">
        <f t="shared" si="10"/>
        <v>626</v>
      </c>
      <c r="I254">
        <f>IFERROR(ROUND(E254/G254,2),0)</f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8"/>
        <v>41572</v>
      </c>
      <c r="O254" s="7">
        <f t="shared" si="9"/>
        <v>41577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s="4">
        <f t="shared" si="10"/>
        <v>89</v>
      </c>
      <c r="I255">
        <f>IFERROR(ROUND(E255/G255,2),0)</f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8"/>
        <v>40641</v>
      </c>
      <c r="O255" s="7">
        <f t="shared" si="9"/>
        <v>40653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s="4">
        <f t="shared" si="10"/>
        <v>185</v>
      </c>
      <c r="I256">
        <f>IFERROR(ROUND(E256/G256,2),0)</f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8"/>
        <v>42787</v>
      </c>
      <c r="O256" s="7">
        <f t="shared" si="9"/>
        <v>42789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s="4">
        <f t="shared" si="10"/>
        <v>120</v>
      </c>
      <c r="I257">
        <f>IFERROR(ROUND(E257/G257,2),0)</f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8"/>
        <v>40590</v>
      </c>
      <c r="O257" s="7">
        <f t="shared" si="9"/>
        <v>40595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s="4">
        <f t="shared" si="10"/>
        <v>23</v>
      </c>
      <c r="I258">
        <f>IFERROR(ROUND(E258/G258,2),0)</f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8"/>
        <v>42393</v>
      </c>
      <c r="O258" s="7">
        <f t="shared" si="9"/>
        <v>42430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s="4">
        <f t="shared" si="10"/>
        <v>146</v>
      </c>
      <c r="I259">
        <f>IFERROR(ROUND(E259/G259,2),0)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1">INT(((L259/60)/60)/24)+DATE(1970,1,1)</f>
        <v>41338</v>
      </c>
      <c r="O259" s="7">
        <f t="shared" ref="O259:O322" si="12">INT(((M259/60)/60)/24)+DATE(1970,1,1)</f>
        <v>41352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s="4">
        <f t="shared" ref="H260:H323" si="13">ROUND(E260/D260*100,0)</f>
        <v>268</v>
      </c>
      <c r="I260">
        <f>IFERROR(ROUND(E260/G260,2),0)</f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1"/>
        <v>42712</v>
      </c>
      <c r="O260" s="7">
        <f t="shared" si="12"/>
        <v>42732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s="4">
        <f t="shared" si="13"/>
        <v>598</v>
      </c>
      <c r="I261">
        <f>IFERROR(ROUND(E261/G261,2),0)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1"/>
        <v>41251</v>
      </c>
      <c r="O261" s="7">
        <f t="shared" si="12"/>
        <v>41270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s="4">
        <f t="shared" si="13"/>
        <v>158</v>
      </c>
      <c r="I262">
        <f>IFERROR(ROUND(E262/G262,2),0)</f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1"/>
        <v>41180</v>
      </c>
      <c r="O262" s="7">
        <f t="shared" si="12"/>
        <v>41192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s="4">
        <f t="shared" si="13"/>
        <v>31</v>
      </c>
      <c r="I263">
        <f>IFERROR(ROUND(E263/G263,2),0)</f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1"/>
        <v>40415</v>
      </c>
      <c r="O263" s="7">
        <f t="shared" si="12"/>
        <v>40419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s="4">
        <f t="shared" si="13"/>
        <v>313</v>
      </c>
      <c r="I264">
        <f>IFERROR(ROUND(E264/G264,2),0)</f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1"/>
        <v>40638</v>
      </c>
      <c r="O264" s="7">
        <f t="shared" si="12"/>
        <v>40664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s="4">
        <f t="shared" si="13"/>
        <v>371</v>
      </c>
      <c r="I265">
        <f>IFERROR(ROUND(E265/G265,2),0)</f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1"/>
        <v>40187</v>
      </c>
      <c r="O265" s="7">
        <f t="shared" si="12"/>
        <v>40187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s="4">
        <f t="shared" si="13"/>
        <v>363</v>
      </c>
      <c r="I266">
        <f>IFERROR(ROUND(E266/G266,2),0)</f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1"/>
        <v>41317</v>
      </c>
      <c r="O266" s="7">
        <f t="shared" si="12"/>
        <v>41333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s="4">
        <f t="shared" si="13"/>
        <v>123</v>
      </c>
      <c r="I267">
        <f>IFERROR(ROUND(E267/G267,2),0)</f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1"/>
        <v>42372</v>
      </c>
      <c r="O267" s="7">
        <f t="shared" si="12"/>
        <v>42416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s="4">
        <f t="shared" si="13"/>
        <v>77</v>
      </c>
      <c r="I268">
        <f>IFERROR(ROUND(E268/G268,2),0)</f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1"/>
        <v>41950</v>
      </c>
      <c r="O268" s="7">
        <f t="shared" si="12"/>
        <v>41983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s="4">
        <f t="shared" si="13"/>
        <v>234</v>
      </c>
      <c r="I269">
        <f>IFERROR(ROUND(E269/G269,2),0)</f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1"/>
        <v>41206</v>
      </c>
      <c r="O269" s="7">
        <f t="shared" si="12"/>
        <v>41222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s="4">
        <f t="shared" si="13"/>
        <v>181</v>
      </c>
      <c r="I270">
        <f>IFERROR(ROUND(E270/G270,2),0)</f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1"/>
        <v>41186</v>
      </c>
      <c r="O270" s="7">
        <f t="shared" si="12"/>
        <v>41232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s="4">
        <f t="shared" si="13"/>
        <v>253</v>
      </c>
      <c r="I271">
        <f>IFERROR(ROUND(E271/G271,2),0)</f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1"/>
        <v>43496</v>
      </c>
      <c r="O271" s="7">
        <f t="shared" si="12"/>
        <v>43517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s="4">
        <f t="shared" si="13"/>
        <v>27</v>
      </c>
      <c r="I272">
        <f>IFERROR(ROUND(E272/G272,2),0)</f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1"/>
        <v>40514</v>
      </c>
      <c r="O272" s="7">
        <f t="shared" si="12"/>
        <v>40516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s="4">
        <f t="shared" si="13"/>
        <v>1</v>
      </c>
      <c r="I273">
        <f>IFERROR(ROUND(E273/G273,2),0)</f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1"/>
        <v>42345</v>
      </c>
      <c r="O273" s="7">
        <f t="shared" si="12"/>
        <v>42376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s="4">
        <f t="shared" si="13"/>
        <v>304</v>
      </c>
      <c r="I274">
        <f>IFERROR(ROUND(E274/G274,2),0)</f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1"/>
        <v>43656</v>
      </c>
      <c r="O274" s="7">
        <f t="shared" si="12"/>
        <v>43681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s="4">
        <f t="shared" si="13"/>
        <v>137</v>
      </c>
      <c r="I275">
        <f>IFERROR(ROUND(E275/G275,2),0)</f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1"/>
        <v>42995</v>
      </c>
      <c r="O275" s="7">
        <f t="shared" si="12"/>
        <v>42998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s="4">
        <f t="shared" si="13"/>
        <v>32</v>
      </c>
      <c r="I276">
        <f>IFERROR(ROUND(E276/G276,2),0)</f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1"/>
        <v>43045</v>
      </c>
      <c r="O276" s="7">
        <f t="shared" si="12"/>
        <v>43050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s="4">
        <f t="shared" si="13"/>
        <v>242</v>
      </c>
      <c r="I277">
        <f>IFERROR(ROUND(E277/G277,2),0)</f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1"/>
        <v>43561</v>
      </c>
      <c r="O277" s="7">
        <f t="shared" si="12"/>
        <v>43569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s="4">
        <f t="shared" si="13"/>
        <v>97</v>
      </c>
      <c r="I278">
        <f>IFERROR(ROUND(E278/G278,2),0)</f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1"/>
        <v>41018</v>
      </c>
      <c r="O278" s="7">
        <f t="shared" si="12"/>
        <v>41023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s="4">
        <f t="shared" si="13"/>
        <v>1066</v>
      </c>
      <c r="I279">
        <f>IFERROR(ROUND(E279/G279,2),0)</f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1"/>
        <v>40378</v>
      </c>
      <c r="O279" s="7">
        <f t="shared" si="12"/>
        <v>40380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s="4">
        <f t="shared" si="13"/>
        <v>326</v>
      </c>
      <c r="I280">
        <f>IFERROR(ROUND(E280/G280,2),0)</f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1"/>
        <v>41239</v>
      </c>
      <c r="O280" s="7">
        <f t="shared" si="12"/>
        <v>41264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s="4">
        <f t="shared" si="13"/>
        <v>171</v>
      </c>
      <c r="I281">
        <f>IFERROR(ROUND(E281/G281,2),0)</f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1"/>
        <v>43346</v>
      </c>
      <c r="O281" s="7">
        <f t="shared" si="12"/>
        <v>43349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s="4">
        <f t="shared" si="13"/>
        <v>581</v>
      </c>
      <c r="I282">
        <f>IFERROR(ROUND(E282/G282,2),0)</f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1"/>
        <v>43060</v>
      </c>
      <c r="O282" s="7">
        <f t="shared" si="12"/>
        <v>43066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s="4">
        <f t="shared" si="13"/>
        <v>92</v>
      </c>
      <c r="I283">
        <f>IFERROR(ROUND(E283/G283,2),0)</f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1"/>
        <v>40979</v>
      </c>
      <c r="O283" s="7">
        <f t="shared" si="12"/>
        <v>41000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s="4">
        <f t="shared" si="13"/>
        <v>108</v>
      </c>
      <c r="I284">
        <f>IFERROR(ROUND(E284/G284,2),0)</f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1"/>
        <v>42701</v>
      </c>
      <c r="O284" s="7">
        <f t="shared" si="12"/>
        <v>42707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s="4">
        <f t="shared" si="13"/>
        <v>19</v>
      </c>
      <c r="I285">
        <f>IFERROR(ROUND(E285/G285,2),0)</f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1"/>
        <v>42520</v>
      </c>
      <c r="O285" s="7">
        <f t="shared" si="12"/>
        <v>42525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s="4">
        <f t="shared" si="13"/>
        <v>83</v>
      </c>
      <c r="I286">
        <f>IFERROR(ROUND(E286/G286,2),0)</f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1"/>
        <v>41030</v>
      </c>
      <c r="O286" s="7">
        <f t="shared" si="12"/>
        <v>41035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s="4">
        <f t="shared" si="13"/>
        <v>706</v>
      </c>
      <c r="I287">
        <f>IFERROR(ROUND(E287/G287,2),0)</f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1"/>
        <v>42623</v>
      </c>
      <c r="O287" s="7">
        <f t="shared" si="12"/>
        <v>42661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s="4">
        <f t="shared" si="13"/>
        <v>17</v>
      </c>
      <c r="I288">
        <f>IFERROR(ROUND(E288/G288,2),0)</f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1"/>
        <v>42697</v>
      </c>
      <c r="O288" s="7">
        <f t="shared" si="12"/>
        <v>42704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s="4">
        <f t="shared" si="13"/>
        <v>210</v>
      </c>
      <c r="I289">
        <f>IFERROR(ROUND(E289/G289,2),0)</f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1"/>
        <v>42122</v>
      </c>
      <c r="O289" s="7">
        <f t="shared" si="12"/>
        <v>42122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s="4">
        <f t="shared" si="13"/>
        <v>98</v>
      </c>
      <c r="I290">
        <f>IFERROR(ROUND(E290/G290,2),0)</f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1"/>
        <v>40982</v>
      </c>
      <c r="O290" s="7">
        <f t="shared" si="12"/>
        <v>40983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s="4">
        <f t="shared" si="13"/>
        <v>1684</v>
      </c>
      <c r="I291">
        <f>IFERROR(ROUND(E291/G291,2),0)</f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1"/>
        <v>42219</v>
      </c>
      <c r="O291" s="7">
        <f t="shared" si="12"/>
        <v>42222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s="4">
        <f t="shared" si="13"/>
        <v>54</v>
      </c>
      <c r="I292">
        <f>IFERROR(ROUND(E292/G292,2),0)</f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1"/>
        <v>41404</v>
      </c>
      <c r="O292" s="7">
        <f t="shared" si="12"/>
        <v>41436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s="4">
        <f t="shared" si="13"/>
        <v>457</v>
      </c>
      <c r="I293">
        <f>IFERROR(ROUND(E293/G293,2),0)</f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1"/>
        <v>40831</v>
      </c>
      <c r="O293" s="7">
        <f t="shared" si="12"/>
        <v>40835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s="4">
        <f t="shared" si="13"/>
        <v>10</v>
      </c>
      <c r="I294">
        <f>IFERROR(ROUND(E294/G294,2),0)</f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1"/>
        <v>40984</v>
      </c>
      <c r="O294" s="7">
        <f t="shared" si="12"/>
        <v>41002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s="4">
        <f t="shared" si="13"/>
        <v>16</v>
      </c>
      <c r="I295">
        <f>IFERROR(ROUND(E295/G295,2),0)</f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1"/>
        <v>40456</v>
      </c>
      <c r="O295" s="7">
        <f t="shared" si="12"/>
        <v>40465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s="4">
        <f t="shared" si="13"/>
        <v>1340</v>
      </c>
      <c r="I296">
        <f>IFERROR(ROUND(E296/G296,2),0)</f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1"/>
        <v>43399</v>
      </c>
      <c r="O296" s="7">
        <f t="shared" si="12"/>
        <v>43411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s="4">
        <f t="shared" si="13"/>
        <v>36</v>
      </c>
      <c r="I297">
        <f>IFERROR(ROUND(E297/G297,2),0)</f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1"/>
        <v>41562</v>
      </c>
      <c r="O297" s="7">
        <f t="shared" si="12"/>
        <v>41587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s="4">
        <f t="shared" si="13"/>
        <v>55</v>
      </c>
      <c r="I298">
        <f>IFERROR(ROUND(E298/G298,2),0)</f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1"/>
        <v>43493</v>
      </c>
      <c r="O298" s="7">
        <f t="shared" si="12"/>
        <v>43515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s="4">
        <f t="shared" si="13"/>
        <v>94</v>
      </c>
      <c r="I299">
        <f>IFERROR(ROUND(E299/G299,2),0)</f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1"/>
        <v>41653</v>
      </c>
      <c r="O299" s="7">
        <f t="shared" si="12"/>
        <v>41662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s="4">
        <f t="shared" si="13"/>
        <v>144</v>
      </c>
      <c r="I300">
        <f>IFERROR(ROUND(E300/G300,2),0)</f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1"/>
        <v>42426</v>
      </c>
      <c r="O300" s="7">
        <f t="shared" si="12"/>
        <v>42444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s="4">
        <f t="shared" si="13"/>
        <v>51</v>
      </c>
      <c r="I301">
        <f>IFERROR(ROUND(E301/G301,2),0)</f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1"/>
        <v>42432</v>
      </c>
      <c r="O301" s="7">
        <f t="shared" si="12"/>
        <v>42488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s="4">
        <f t="shared" si="13"/>
        <v>5</v>
      </c>
      <c r="I302">
        <f>IFERROR(ROUND(E302/G302,2),0)</f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1"/>
        <v>42977</v>
      </c>
      <c r="O302" s="7">
        <f t="shared" si="12"/>
        <v>42978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s="4">
        <f t="shared" si="13"/>
        <v>1345</v>
      </c>
      <c r="I303">
        <f>IFERROR(ROUND(E303/G303,2),0)</f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1"/>
        <v>42061</v>
      </c>
      <c r="O303" s="7">
        <f t="shared" si="12"/>
        <v>42078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s="4">
        <f t="shared" si="13"/>
        <v>32</v>
      </c>
      <c r="I304">
        <f>IFERROR(ROUND(E304/G304,2),0)</f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1"/>
        <v>43345</v>
      </c>
      <c r="O304" s="7">
        <f t="shared" si="12"/>
        <v>43359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s="4">
        <f t="shared" si="13"/>
        <v>83</v>
      </c>
      <c r="I305">
        <f>IFERROR(ROUND(E305/G305,2),0)</f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1"/>
        <v>42376</v>
      </c>
      <c r="O305" s="7">
        <f t="shared" si="12"/>
        <v>42381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s="4">
        <f t="shared" si="13"/>
        <v>546</v>
      </c>
      <c r="I306">
        <f>IFERROR(ROUND(E306/G306,2),0)</f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1"/>
        <v>42589</v>
      </c>
      <c r="O306" s="7">
        <f t="shared" si="12"/>
        <v>42630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s="4">
        <f t="shared" si="13"/>
        <v>286</v>
      </c>
      <c r="I307">
        <f>IFERROR(ROUND(E307/G307,2),0)</f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1"/>
        <v>42448</v>
      </c>
      <c r="O307" s="7">
        <f t="shared" si="12"/>
        <v>42489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s="4">
        <f t="shared" si="13"/>
        <v>8</v>
      </c>
      <c r="I308">
        <f>IFERROR(ROUND(E308/G308,2),0)</f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1"/>
        <v>42930</v>
      </c>
      <c r="O308" s="7">
        <f t="shared" si="12"/>
        <v>42933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s="4">
        <f t="shared" si="13"/>
        <v>132</v>
      </c>
      <c r="I309">
        <f>IFERROR(ROUND(E309/G309,2),0)</f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1"/>
        <v>41066</v>
      </c>
      <c r="O309" s="7">
        <f t="shared" si="12"/>
        <v>41086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s="4">
        <f t="shared" si="13"/>
        <v>74</v>
      </c>
      <c r="I310">
        <f>IFERROR(ROUND(E310/G310,2),0)</f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1"/>
        <v>40651</v>
      </c>
      <c r="O310" s="7">
        <f t="shared" si="12"/>
        <v>40652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s="4">
        <f t="shared" si="13"/>
        <v>75</v>
      </c>
      <c r="I311">
        <f>IFERROR(ROUND(E311/G311,2),0)</f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1"/>
        <v>40807</v>
      </c>
      <c r="O311" s="7">
        <f t="shared" si="12"/>
        <v>40827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s="4">
        <f t="shared" si="13"/>
        <v>20</v>
      </c>
      <c r="I312">
        <f>IFERROR(ROUND(E312/G312,2),0)</f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1"/>
        <v>40277</v>
      </c>
      <c r="O312" s="7">
        <f t="shared" si="12"/>
        <v>40293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s="4">
        <f t="shared" si="13"/>
        <v>203</v>
      </c>
      <c r="I313">
        <f>IFERROR(ROUND(E313/G313,2),0)</f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1"/>
        <v>40590</v>
      </c>
      <c r="O313" s="7">
        <f t="shared" si="12"/>
        <v>40602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s="4">
        <f t="shared" si="13"/>
        <v>310</v>
      </c>
      <c r="I314">
        <f>IFERROR(ROUND(E314/G314,2),0)</f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1"/>
        <v>41572</v>
      </c>
      <c r="O314" s="7">
        <f t="shared" si="12"/>
        <v>41579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s="4">
        <f t="shared" si="13"/>
        <v>395</v>
      </c>
      <c r="I315">
        <f>IFERROR(ROUND(E315/G315,2),0)</f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1"/>
        <v>40966</v>
      </c>
      <c r="O315" s="7">
        <f t="shared" si="12"/>
        <v>40968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s="4">
        <f t="shared" si="13"/>
        <v>295</v>
      </c>
      <c r="I316">
        <f>IFERROR(ROUND(E316/G316,2),0)</f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1"/>
        <v>43536</v>
      </c>
      <c r="O316" s="7">
        <f t="shared" si="12"/>
        <v>43541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s="4">
        <f t="shared" si="13"/>
        <v>34</v>
      </c>
      <c r="I317">
        <f>IFERROR(ROUND(E317/G317,2),0)</f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1"/>
        <v>41783</v>
      </c>
      <c r="O317" s="7">
        <f t="shared" si="12"/>
        <v>41812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s="4">
        <f t="shared" si="13"/>
        <v>67</v>
      </c>
      <c r="I318">
        <f>IFERROR(ROUND(E318/G318,2),0)</f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1"/>
        <v>43788</v>
      </c>
      <c r="O318" s="7">
        <f t="shared" si="12"/>
        <v>43789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s="4">
        <f t="shared" si="13"/>
        <v>19</v>
      </c>
      <c r="I319">
        <f>IFERROR(ROUND(E319/G319,2),0)</f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1"/>
        <v>42869</v>
      </c>
      <c r="O319" s="7">
        <f t="shared" si="12"/>
        <v>42882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s="4">
        <f t="shared" si="13"/>
        <v>16</v>
      </c>
      <c r="I320">
        <f>IFERROR(ROUND(E320/G320,2),0)</f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1"/>
        <v>41684</v>
      </c>
      <c r="O320" s="7">
        <f t="shared" si="12"/>
        <v>41686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s="4">
        <f t="shared" si="13"/>
        <v>39</v>
      </c>
      <c r="I321">
        <f>IFERROR(ROUND(E321/G321,2),0)</f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1"/>
        <v>40402</v>
      </c>
      <c r="O321" s="7">
        <f t="shared" si="12"/>
        <v>40426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s="4">
        <f t="shared" si="13"/>
        <v>10</v>
      </c>
      <c r="I322">
        <f>IFERROR(ROUND(E322/G322,2),0)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1"/>
        <v>40673</v>
      </c>
      <c r="O322" s="7">
        <f t="shared" si="12"/>
        <v>40682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s="4">
        <f t="shared" si="13"/>
        <v>94</v>
      </c>
      <c r="I323">
        <f>IFERROR(ROUND(E323/G323,2),0)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14">INT(((L323/60)/60)/24)+DATE(1970,1,1)</f>
        <v>40634</v>
      </c>
      <c r="O323" s="7">
        <f t="shared" ref="O323:O386" si="15">INT(((M323/60)/60)/24)+DATE(1970,1,1)</f>
        <v>40642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s="4">
        <f t="shared" ref="H324:H387" si="16">ROUND(E324/D324*100,0)</f>
        <v>167</v>
      </c>
      <c r="I324">
        <f>IFERROR(ROUND(E324/G324,2),0)</f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14"/>
        <v>40507</v>
      </c>
      <c r="O324" s="7">
        <f t="shared" si="15"/>
        <v>40520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s="4">
        <f t="shared" si="16"/>
        <v>24</v>
      </c>
      <c r="I325">
        <f>IFERROR(ROUND(E325/G325,2),0)</f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14"/>
        <v>41725</v>
      </c>
      <c r="O325" s="7">
        <f t="shared" si="15"/>
        <v>41727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s="4">
        <f t="shared" si="16"/>
        <v>164</v>
      </c>
      <c r="I326">
        <f>IFERROR(ROUND(E326/G326,2),0)</f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14"/>
        <v>42176</v>
      </c>
      <c r="O326" s="7">
        <f t="shared" si="15"/>
        <v>42188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s="4">
        <f t="shared" si="16"/>
        <v>91</v>
      </c>
      <c r="I327">
        <f>IFERROR(ROUND(E327/G327,2),0)</f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14"/>
        <v>43267</v>
      </c>
      <c r="O327" s="7">
        <f t="shared" si="15"/>
        <v>43290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s="4">
        <f t="shared" si="16"/>
        <v>46</v>
      </c>
      <c r="I328">
        <f>IFERROR(ROUND(E328/G328,2),0)</f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14"/>
        <v>42364</v>
      </c>
      <c r="O328" s="7">
        <f t="shared" si="15"/>
        <v>42370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s="4">
        <f t="shared" si="16"/>
        <v>39</v>
      </c>
      <c r="I329">
        <f>IFERROR(ROUND(E329/G329,2),0)</f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14"/>
        <v>43705</v>
      </c>
      <c r="O329" s="7">
        <f t="shared" si="15"/>
        <v>43709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s="4">
        <f t="shared" si="16"/>
        <v>134</v>
      </c>
      <c r="I330">
        <f>IFERROR(ROUND(E330/G330,2),0)</f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14"/>
        <v>43434</v>
      </c>
      <c r="O330" s="7">
        <f t="shared" si="15"/>
        <v>43445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s="4">
        <f t="shared" si="16"/>
        <v>23</v>
      </c>
      <c r="I331">
        <f>IFERROR(ROUND(E331/G331,2),0)</f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14"/>
        <v>42716</v>
      </c>
      <c r="O331" s="7">
        <f t="shared" si="15"/>
        <v>42727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s="4">
        <f t="shared" si="16"/>
        <v>185</v>
      </c>
      <c r="I332">
        <f>IFERROR(ROUND(E332/G332,2),0)</f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14"/>
        <v>43077</v>
      </c>
      <c r="O332" s="7">
        <f t="shared" si="15"/>
        <v>43078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s="4">
        <f t="shared" si="16"/>
        <v>444</v>
      </c>
      <c r="I333">
        <f>IFERROR(ROUND(E333/G333,2),0)</f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14"/>
        <v>40896</v>
      </c>
      <c r="O333" s="7">
        <f t="shared" si="15"/>
        <v>40897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s="4">
        <f t="shared" si="16"/>
        <v>200</v>
      </c>
      <c r="I334">
        <f>IFERROR(ROUND(E334/G334,2),0)</f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14"/>
        <v>41361</v>
      </c>
      <c r="O334" s="7">
        <f t="shared" si="15"/>
        <v>41362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s="4">
        <f t="shared" si="16"/>
        <v>124</v>
      </c>
      <c r="I335">
        <f>IFERROR(ROUND(E335/G335,2),0)</f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14"/>
        <v>43424</v>
      </c>
      <c r="O335" s="7">
        <f t="shared" si="15"/>
        <v>43452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s="4">
        <f t="shared" si="16"/>
        <v>187</v>
      </c>
      <c r="I336">
        <f>IFERROR(ROUND(E336/G336,2),0)</f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14"/>
        <v>43110</v>
      </c>
      <c r="O336" s="7">
        <f t="shared" si="15"/>
        <v>43117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s="4">
        <f t="shared" si="16"/>
        <v>114</v>
      </c>
      <c r="I337">
        <f>IFERROR(ROUND(E337/G337,2),0)</f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14"/>
        <v>43784</v>
      </c>
      <c r="O337" s="7">
        <f t="shared" si="15"/>
        <v>43797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s="4">
        <f t="shared" si="16"/>
        <v>97</v>
      </c>
      <c r="I338">
        <f>IFERROR(ROUND(E338/G338,2),0)</f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14"/>
        <v>40527</v>
      </c>
      <c r="O338" s="7">
        <f t="shared" si="15"/>
        <v>40528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s="4">
        <f t="shared" si="16"/>
        <v>123</v>
      </c>
      <c r="I339">
        <f>IFERROR(ROUND(E339/G339,2),0)</f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14"/>
        <v>43780</v>
      </c>
      <c r="O339" s="7">
        <f t="shared" si="15"/>
        <v>43781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s="4">
        <f t="shared" si="16"/>
        <v>179</v>
      </c>
      <c r="I340">
        <f>IFERROR(ROUND(E340/G340,2),0)</f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14"/>
        <v>40821</v>
      </c>
      <c r="O340" s="7">
        <f t="shared" si="15"/>
        <v>40851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s="4">
        <f t="shared" si="16"/>
        <v>80</v>
      </c>
      <c r="I341">
        <f>IFERROR(ROUND(E341/G341,2),0)</f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14"/>
        <v>42949</v>
      </c>
      <c r="O341" s="7">
        <f t="shared" si="15"/>
        <v>42963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s="4">
        <f t="shared" si="16"/>
        <v>94</v>
      </c>
      <c r="I342">
        <f>IFERROR(ROUND(E342/G342,2),0)</f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14"/>
        <v>40889</v>
      </c>
      <c r="O342" s="7">
        <f t="shared" si="15"/>
        <v>40890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s="4">
        <f t="shared" si="16"/>
        <v>85</v>
      </c>
      <c r="I343">
        <f>IFERROR(ROUND(E343/G343,2),0)</f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14"/>
        <v>42244</v>
      </c>
      <c r="O343" s="7">
        <f t="shared" si="15"/>
        <v>42251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s="4">
        <f t="shared" si="16"/>
        <v>67</v>
      </c>
      <c r="I344">
        <f>IFERROR(ROUND(E344/G344,2),0)</f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14"/>
        <v>41475</v>
      </c>
      <c r="O344" s="7">
        <f t="shared" si="15"/>
        <v>41487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s="4">
        <f t="shared" si="16"/>
        <v>54</v>
      </c>
      <c r="I345">
        <f>IFERROR(ROUND(E345/G345,2),0)</f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14"/>
        <v>41597</v>
      </c>
      <c r="O345" s="7">
        <f t="shared" si="15"/>
        <v>41650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s="4">
        <f t="shared" si="16"/>
        <v>42</v>
      </c>
      <c r="I346">
        <f>IFERROR(ROUND(E346/G346,2),0)</f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14"/>
        <v>43122</v>
      </c>
      <c r="O346" s="7">
        <f t="shared" si="15"/>
        <v>43162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s="4">
        <f t="shared" si="16"/>
        <v>15</v>
      </c>
      <c r="I347">
        <f>IFERROR(ROUND(E347/G347,2),0)</f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14"/>
        <v>42194</v>
      </c>
      <c r="O347" s="7">
        <f t="shared" si="15"/>
        <v>42195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s="4">
        <f t="shared" si="16"/>
        <v>34</v>
      </c>
      <c r="I348">
        <f>IFERROR(ROUND(E348/G348,2),0)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14"/>
        <v>42971</v>
      </c>
      <c r="O348" s="7">
        <f t="shared" si="15"/>
        <v>43026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s="4">
        <f t="shared" si="16"/>
        <v>1401</v>
      </c>
      <c r="I349">
        <f>IFERROR(ROUND(E349/G349,2),0)</f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14"/>
        <v>42046</v>
      </c>
      <c r="O349" s="7">
        <f t="shared" si="15"/>
        <v>42070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s="4">
        <f t="shared" si="16"/>
        <v>72</v>
      </c>
      <c r="I350">
        <f>IFERROR(ROUND(E350/G350,2),0)</f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14"/>
        <v>42782</v>
      </c>
      <c r="O350" s="7">
        <f t="shared" si="15"/>
        <v>42795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s="4">
        <f t="shared" si="16"/>
        <v>53</v>
      </c>
      <c r="I351">
        <f>IFERROR(ROUND(E351/G351,2),0)</f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14"/>
        <v>42930</v>
      </c>
      <c r="O351" s="7">
        <f t="shared" si="15"/>
        <v>42960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s="4">
        <f t="shared" si="16"/>
        <v>5</v>
      </c>
      <c r="I352">
        <f>IFERROR(ROUND(E352/G352,2),0)</f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14"/>
        <v>42144</v>
      </c>
      <c r="O352" s="7">
        <f t="shared" si="15"/>
        <v>42162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s="4">
        <f t="shared" si="16"/>
        <v>128</v>
      </c>
      <c r="I353">
        <f>IFERROR(ROUND(E353/G353,2),0)</f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14"/>
        <v>42240</v>
      </c>
      <c r="O353" s="7">
        <f t="shared" si="15"/>
        <v>42254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s="4">
        <f t="shared" si="16"/>
        <v>35</v>
      </c>
      <c r="I354">
        <f>IFERROR(ROUND(E354/G354,2),0)</f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14"/>
        <v>42315</v>
      </c>
      <c r="O354" s="7">
        <f t="shared" si="15"/>
        <v>42323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s="4">
        <f t="shared" si="16"/>
        <v>411</v>
      </c>
      <c r="I355">
        <f>IFERROR(ROUND(E355/G355,2),0)</f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14"/>
        <v>43651</v>
      </c>
      <c r="O355" s="7">
        <f t="shared" si="15"/>
        <v>43652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s="4">
        <f t="shared" si="16"/>
        <v>124</v>
      </c>
      <c r="I356">
        <f>IFERROR(ROUND(E356/G356,2),0)</f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14"/>
        <v>41520</v>
      </c>
      <c r="O356" s="7">
        <f t="shared" si="15"/>
        <v>41527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s="4">
        <f t="shared" si="16"/>
        <v>59</v>
      </c>
      <c r="I357">
        <f>IFERROR(ROUND(E357/G357,2),0)</f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14"/>
        <v>42757</v>
      </c>
      <c r="O357" s="7">
        <f t="shared" si="15"/>
        <v>42797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s="4">
        <f t="shared" si="16"/>
        <v>37</v>
      </c>
      <c r="I358">
        <f>IFERROR(ROUND(E358/G358,2),0)</f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14"/>
        <v>40922</v>
      </c>
      <c r="O358" s="7">
        <f t="shared" si="15"/>
        <v>40931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s="4">
        <f t="shared" si="16"/>
        <v>185</v>
      </c>
      <c r="I359">
        <f>IFERROR(ROUND(E359/G359,2),0)</f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14"/>
        <v>42250</v>
      </c>
      <c r="O359" s="7">
        <f t="shared" si="15"/>
        <v>42275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s="4">
        <f t="shared" si="16"/>
        <v>12</v>
      </c>
      <c r="I360">
        <f>IFERROR(ROUND(E360/G360,2),0)</f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14"/>
        <v>43322</v>
      </c>
      <c r="O360" s="7">
        <f t="shared" si="15"/>
        <v>43325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s="4">
        <f t="shared" si="16"/>
        <v>299</v>
      </c>
      <c r="I361">
        <f>IFERROR(ROUND(E361/G361,2),0)</f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14"/>
        <v>40782</v>
      </c>
      <c r="O361" s="7">
        <f t="shared" si="15"/>
        <v>40789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s="4">
        <f t="shared" si="16"/>
        <v>226</v>
      </c>
      <c r="I362">
        <f>IFERROR(ROUND(E362/G362,2),0)</f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14"/>
        <v>40544</v>
      </c>
      <c r="O362" s="7">
        <f t="shared" si="15"/>
        <v>40558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s="4">
        <f t="shared" si="16"/>
        <v>174</v>
      </c>
      <c r="I363">
        <f>IFERROR(ROUND(E363/G363,2),0)</f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14"/>
        <v>43015</v>
      </c>
      <c r="O363" s="7">
        <f t="shared" si="15"/>
        <v>43039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s="4">
        <f t="shared" si="16"/>
        <v>372</v>
      </c>
      <c r="I364">
        <f>IFERROR(ROUND(E364/G364,2),0)</f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14"/>
        <v>40570</v>
      </c>
      <c r="O364" s="7">
        <f t="shared" si="15"/>
        <v>40608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s="4">
        <f t="shared" si="16"/>
        <v>160</v>
      </c>
      <c r="I365">
        <f>IFERROR(ROUND(E365/G365,2),0)</f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14"/>
        <v>40904</v>
      </c>
      <c r="O365" s="7">
        <f t="shared" si="15"/>
        <v>40905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s="4">
        <f t="shared" si="16"/>
        <v>1616</v>
      </c>
      <c r="I366">
        <f>IFERROR(ROUND(E366/G366,2),0)</f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14"/>
        <v>43164</v>
      </c>
      <c r="O366" s="7">
        <f t="shared" si="15"/>
        <v>43194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s="4">
        <f t="shared" si="16"/>
        <v>733</v>
      </c>
      <c r="I367">
        <f>IFERROR(ROUND(E367/G367,2),0)</f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14"/>
        <v>42733</v>
      </c>
      <c r="O367" s="7">
        <f t="shared" si="15"/>
        <v>42760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s="4">
        <f t="shared" si="16"/>
        <v>592</v>
      </c>
      <c r="I368">
        <f>IFERROR(ROUND(E368/G368,2),0)</f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14"/>
        <v>40546</v>
      </c>
      <c r="O368" s="7">
        <f t="shared" si="15"/>
        <v>40547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s="4">
        <f t="shared" si="16"/>
        <v>19</v>
      </c>
      <c r="I369">
        <f>IFERROR(ROUND(E369/G369,2),0)</f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14"/>
        <v>41930</v>
      </c>
      <c r="O369" s="7">
        <f t="shared" si="15"/>
        <v>41954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s="4">
        <f t="shared" si="16"/>
        <v>277</v>
      </c>
      <c r="I370">
        <f>IFERROR(ROUND(E370/G370,2),0)</f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14"/>
        <v>40464</v>
      </c>
      <c r="O370" s="7">
        <f t="shared" si="15"/>
        <v>40487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s="4">
        <f t="shared" si="16"/>
        <v>273</v>
      </c>
      <c r="I371">
        <f>IFERROR(ROUND(E371/G371,2),0)</f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14"/>
        <v>41308</v>
      </c>
      <c r="O371" s="7">
        <f t="shared" si="15"/>
        <v>41347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s="4">
        <f t="shared" si="16"/>
        <v>159</v>
      </c>
      <c r="I372">
        <f>IFERROR(ROUND(E372/G372,2),0)</f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14"/>
        <v>43570</v>
      </c>
      <c r="O372" s="7">
        <f t="shared" si="15"/>
        <v>43576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s="4">
        <f t="shared" si="16"/>
        <v>68</v>
      </c>
      <c r="I373">
        <f>IFERROR(ROUND(E373/G373,2),0)</f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14"/>
        <v>42043</v>
      </c>
      <c r="O373" s="7">
        <f t="shared" si="15"/>
        <v>42094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s="4">
        <f t="shared" si="16"/>
        <v>1592</v>
      </c>
      <c r="I374">
        <f>IFERROR(ROUND(E374/G374,2),0)</f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14"/>
        <v>42012</v>
      </c>
      <c r="O374" s="7">
        <f t="shared" si="15"/>
        <v>42032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s="4">
        <f t="shared" si="16"/>
        <v>730</v>
      </c>
      <c r="I375">
        <f>IFERROR(ROUND(E375/G375,2),0)</f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14"/>
        <v>42964</v>
      </c>
      <c r="O375" s="7">
        <f t="shared" si="15"/>
        <v>42972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s="4">
        <f t="shared" si="16"/>
        <v>13</v>
      </c>
      <c r="I376">
        <f>IFERROR(ROUND(E376/G376,2),0)</f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14"/>
        <v>43476</v>
      </c>
      <c r="O376" s="7">
        <f t="shared" si="15"/>
        <v>43481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s="4">
        <f t="shared" si="16"/>
        <v>55</v>
      </c>
      <c r="I377">
        <f>IFERROR(ROUND(E377/G377,2),0)</f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14"/>
        <v>42293</v>
      </c>
      <c r="O377" s="7">
        <f t="shared" si="15"/>
        <v>42350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s="4">
        <f t="shared" si="16"/>
        <v>361</v>
      </c>
      <c r="I378">
        <f>IFERROR(ROUND(E378/G378,2),0)</f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14"/>
        <v>41826</v>
      </c>
      <c r="O378" s="7">
        <f t="shared" si="15"/>
        <v>41832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s="4">
        <f t="shared" si="16"/>
        <v>10</v>
      </c>
      <c r="I379">
        <f>IFERROR(ROUND(E379/G379,2),0)</f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14"/>
        <v>43760</v>
      </c>
      <c r="O379" s="7">
        <f t="shared" si="15"/>
        <v>43774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s="4">
        <f t="shared" si="16"/>
        <v>14</v>
      </c>
      <c r="I380">
        <f>IFERROR(ROUND(E380/G380,2),0)</f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14"/>
        <v>43241</v>
      </c>
      <c r="O380" s="7">
        <f t="shared" si="15"/>
        <v>43279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s="4">
        <f t="shared" si="16"/>
        <v>40</v>
      </c>
      <c r="I381">
        <f>IFERROR(ROUND(E381/G381,2),0)</f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14"/>
        <v>40843</v>
      </c>
      <c r="O381" s="7">
        <f t="shared" si="15"/>
        <v>40857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s="4">
        <f t="shared" si="16"/>
        <v>160</v>
      </c>
      <c r="I382">
        <f>IFERROR(ROUND(E382/G382,2),0)</f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14"/>
        <v>41448</v>
      </c>
      <c r="O382" s="7">
        <f t="shared" si="15"/>
        <v>41453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s="4">
        <f t="shared" si="16"/>
        <v>184</v>
      </c>
      <c r="I383">
        <f>IFERROR(ROUND(E383/G383,2),0)</f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14"/>
        <v>42163</v>
      </c>
      <c r="O383" s="7">
        <f t="shared" si="15"/>
        <v>42209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s="4">
        <f t="shared" si="16"/>
        <v>64</v>
      </c>
      <c r="I384">
        <f>IFERROR(ROUND(E384/G384,2),0)</f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14"/>
        <v>43024</v>
      </c>
      <c r="O384" s="7">
        <f t="shared" si="15"/>
        <v>43043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s="4">
        <f t="shared" si="16"/>
        <v>225</v>
      </c>
      <c r="I385">
        <f>IFERROR(ROUND(E385/G385,2),0)</f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14"/>
        <v>43509</v>
      </c>
      <c r="O385" s="7">
        <f t="shared" si="15"/>
        <v>43515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s="4">
        <f t="shared" si="16"/>
        <v>172</v>
      </c>
      <c r="I386">
        <f>IFERROR(ROUND(E386/G386,2),0)</f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14"/>
        <v>42776</v>
      </c>
      <c r="O386" s="7">
        <f t="shared" si="15"/>
        <v>42803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s="4">
        <f t="shared" si="16"/>
        <v>146</v>
      </c>
      <c r="I387">
        <f>IFERROR(ROUND(E387/G387,2),0)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17">INT(((L387/60)/60)/24)+DATE(1970,1,1)</f>
        <v>43553</v>
      </c>
      <c r="O387" s="7">
        <f t="shared" ref="O387:O450" si="18">INT(((M387/60)/60)/24)+DATE(1970,1,1)</f>
        <v>43585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s="4">
        <f t="shared" ref="H388:H451" si="19">ROUND(E388/D388*100,0)</f>
        <v>76</v>
      </c>
      <c r="I388">
        <f>IFERROR(ROUND(E388/G388,2),0)</f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17"/>
        <v>40355</v>
      </c>
      <c r="O388" s="7">
        <f t="shared" si="18"/>
        <v>40367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s="4">
        <f t="shared" si="19"/>
        <v>39</v>
      </c>
      <c r="I389">
        <f>IFERROR(ROUND(E389/G389,2),0)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17"/>
        <v>41072</v>
      </c>
      <c r="O389" s="7">
        <f t="shared" si="18"/>
        <v>41077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s="4">
        <f t="shared" si="19"/>
        <v>11</v>
      </c>
      <c r="I390">
        <f>IFERROR(ROUND(E390/G390,2),0)</f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17"/>
        <v>40912</v>
      </c>
      <c r="O390" s="7">
        <f t="shared" si="18"/>
        <v>40914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s="4">
        <f t="shared" si="19"/>
        <v>122</v>
      </c>
      <c r="I391">
        <f>IFERROR(ROUND(E391/G391,2),0)</f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17"/>
        <v>40479</v>
      </c>
      <c r="O391" s="7">
        <f t="shared" si="18"/>
        <v>40506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s="4">
        <f t="shared" si="19"/>
        <v>187</v>
      </c>
      <c r="I392">
        <f>IFERROR(ROUND(E392/G392,2),0)</f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17"/>
        <v>41530</v>
      </c>
      <c r="O392" s="7">
        <f t="shared" si="18"/>
        <v>41545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s="4">
        <f t="shared" si="19"/>
        <v>7</v>
      </c>
      <c r="I393">
        <f>IFERROR(ROUND(E393/G393,2),0)</f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17"/>
        <v>41653</v>
      </c>
      <c r="O393" s="7">
        <f t="shared" si="18"/>
        <v>41655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s="4">
        <f t="shared" si="19"/>
        <v>66</v>
      </c>
      <c r="I394">
        <f>IFERROR(ROUND(E394/G394,2),0)</f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17"/>
        <v>40549</v>
      </c>
      <c r="O394" s="7">
        <f t="shared" si="18"/>
        <v>40551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s="4">
        <f t="shared" si="19"/>
        <v>229</v>
      </c>
      <c r="I395">
        <f>IFERROR(ROUND(E395/G395,2),0)</f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17"/>
        <v>42933</v>
      </c>
      <c r="O395" s="7">
        <f t="shared" si="18"/>
        <v>42934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s="4">
        <f t="shared" si="19"/>
        <v>469</v>
      </c>
      <c r="I396">
        <f>IFERROR(ROUND(E396/G396,2),0)</f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17"/>
        <v>41484</v>
      </c>
      <c r="O396" s="7">
        <f t="shared" si="18"/>
        <v>41494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s="4">
        <f t="shared" si="19"/>
        <v>130</v>
      </c>
      <c r="I397">
        <f>IFERROR(ROUND(E397/G397,2),0)</f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17"/>
        <v>40885</v>
      </c>
      <c r="O397" s="7">
        <f t="shared" si="18"/>
        <v>40886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s="4">
        <f t="shared" si="19"/>
        <v>167</v>
      </c>
      <c r="I398">
        <f>IFERROR(ROUND(E398/G398,2),0)</f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17"/>
        <v>43378</v>
      </c>
      <c r="O398" s="7">
        <f t="shared" si="18"/>
        <v>43386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s="4">
        <f t="shared" si="19"/>
        <v>174</v>
      </c>
      <c r="I399">
        <f>IFERROR(ROUND(E399/G399,2),0)</f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17"/>
        <v>41417</v>
      </c>
      <c r="O399" s="7">
        <f t="shared" si="18"/>
        <v>41423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s="4">
        <f t="shared" si="19"/>
        <v>718</v>
      </c>
      <c r="I400">
        <f>IFERROR(ROUND(E400/G400,2),0)</f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17"/>
        <v>43228</v>
      </c>
      <c r="O400" s="7">
        <f t="shared" si="18"/>
        <v>43230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s="4">
        <f t="shared" si="19"/>
        <v>64</v>
      </c>
      <c r="I401">
        <f>IFERROR(ROUND(E401/G401,2),0)</f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17"/>
        <v>40576</v>
      </c>
      <c r="O401" s="7">
        <f t="shared" si="18"/>
        <v>40583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s="4">
        <f t="shared" si="19"/>
        <v>2</v>
      </c>
      <c r="I402">
        <f>IFERROR(ROUND(E402/G402,2),0)</f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17"/>
        <v>41502</v>
      </c>
      <c r="O402" s="7">
        <f t="shared" si="18"/>
        <v>41524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s="4">
        <f t="shared" si="19"/>
        <v>1530</v>
      </c>
      <c r="I403">
        <f>IFERROR(ROUND(E403/G403,2),0)</f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17"/>
        <v>43765</v>
      </c>
      <c r="O403" s="7">
        <f t="shared" si="18"/>
        <v>43765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s="4">
        <f t="shared" si="19"/>
        <v>40</v>
      </c>
      <c r="I404">
        <f>IFERROR(ROUND(E404/G404,2),0)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17"/>
        <v>40914</v>
      </c>
      <c r="O404" s="7">
        <f t="shared" si="18"/>
        <v>40961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s="4">
        <f t="shared" si="19"/>
        <v>86</v>
      </c>
      <c r="I405">
        <f>IFERROR(ROUND(E405/G405,2),0)</f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17"/>
        <v>40310</v>
      </c>
      <c r="O405" s="7">
        <f t="shared" si="18"/>
        <v>40346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s="4">
        <f t="shared" si="19"/>
        <v>316</v>
      </c>
      <c r="I406">
        <f>IFERROR(ROUND(E406/G406,2),0)</f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17"/>
        <v>43053</v>
      </c>
      <c r="O406" s="7">
        <f t="shared" si="18"/>
        <v>43056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s="4">
        <f t="shared" si="19"/>
        <v>90</v>
      </c>
      <c r="I407">
        <f>IFERROR(ROUND(E407/G407,2),0)</f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17"/>
        <v>43255</v>
      </c>
      <c r="O407" s="7">
        <f t="shared" si="18"/>
        <v>43305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s="4">
        <f t="shared" si="19"/>
        <v>182</v>
      </c>
      <c r="I408">
        <f>IFERROR(ROUND(E408/G408,2),0)</f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17"/>
        <v>41304</v>
      </c>
      <c r="O408" s="7">
        <f t="shared" si="18"/>
        <v>41316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s="4">
        <f t="shared" si="19"/>
        <v>356</v>
      </c>
      <c r="I409">
        <f>IFERROR(ROUND(E409/G409,2),0)</f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17"/>
        <v>43751</v>
      </c>
      <c r="O409" s="7">
        <f t="shared" si="18"/>
        <v>43758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s="4">
        <f t="shared" si="19"/>
        <v>132</v>
      </c>
      <c r="I410">
        <f>IFERROR(ROUND(E410/G410,2),0)</f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17"/>
        <v>42541</v>
      </c>
      <c r="O410" s="7">
        <f t="shared" si="18"/>
        <v>42561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s="4">
        <f t="shared" si="19"/>
        <v>46</v>
      </c>
      <c r="I411">
        <f>IFERROR(ROUND(E411/G411,2),0)</f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17"/>
        <v>42843</v>
      </c>
      <c r="O411" s="7">
        <f t="shared" si="18"/>
        <v>42847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s="4">
        <f t="shared" si="19"/>
        <v>36</v>
      </c>
      <c r="I412">
        <f>IFERROR(ROUND(E412/G412,2),0)</f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17"/>
        <v>42122</v>
      </c>
      <c r="O412" s="7">
        <f t="shared" si="18"/>
        <v>42122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s="4">
        <f t="shared" si="19"/>
        <v>105</v>
      </c>
      <c r="I413">
        <f>IFERROR(ROUND(E413/G413,2),0)</f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17"/>
        <v>42884</v>
      </c>
      <c r="O413" s="7">
        <f t="shared" si="18"/>
        <v>42886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s="4">
        <f t="shared" si="19"/>
        <v>669</v>
      </c>
      <c r="I414">
        <f>IFERROR(ROUND(E414/G414,2),0)</f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17"/>
        <v>41642</v>
      </c>
      <c r="O414" s="7">
        <f t="shared" si="18"/>
        <v>41652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s="4">
        <f t="shared" si="19"/>
        <v>62</v>
      </c>
      <c r="I415">
        <f>IFERROR(ROUND(E415/G415,2),0)</f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17"/>
        <v>43431</v>
      </c>
      <c r="O415" s="7">
        <f t="shared" si="18"/>
        <v>43458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s="4">
        <f t="shared" si="19"/>
        <v>85</v>
      </c>
      <c r="I416">
        <f>IFERROR(ROUND(E416/G416,2),0)</f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17"/>
        <v>40288</v>
      </c>
      <c r="O416" s="7">
        <f t="shared" si="18"/>
        <v>40296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s="4">
        <f t="shared" si="19"/>
        <v>11</v>
      </c>
      <c r="I417">
        <f>IFERROR(ROUND(E417/G417,2),0)</f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17"/>
        <v>40921</v>
      </c>
      <c r="O417" s="7">
        <f t="shared" si="18"/>
        <v>40938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s="4">
        <f t="shared" si="19"/>
        <v>44</v>
      </c>
      <c r="I418">
        <f>IFERROR(ROUND(E418/G418,2),0)</f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17"/>
        <v>40560</v>
      </c>
      <c r="O418" s="7">
        <f t="shared" si="18"/>
        <v>40569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s="4">
        <f t="shared" si="19"/>
        <v>55</v>
      </c>
      <c r="I419">
        <f>IFERROR(ROUND(E419/G419,2),0)</f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17"/>
        <v>43407</v>
      </c>
      <c r="O419" s="7">
        <f t="shared" si="18"/>
        <v>43431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s="4">
        <f t="shared" si="19"/>
        <v>57</v>
      </c>
      <c r="I420">
        <f>IFERROR(ROUND(E420/G420,2),0)</f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17"/>
        <v>41035</v>
      </c>
      <c r="O420" s="7">
        <f t="shared" si="18"/>
        <v>41036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s="4">
        <f t="shared" si="19"/>
        <v>123</v>
      </c>
      <c r="I421">
        <f>IFERROR(ROUND(E421/G421,2),0)</f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17"/>
        <v>40899</v>
      </c>
      <c r="O421" s="7">
        <f t="shared" si="18"/>
        <v>40905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s="4">
        <f t="shared" si="19"/>
        <v>128</v>
      </c>
      <c r="I422">
        <f>IFERROR(ROUND(E422/G422,2),0)</f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17"/>
        <v>42911</v>
      </c>
      <c r="O422" s="7">
        <f t="shared" si="18"/>
        <v>42925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s="4">
        <f t="shared" si="19"/>
        <v>64</v>
      </c>
      <c r="I423">
        <f>IFERROR(ROUND(E423/G423,2),0)</f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17"/>
        <v>42915</v>
      </c>
      <c r="O423" s="7">
        <f t="shared" si="18"/>
        <v>42945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s="4">
        <f t="shared" si="19"/>
        <v>127</v>
      </c>
      <c r="I424">
        <f>IFERROR(ROUND(E424/G424,2),0)</f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17"/>
        <v>40285</v>
      </c>
      <c r="O424" s="7">
        <f t="shared" si="18"/>
        <v>40305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s="4">
        <f t="shared" si="19"/>
        <v>11</v>
      </c>
      <c r="I425">
        <f>IFERROR(ROUND(E425/G425,2),0)</f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17"/>
        <v>40808</v>
      </c>
      <c r="O425" s="7">
        <f t="shared" si="18"/>
        <v>40810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s="4">
        <f t="shared" si="19"/>
        <v>40</v>
      </c>
      <c r="I426">
        <f>IFERROR(ROUND(E426/G426,2),0)</f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17"/>
        <v>43208</v>
      </c>
      <c r="O426" s="7">
        <f t="shared" si="18"/>
        <v>43214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s="4">
        <f t="shared" si="19"/>
        <v>288</v>
      </c>
      <c r="I427">
        <f>IFERROR(ROUND(E427/G427,2),0)</f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17"/>
        <v>42213</v>
      </c>
      <c r="O427" s="7">
        <f t="shared" si="18"/>
        <v>42219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s="4">
        <f t="shared" si="19"/>
        <v>573</v>
      </c>
      <c r="I428">
        <f>IFERROR(ROUND(E428/G428,2),0)</f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17"/>
        <v>41332</v>
      </c>
      <c r="O428" s="7">
        <f t="shared" si="18"/>
        <v>41339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s="4">
        <f t="shared" si="19"/>
        <v>113</v>
      </c>
      <c r="I429">
        <f>IFERROR(ROUND(E429/G429,2),0)</f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17"/>
        <v>41895</v>
      </c>
      <c r="O429" s="7">
        <f t="shared" si="18"/>
        <v>41927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s="4">
        <f t="shared" si="19"/>
        <v>46</v>
      </c>
      <c r="I430">
        <f>IFERROR(ROUND(E430/G430,2),0)</f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17"/>
        <v>40585</v>
      </c>
      <c r="O430" s="7">
        <f t="shared" si="18"/>
        <v>40592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s="4">
        <f t="shared" si="19"/>
        <v>91</v>
      </c>
      <c r="I431">
        <f>IFERROR(ROUND(E431/G431,2),0)</f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17"/>
        <v>41680</v>
      </c>
      <c r="O431" s="7">
        <f t="shared" si="18"/>
        <v>41708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s="4">
        <f t="shared" si="19"/>
        <v>68</v>
      </c>
      <c r="I432">
        <f>IFERROR(ROUND(E432/G432,2),0)</f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17"/>
        <v>43737</v>
      </c>
      <c r="O432" s="7">
        <f t="shared" si="18"/>
        <v>43771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s="4">
        <f t="shared" si="19"/>
        <v>192</v>
      </c>
      <c r="I433">
        <f>IFERROR(ROUND(E433/G433,2),0)</f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17"/>
        <v>43273</v>
      </c>
      <c r="O433" s="7">
        <f t="shared" si="18"/>
        <v>43290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s="4">
        <f t="shared" si="19"/>
        <v>83</v>
      </c>
      <c r="I434">
        <f>IFERROR(ROUND(E434/G434,2),0)</f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17"/>
        <v>41761</v>
      </c>
      <c r="O434" s="7">
        <f t="shared" si="18"/>
        <v>41781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s="4">
        <f t="shared" si="19"/>
        <v>54</v>
      </c>
      <c r="I435">
        <f>IFERROR(ROUND(E435/G435,2),0)</f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17"/>
        <v>41603</v>
      </c>
      <c r="O435" s="7">
        <f t="shared" si="18"/>
        <v>41619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s="4">
        <f t="shared" si="19"/>
        <v>17</v>
      </c>
      <c r="I436">
        <f>IFERROR(ROUND(E436/G436,2),0)</f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17"/>
        <v>42705</v>
      </c>
      <c r="O436" s="7">
        <f t="shared" si="18"/>
        <v>42719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s="4">
        <f t="shared" si="19"/>
        <v>117</v>
      </c>
      <c r="I437">
        <f>IFERROR(ROUND(E437/G437,2),0)</f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17"/>
        <v>41988</v>
      </c>
      <c r="O437" s="7">
        <f t="shared" si="18"/>
        <v>42000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s="4">
        <f t="shared" si="19"/>
        <v>1052</v>
      </c>
      <c r="I438">
        <f>IFERROR(ROUND(E438/G438,2),0)</f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17"/>
        <v>43575</v>
      </c>
      <c r="O438" s="7">
        <f t="shared" si="18"/>
        <v>43576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s="4">
        <f t="shared" si="19"/>
        <v>123</v>
      </c>
      <c r="I439">
        <f>IFERROR(ROUND(E439/G439,2),0)</f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17"/>
        <v>42260</v>
      </c>
      <c r="O439" s="7">
        <f t="shared" si="18"/>
        <v>42263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s="4">
        <f t="shared" si="19"/>
        <v>179</v>
      </c>
      <c r="I440">
        <f>IFERROR(ROUND(E440/G440,2),0)</f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17"/>
        <v>41337</v>
      </c>
      <c r="O440" s="7">
        <f t="shared" si="18"/>
        <v>41367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s="4">
        <f t="shared" si="19"/>
        <v>355</v>
      </c>
      <c r="I441">
        <f>IFERROR(ROUND(E441/G441,2),0)</f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17"/>
        <v>42680</v>
      </c>
      <c r="O441" s="7">
        <f t="shared" si="18"/>
        <v>42687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s="4">
        <f t="shared" si="19"/>
        <v>162</v>
      </c>
      <c r="I442">
        <f>IFERROR(ROUND(E442/G442,2),0)</f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17"/>
        <v>42916</v>
      </c>
      <c r="O442" s="7">
        <f t="shared" si="18"/>
        <v>42926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s="4">
        <f t="shared" si="19"/>
        <v>25</v>
      </c>
      <c r="I443">
        <f>IFERROR(ROUND(E443/G443,2),0)</f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17"/>
        <v>41025</v>
      </c>
      <c r="O443" s="7">
        <f t="shared" si="18"/>
        <v>41053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s="4">
        <f t="shared" si="19"/>
        <v>199</v>
      </c>
      <c r="I444">
        <f>IFERROR(ROUND(E444/G444,2),0)</f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17"/>
        <v>42980</v>
      </c>
      <c r="O444" s="7">
        <f t="shared" si="18"/>
        <v>42996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s="4">
        <f t="shared" si="19"/>
        <v>35</v>
      </c>
      <c r="I445">
        <f>IFERROR(ROUND(E445/G445,2),0)</f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17"/>
        <v>40451</v>
      </c>
      <c r="O445" s="7">
        <f t="shared" si="18"/>
        <v>40470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s="4">
        <f t="shared" si="19"/>
        <v>176</v>
      </c>
      <c r="I446">
        <f>IFERROR(ROUND(E446/G446,2),0)</f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17"/>
        <v>40748</v>
      </c>
      <c r="O446" s="7">
        <f t="shared" si="18"/>
        <v>40750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s="4">
        <f t="shared" si="19"/>
        <v>511</v>
      </c>
      <c r="I447">
        <f>IFERROR(ROUND(E447/G447,2),0)</f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17"/>
        <v>40515</v>
      </c>
      <c r="O447" s="7">
        <f t="shared" si="18"/>
        <v>40536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s="4">
        <f t="shared" si="19"/>
        <v>82</v>
      </c>
      <c r="I448">
        <f>IFERROR(ROUND(E448/G448,2),0)</f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17"/>
        <v>41261</v>
      </c>
      <c r="O448" s="7">
        <f t="shared" si="18"/>
        <v>41263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s="4">
        <f t="shared" si="19"/>
        <v>24</v>
      </c>
      <c r="I449">
        <f>IFERROR(ROUND(E449/G449,2),0)</f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17"/>
        <v>43088</v>
      </c>
      <c r="O449" s="7">
        <f t="shared" si="18"/>
        <v>43104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s="4">
        <f t="shared" si="19"/>
        <v>50</v>
      </c>
      <c r="I450">
        <f>IFERROR(ROUND(E450/G450,2),0)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17"/>
        <v>41378</v>
      </c>
      <c r="O450" s="7">
        <f t="shared" si="18"/>
        <v>41380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s="4">
        <f t="shared" si="19"/>
        <v>967</v>
      </c>
      <c r="I451">
        <f>IFERROR(ROUND(E451/G451,2),0)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0">INT(((L451/60)/60)/24)+DATE(1970,1,1)</f>
        <v>43530</v>
      </c>
      <c r="O451" s="7">
        <f t="shared" ref="O451:O514" si="21">INT(((M451/60)/60)/24)+DATE(1970,1,1)</f>
        <v>43547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s="4">
        <f t="shared" ref="H452:H515" si="22">ROUND(E452/D452*100,0)</f>
        <v>4</v>
      </c>
      <c r="I452">
        <f>IFERROR(ROUND(E452/G452,2),0)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0"/>
        <v>43394</v>
      </c>
      <c r="O452" s="7">
        <f t="shared" si="21"/>
        <v>43417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s="4">
        <f t="shared" si="22"/>
        <v>123</v>
      </c>
      <c r="I453">
        <f>IFERROR(ROUND(E453/G453,2),0)</f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0"/>
        <v>42935</v>
      </c>
      <c r="O453" s="7">
        <f t="shared" si="21"/>
        <v>42966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s="4">
        <f t="shared" si="22"/>
        <v>63</v>
      </c>
      <c r="I454">
        <f>IFERROR(ROUND(E454/G454,2),0)</f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0"/>
        <v>40365</v>
      </c>
      <c r="O454" s="7">
        <f t="shared" si="21"/>
        <v>40366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s="4">
        <f t="shared" si="22"/>
        <v>56</v>
      </c>
      <c r="I455">
        <f>IFERROR(ROUND(E455/G455,2),0)</f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0"/>
        <v>42705</v>
      </c>
      <c r="O455" s="7">
        <f t="shared" si="21"/>
        <v>42746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s="4">
        <f t="shared" si="22"/>
        <v>44</v>
      </c>
      <c r="I456">
        <f>IFERROR(ROUND(E456/G456,2),0)</f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0"/>
        <v>41568</v>
      </c>
      <c r="O456" s="7">
        <f t="shared" si="21"/>
        <v>41604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s="4">
        <f t="shared" si="22"/>
        <v>118</v>
      </c>
      <c r="I457">
        <f>IFERROR(ROUND(E457/G457,2),0)</f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0"/>
        <v>40809</v>
      </c>
      <c r="O457" s="7">
        <f t="shared" si="21"/>
        <v>40832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s="4">
        <f t="shared" si="22"/>
        <v>104</v>
      </c>
      <c r="I458">
        <f>IFERROR(ROUND(E458/G458,2),0)</f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0"/>
        <v>43141</v>
      </c>
      <c r="O458" s="7">
        <f t="shared" si="21"/>
        <v>43141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s="4">
        <f t="shared" si="22"/>
        <v>27</v>
      </c>
      <c r="I459">
        <f>IFERROR(ROUND(E459/G459,2),0)</f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0"/>
        <v>42657</v>
      </c>
      <c r="O459" s="7">
        <f t="shared" si="21"/>
        <v>42659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s="4">
        <f t="shared" si="22"/>
        <v>351</v>
      </c>
      <c r="I460">
        <f>IFERROR(ROUND(E460/G460,2),0)</f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0"/>
        <v>40265</v>
      </c>
      <c r="O460" s="7">
        <f t="shared" si="21"/>
        <v>40309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s="4">
        <f t="shared" si="22"/>
        <v>90</v>
      </c>
      <c r="I461">
        <f>IFERROR(ROUND(E461/G461,2),0)</f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0"/>
        <v>42001</v>
      </c>
      <c r="O461" s="7">
        <f t="shared" si="21"/>
        <v>42026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s="4">
        <f t="shared" si="22"/>
        <v>172</v>
      </c>
      <c r="I462">
        <f>IFERROR(ROUND(E462/G462,2),0)</f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0"/>
        <v>40399</v>
      </c>
      <c r="O462" s="7">
        <f t="shared" si="21"/>
        <v>40402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s="4">
        <f t="shared" si="22"/>
        <v>141</v>
      </c>
      <c r="I463">
        <f>IFERROR(ROUND(E463/G463,2),0)</f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0"/>
        <v>41757</v>
      </c>
      <c r="O463" s="7">
        <f t="shared" si="21"/>
        <v>41777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s="4">
        <f t="shared" si="22"/>
        <v>31</v>
      </c>
      <c r="I464">
        <f>IFERROR(ROUND(E464/G464,2),0)</f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0"/>
        <v>41304</v>
      </c>
      <c r="O464" s="7">
        <f t="shared" si="21"/>
        <v>41342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s="4">
        <f t="shared" si="22"/>
        <v>108</v>
      </c>
      <c r="I465">
        <f>IFERROR(ROUND(E465/G465,2),0)</f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0"/>
        <v>41639</v>
      </c>
      <c r="O465" s="7">
        <f t="shared" si="21"/>
        <v>41643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s="4">
        <f t="shared" si="22"/>
        <v>133</v>
      </c>
      <c r="I466">
        <f>IFERROR(ROUND(E466/G466,2),0)</f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0"/>
        <v>43142</v>
      </c>
      <c r="O466" s="7">
        <f t="shared" si="21"/>
        <v>43156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s="4">
        <f t="shared" si="22"/>
        <v>188</v>
      </c>
      <c r="I467">
        <f>IFERROR(ROUND(E467/G467,2),0)</f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0"/>
        <v>43127</v>
      </c>
      <c r="O467" s="7">
        <f t="shared" si="21"/>
        <v>43136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s="4">
        <f t="shared" si="22"/>
        <v>332</v>
      </c>
      <c r="I468">
        <f>IFERROR(ROUND(E468/G468,2),0)</f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0"/>
        <v>41409</v>
      </c>
      <c r="O468" s="7">
        <f t="shared" si="21"/>
        <v>41432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s="4">
        <f t="shared" si="22"/>
        <v>575</v>
      </c>
      <c r="I469">
        <f>IFERROR(ROUND(E469/G469,2),0)</f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0"/>
        <v>42331</v>
      </c>
      <c r="O469" s="7">
        <f t="shared" si="21"/>
        <v>42338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s="4">
        <f t="shared" si="22"/>
        <v>41</v>
      </c>
      <c r="I470">
        <f>IFERROR(ROUND(E470/G470,2),0)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0"/>
        <v>43569</v>
      </c>
      <c r="O470" s="7">
        <f t="shared" si="21"/>
        <v>43585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s="4">
        <f t="shared" si="22"/>
        <v>184</v>
      </c>
      <c r="I471">
        <f>IFERROR(ROUND(E471/G471,2),0)</f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0"/>
        <v>42142</v>
      </c>
      <c r="O471" s="7">
        <f t="shared" si="21"/>
        <v>42144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s="4">
        <f t="shared" si="22"/>
        <v>286</v>
      </c>
      <c r="I472">
        <f>IFERROR(ROUND(E472/G472,2),0)</f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0"/>
        <v>42716</v>
      </c>
      <c r="O472" s="7">
        <f t="shared" si="21"/>
        <v>42723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s="4">
        <f t="shared" si="22"/>
        <v>319</v>
      </c>
      <c r="I473">
        <f>IFERROR(ROUND(E473/G473,2),0)</f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0"/>
        <v>41031</v>
      </c>
      <c r="O473" s="7">
        <f t="shared" si="21"/>
        <v>41031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s="4">
        <f t="shared" si="22"/>
        <v>39</v>
      </c>
      <c r="I474">
        <f>IFERROR(ROUND(E474/G474,2),0)</f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0"/>
        <v>43535</v>
      </c>
      <c r="O474" s="7">
        <f t="shared" si="21"/>
        <v>43589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s="4">
        <f t="shared" si="22"/>
        <v>178</v>
      </c>
      <c r="I475">
        <f>IFERROR(ROUND(E475/G475,2),0)</f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0"/>
        <v>43277</v>
      </c>
      <c r="O475" s="7">
        <f t="shared" si="21"/>
        <v>43278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s="4">
        <f t="shared" si="22"/>
        <v>365</v>
      </c>
      <c r="I476">
        <f>IFERROR(ROUND(E476/G476,2),0)</f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0"/>
        <v>41989</v>
      </c>
      <c r="O476" s="7">
        <f t="shared" si="21"/>
        <v>41990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s="4">
        <f t="shared" si="22"/>
        <v>114</v>
      </c>
      <c r="I477">
        <f>IFERROR(ROUND(E477/G477,2),0)</f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0"/>
        <v>41450</v>
      </c>
      <c r="O477" s="7">
        <f t="shared" si="21"/>
        <v>41454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s="4">
        <f t="shared" si="22"/>
        <v>30</v>
      </c>
      <c r="I478">
        <f>IFERROR(ROUND(E478/G478,2),0)</f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0"/>
        <v>43322</v>
      </c>
      <c r="O478" s="7">
        <f t="shared" si="21"/>
        <v>43328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s="4">
        <f t="shared" si="22"/>
        <v>54</v>
      </c>
      <c r="I479">
        <f>IFERROR(ROUND(E479/G479,2),0)</f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0"/>
        <v>40720</v>
      </c>
      <c r="O479" s="7">
        <f t="shared" si="21"/>
        <v>40747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s="4">
        <f t="shared" si="22"/>
        <v>236</v>
      </c>
      <c r="I480">
        <f>IFERROR(ROUND(E480/G480,2),0)</f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0"/>
        <v>42072</v>
      </c>
      <c r="O480" s="7">
        <f t="shared" si="21"/>
        <v>42084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s="4">
        <f t="shared" si="22"/>
        <v>513</v>
      </c>
      <c r="I481">
        <f>IFERROR(ROUND(E481/G481,2),0)</f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0"/>
        <v>42945</v>
      </c>
      <c r="O481" s="7">
        <f t="shared" si="21"/>
        <v>42947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s="4">
        <f t="shared" si="22"/>
        <v>101</v>
      </c>
      <c r="I482">
        <f>IFERROR(ROUND(E482/G482,2),0)</f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0"/>
        <v>40248</v>
      </c>
      <c r="O482" s="7">
        <f t="shared" si="21"/>
        <v>40257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s="4">
        <f t="shared" si="22"/>
        <v>81</v>
      </c>
      <c r="I483">
        <f>IFERROR(ROUND(E483/G483,2),0)</f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0"/>
        <v>41913</v>
      </c>
      <c r="O483" s="7">
        <f t="shared" si="21"/>
        <v>41955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s="4">
        <f t="shared" si="22"/>
        <v>16</v>
      </c>
      <c r="I484">
        <f>IFERROR(ROUND(E484/G484,2),0)</f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0"/>
        <v>40963</v>
      </c>
      <c r="O484" s="7">
        <f t="shared" si="21"/>
        <v>40974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s="4">
        <f t="shared" si="22"/>
        <v>53</v>
      </c>
      <c r="I485">
        <f>IFERROR(ROUND(E485/G485,2),0)</f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0"/>
        <v>43811</v>
      </c>
      <c r="O485" s="7">
        <f t="shared" si="21"/>
        <v>43818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s="4">
        <f t="shared" si="22"/>
        <v>260</v>
      </c>
      <c r="I486">
        <f>IFERROR(ROUND(E486/G486,2),0)</f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0"/>
        <v>41855</v>
      </c>
      <c r="O486" s="7">
        <f t="shared" si="21"/>
        <v>41904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s="4">
        <f t="shared" si="22"/>
        <v>31</v>
      </c>
      <c r="I487">
        <f>IFERROR(ROUND(E487/G487,2),0)</f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0"/>
        <v>43626</v>
      </c>
      <c r="O487" s="7">
        <f t="shared" si="21"/>
        <v>43667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s="4">
        <f t="shared" si="22"/>
        <v>14</v>
      </c>
      <c r="I488">
        <f>IFERROR(ROUND(E488/G488,2),0)</f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0"/>
        <v>43168</v>
      </c>
      <c r="O488" s="7">
        <f t="shared" si="21"/>
        <v>43183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s="4">
        <f t="shared" si="22"/>
        <v>179</v>
      </c>
      <c r="I489">
        <f>IFERROR(ROUND(E489/G489,2),0)</f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0"/>
        <v>42845</v>
      </c>
      <c r="O489" s="7">
        <f t="shared" si="21"/>
        <v>42878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s="4">
        <f t="shared" si="22"/>
        <v>220</v>
      </c>
      <c r="I490">
        <f>IFERROR(ROUND(E490/G490,2),0)</f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0"/>
        <v>42403</v>
      </c>
      <c r="O490" s="7">
        <f t="shared" si="21"/>
        <v>42420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s="4">
        <f t="shared" si="22"/>
        <v>102</v>
      </c>
      <c r="I491">
        <f>IFERROR(ROUND(E491/G491,2),0)</f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0"/>
        <v>40406</v>
      </c>
      <c r="O491" s="7">
        <f t="shared" si="21"/>
        <v>40411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s="4">
        <f t="shared" si="22"/>
        <v>192</v>
      </c>
      <c r="I492">
        <f>IFERROR(ROUND(E492/G492,2),0)</f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0"/>
        <v>43786</v>
      </c>
      <c r="O492" s="7">
        <f t="shared" si="21"/>
        <v>43793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s="4">
        <f t="shared" si="22"/>
        <v>305</v>
      </c>
      <c r="I493">
        <f>IFERROR(ROUND(E493/G493,2),0)</f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0"/>
        <v>41456</v>
      </c>
      <c r="O493" s="7">
        <f t="shared" si="21"/>
        <v>41482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s="4">
        <f t="shared" si="22"/>
        <v>24</v>
      </c>
      <c r="I494">
        <f>IFERROR(ROUND(E494/G494,2),0)</f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0"/>
        <v>40336</v>
      </c>
      <c r="O494" s="7">
        <f t="shared" si="21"/>
        <v>40371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s="4">
        <f t="shared" si="22"/>
        <v>724</v>
      </c>
      <c r="I495">
        <f>IFERROR(ROUND(E495/G495,2),0)</f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0"/>
        <v>43645</v>
      </c>
      <c r="O495" s="7">
        <f t="shared" si="21"/>
        <v>43658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s="4">
        <f t="shared" si="22"/>
        <v>547</v>
      </c>
      <c r="I496">
        <f>IFERROR(ROUND(E496/G496,2),0)</f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0"/>
        <v>40990</v>
      </c>
      <c r="O496" s="7">
        <f t="shared" si="21"/>
        <v>40991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s="4">
        <f t="shared" si="22"/>
        <v>415</v>
      </c>
      <c r="I497">
        <f>IFERROR(ROUND(E497/G497,2),0)</f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0"/>
        <v>41800</v>
      </c>
      <c r="O497" s="7">
        <f t="shared" si="21"/>
        <v>41804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s="4">
        <f t="shared" si="22"/>
        <v>1</v>
      </c>
      <c r="I498">
        <f>IFERROR(ROUND(E498/G498,2),0)</f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0"/>
        <v>42876</v>
      </c>
      <c r="O498" s="7">
        <f t="shared" si="21"/>
        <v>42893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s="4">
        <f t="shared" si="22"/>
        <v>34</v>
      </c>
      <c r="I499">
        <f>IFERROR(ROUND(E499/G499,2),0)</f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0"/>
        <v>42724</v>
      </c>
      <c r="O499" s="7">
        <f t="shared" si="21"/>
        <v>42724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s="4">
        <f t="shared" si="22"/>
        <v>24</v>
      </c>
      <c r="I500">
        <f>IFERROR(ROUND(E500/G500,2),0)</f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0"/>
        <v>42005</v>
      </c>
      <c r="O500" s="7">
        <f t="shared" si="21"/>
        <v>42007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s="4">
        <f t="shared" si="22"/>
        <v>48</v>
      </c>
      <c r="I501">
        <f>IFERROR(ROUND(E501/G501,2),0)</f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0"/>
        <v>42444</v>
      </c>
      <c r="O501" s="7">
        <f t="shared" si="21"/>
        <v>42449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s="4">
        <f t="shared" si="22"/>
        <v>0</v>
      </c>
      <c r="I502">
        <f>IFERROR(ROUND(E502/G502,2),0)</f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0"/>
        <v>41395</v>
      </c>
      <c r="O502" s="7">
        <f t="shared" si="21"/>
        <v>41423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s="4">
        <f t="shared" si="22"/>
        <v>70</v>
      </c>
      <c r="I503">
        <f>IFERROR(ROUND(E503/G503,2),0)</f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0"/>
        <v>41345</v>
      </c>
      <c r="O503" s="7">
        <f t="shared" si="21"/>
        <v>41347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s="4">
        <f t="shared" si="22"/>
        <v>530</v>
      </c>
      <c r="I504">
        <f>IFERROR(ROUND(E504/G504,2),0)</f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0"/>
        <v>41117</v>
      </c>
      <c r="O504" s="7">
        <f t="shared" si="21"/>
        <v>41146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s="4">
        <f t="shared" si="22"/>
        <v>180</v>
      </c>
      <c r="I505">
        <f>IFERROR(ROUND(E505/G505,2),0)</f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0"/>
        <v>42186</v>
      </c>
      <c r="O505" s="7">
        <f t="shared" si="21"/>
        <v>42206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s="4">
        <f t="shared" si="22"/>
        <v>92</v>
      </c>
      <c r="I506">
        <f>IFERROR(ROUND(E506/G506,2),0)</f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0"/>
        <v>42142</v>
      </c>
      <c r="O506" s="7">
        <f t="shared" si="21"/>
        <v>42143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s="4">
        <f t="shared" si="22"/>
        <v>14</v>
      </c>
      <c r="I507">
        <f>IFERROR(ROUND(E507/G507,2),0)</f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0"/>
        <v>41341</v>
      </c>
      <c r="O507" s="7">
        <f t="shared" si="21"/>
        <v>41383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s="4">
        <f t="shared" si="22"/>
        <v>927</v>
      </c>
      <c r="I508">
        <f>IFERROR(ROUND(E508/G508,2),0)</f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0"/>
        <v>43062</v>
      </c>
      <c r="O508" s="7">
        <f t="shared" si="21"/>
        <v>43079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s="4">
        <f t="shared" si="22"/>
        <v>40</v>
      </c>
      <c r="I509">
        <f>IFERROR(ROUND(E509/G509,2),0)</f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0"/>
        <v>41373</v>
      </c>
      <c r="O509" s="7">
        <f t="shared" si="21"/>
        <v>41422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s="4">
        <f t="shared" si="22"/>
        <v>112</v>
      </c>
      <c r="I510">
        <f>IFERROR(ROUND(E510/G510,2),0)</f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0"/>
        <v>43310</v>
      </c>
      <c r="O510" s="7">
        <f t="shared" si="21"/>
        <v>43331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s="4">
        <f t="shared" si="22"/>
        <v>71</v>
      </c>
      <c r="I511">
        <f>IFERROR(ROUND(E511/G511,2),0)</f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0"/>
        <v>41034</v>
      </c>
      <c r="O511" s="7">
        <f t="shared" si="21"/>
        <v>41044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s="4">
        <f t="shared" si="22"/>
        <v>119</v>
      </c>
      <c r="I512">
        <f>IFERROR(ROUND(E512/G512,2),0)</f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0"/>
        <v>43251</v>
      </c>
      <c r="O512" s="7">
        <f t="shared" si="21"/>
        <v>43275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s="4">
        <f t="shared" si="22"/>
        <v>24</v>
      </c>
      <c r="I513">
        <f>IFERROR(ROUND(E513/G513,2),0)</f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0"/>
        <v>43671</v>
      </c>
      <c r="O513" s="7">
        <f t="shared" si="21"/>
        <v>43681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s="4">
        <f t="shared" si="22"/>
        <v>139</v>
      </c>
      <c r="I514">
        <f>IFERROR(ROUND(E514/G514,2),0)</f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0"/>
        <v>41825</v>
      </c>
      <c r="O514" s="7">
        <f t="shared" si="21"/>
        <v>41826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s="4">
        <f t="shared" si="22"/>
        <v>39</v>
      </c>
      <c r="I515">
        <f>IFERROR(ROUND(E515/G515,2),0)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23">INT(((L515/60)/60)/24)+DATE(1970,1,1)</f>
        <v>40430</v>
      </c>
      <c r="O515" s="7">
        <f t="shared" ref="O515:O578" si="24">INT(((M515/60)/60)/24)+DATE(1970,1,1)</f>
        <v>40432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s="4">
        <f t="shared" ref="H516:H579" si="25">ROUND(E516/D516*100,0)</f>
        <v>22</v>
      </c>
      <c r="I516">
        <f>IFERROR(ROUND(E516/G516,2),0)</f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23"/>
        <v>41614</v>
      </c>
      <c r="O516" s="7">
        <f t="shared" si="24"/>
        <v>41619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s="4">
        <f t="shared" si="25"/>
        <v>56</v>
      </c>
      <c r="I517">
        <f>IFERROR(ROUND(E517/G517,2),0)</f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23"/>
        <v>40900</v>
      </c>
      <c r="O517" s="7">
        <f t="shared" si="24"/>
        <v>40902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s="4">
        <f t="shared" si="25"/>
        <v>43</v>
      </c>
      <c r="I518">
        <f>IFERROR(ROUND(E518/G518,2),0)</f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23"/>
        <v>40396</v>
      </c>
      <c r="O518" s="7">
        <f t="shared" si="24"/>
        <v>40434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s="4">
        <f t="shared" si="25"/>
        <v>112</v>
      </c>
      <c r="I519">
        <f>IFERROR(ROUND(E519/G519,2),0)</f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23"/>
        <v>42860</v>
      </c>
      <c r="O519" s="7">
        <f t="shared" si="24"/>
        <v>42865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s="4">
        <f t="shared" si="25"/>
        <v>7</v>
      </c>
      <c r="I520">
        <f>IFERROR(ROUND(E520/G520,2),0)</f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23"/>
        <v>43154</v>
      </c>
      <c r="O520" s="7">
        <f t="shared" si="24"/>
        <v>43156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s="4">
        <f t="shared" si="25"/>
        <v>102</v>
      </c>
      <c r="I521">
        <f>IFERROR(ROUND(E521/G521,2),0)</f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23"/>
        <v>42012</v>
      </c>
      <c r="O521" s="7">
        <f t="shared" si="24"/>
        <v>42026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s="4">
        <f t="shared" si="25"/>
        <v>426</v>
      </c>
      <c r="I522">
        <f>IFERROR(ROUND(E522/G522,2),0)</f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23"/>
        <v>43574</v>
      </c>
      <c r="O522" s="7">
        <f t="shared" si="24"/>
        <v>43577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s="4">
        <f t="shared" si="25"/>
        <v>146</v>
      </c>
      <c r="I523">
        <f>IFERROR(ROUND(E523/G523,2),0)</f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23"/>
        <v>42605</v>
      </c>
      <c r="O523" s="7">
        <f t="shared" si="24"/>
        <v>42611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s="4">
        <f t="shared" si="25"/>
        <v>32</v>
      </c>
      <c r="I524">
        <f>IFERROR(ROUND(E524/G524,2),0)</f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23"/>
        <v>41093</v>
      </c>
      <c r="O524" s="7">
        <f t="shared" si="24"/>
        <v>41105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s="4">
        <f t="shared" si="25"/>
        <v>700</v>
      </c>
      <c r="I525">
        <f>IFERROR(ROUND(E525/G525,2),0)</f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23"/>
        <v>40241</v>
      </c>
      <c r="O525" s="7">
        <f t="shared" si="24"/>
        <v>40246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s="4">
        <f t="shared" si="25"/>
        <v>84</v>
      </c>
      <c r="I526">
        <f>IFERROR(ROUND(E526/G526,2),0)</f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23"/>
        <v>40294</v>
      </c>
      <c r="O526" s="7">
        <f t="shared" si="24"/>
        <v>40307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s="4">
        <f t="shared" si="25"/>
        <v>84</v>
      </c>
      <c r="I527">
        <f>IFERROR(ROUND(E527/G527,2),0)</f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23"/>
        <v>40505</v>
      </c>
      <c r="O527" s="7">
        <f t="shared" si="24"/>
        <v>40509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s="4">
        <f t="shared" si="25"/>
        <v>156</v>
      </c>
      <c r="I528">
        <f>IFERROR(ROUND(E528/G528,2),0)</f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23"/>
        <v>42364</v>
      </c>
      <c r="O528" s="7">
        <f t="shared" si="24"/>
        <v>42401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s="4">
        <f t="shared" si="25"/>
        <v>100</v>
      </c>
      <c r="I529">
        <f>IFERROR(ROUND(E529/G529,2),0)</f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23"/>
        <v>42405</v>
      </c>
      <c r="O529" s="7">
        <f t="shared" si="24"/>
        <v>42441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s="4">
        <f t="shared" si="25"/>
        <v>80</v>
      </c>
      <c r="I530">
        <f>IFERROR(ROUND(E530/G530,2),0)</f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23"/>
        <v>41601</v>
      </c>
      <c r="O530" s="7">
        <f t="shared" si="24"/>
        <v>41646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s="4">
        <f t="shared" si="25"/>
        <v>11</v>
      </c>
      <c r="I531">
        <f>IFERROR(ROUND(E531/G531,2),0)</f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23"/>
        <v>41769</v>
      </c>
      <c r="O531" s="7">
        <f t="shared" si="24"/>
        <v>41797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s="4">
        <f t="shared" si="25"/>
        <v>92</v>
      </c>
      <c r="I532">
        <f>IFERROR(ROUND(E532/G532,2),0)</f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23"/>
        <v>40421</v>
      </c>
      <c r="O532" s="7">
        <f t="shared" si="24"/>
        <v>40435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s="4">
        <f t="shared" si="25"/>
        <v>96</v>
      </c>
      <c r="I533">
        <f>IFERROR(ROUND(E533/G533,2),0)</f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23"/>
        <v>41589</v>
      </c>
      <c r="O533" s="7">
        <f t="shared" si="24"/>
        <v>41645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s="4">
        <f t="shared" si="25"/>
        <v>503</v>
      </c>
      <c r="I534">
        <f>IFERROR(ROUND(E534/G534,2),0)</f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23"/>
        <v>43125</v>
      </c>
      <c r="O534" s="7">
        <f t="shared" si="24"/>
        <v>43126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s="4">
        <f t="shared" si="25"/>
        <v>159</v>
      </c>
      <c r="I535">
        <f>IFERROR(ROUND(E535/G535,2),0)</f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23"/>
        <v>41479</v>
      </c>
      <c r="O535" s="7">
        <f t="shared" si="24"/>
        <v>41515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s="4">
        <f t="shared" si="25"/>
        <v>15</v>
      </c>
      <c r="I536">
        <f>IFERROR(ROUND(E536/G536,2),0)</f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23"/>
        <v>43329</v>
      </c>
      <c r="O536" s="7">
        <f t="shared" si="24"/>
        <v>43330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s="4">
        <f t="shared" si="25"/>
        <v>482</v>
      </c>
      <c r="I537">
        <f>IFERROR(ROUND(E537/G537,2),0)</f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23"/>
        <v>43259</v>
      </c>
      <c r="O537" s="7">
        <f t="shared" si="24"/>
        <v>43261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s="4">
        <f t="shared" si="25"/>
        <v>150</v>
      </c>
      <c r="I538">
        <f>IFERROR(ROUND(E538/G538,2),0)</f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23"/>
        <v>40414</v>
      </c>
      <c r="O538" s="7">
        <f t="shared" si="24"/>
        <v>40440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s="4">
        <f t="shared" si="25"/>
        <v>117</v>
      </c>
      <c r="I539">
        <f>IFERROR(ROUND(E539/G539,2),0)</f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23"/>
        <v>43342</v>
      </c>
      <c r="O539" s="7">
        <f t="shared" si="24"/>
        <v>43365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s="4">
        <f t="shared" si="25"/>
        <v>38</v>
      </c>
      <c r="I540">
        <f>IFERROR(ROUND(E540/G540,2),0)</f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23"/>
        <v>41539</v>
      </c>
      <c r="O540" s="7">
        <f t="shared" si="24"/>
        <v>41555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s="4">
        <f t="shared" si="25"/>
        <v>73</v>
      </c>
      <c r="I541">
        <f>IFERROR(ROUND(E541/G541,2),0)</f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23"/>
        <v>43647</v>
      </c>
      <c r="O541" s="7">
        <f t="shared" si="24"/>
        <v>43653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s="4">
        <f t="shared" si="25"/>
        <v>266</v>
      </c>
      <c r="I542">
        <f>IFERROR(ROUND(E542/G542,2),0)</f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23"/>
        <v>43225</v>
      </c>
      <c r="O542" s="7">
        <f t="shared" si="24"/>
        <v>43247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s="4">
        <f t="shared" si="25"/>
        <v>24</v>
      </c>
      <c r="I543">
        <f>IFERROR(ROUND(E543/G543,2),0)</f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23"/>
        <v>42165</v>
      </c>
      <c r="O543" s="7">
        <f t="shared" si="24"/>
        <v>42191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s="4">
        <f t="shared" si="25"/>
        <v>3</v>
      </c>
      <c r="I544">
        <f>IFERROR(ROUND(E544/G544,2),0)</f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23"/>
        <v>42391</v>
      </c>
      <c r="O544" s="7">
        <f t="shared" si="24"/>
        <v>42421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s="4">
        <f t="shared" si="25"/>
        <v>16</v>
      </c>
      <c r="I545">
        <f>IFERROR(ROUND(E545/G545,2),0)</f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23"/>
        <v>41528</v>
      </c>
      <c r="O545" s="7">
        <f t="shared" si="24"/>
        <v>41543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s="4">
        <f t="shared" si="25"/>
        <v>277</v>
      </c>
      <c r="I546">
        <f>IFERROR(ROUND(E546/G546,2),0)</f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23"/>
        <v>42377</v>
      </c>
      <c r="O546" s="7">
        <f t="shared" si="24"/>
        <v>42390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s="4">
        <f t="shared" si="25"/>
        <v>89</v>
      </c>
      <c r="I547">
        <f>IFERROR(ROUND(E547/G547,2),0)</f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23"/>
        <v>43824</v>
      </c>
      <c r="O547" s="7">
        <f t="shared" si="24"/>
        <v>43844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s="4">
        <f t="shared" si="25"/>
        <v>164</v>
      </c>
      <c r="I548">
        <f>IFERROR(ROUND(E548/G548,2),0)</f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23"/>
        <v>43360</v>
      </c>
      <c r="O548" s="7">
        <f t="shared" si="24"/>
        <v>43363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s="4">
        <f t="shared" si="25"/>
        <v>969</v>
      </c>
      <c r="I549">
        <f>IFERROR(ROUND(E549/G549,2),0)</f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23"/>
        <v>42029</v>
      </c>
      <c r="O549" s="7">
        <f t="shared" si="24"/>
        <v>42041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s="4">
        <f t="shared" si="25"/>
        <v>271</v>
      </c>
      <c r="I550">
        <f>IFERROR(ROUND(E550/G550,2),0)</f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23"/>
        <v>42461</v>
      </c>
      <c r="O550" s="7">
        <f t="shared" si="24"/>
        <v>42474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s="4">
        <f t="shared" si="25"/>
        <v>284</v>
      </c>
      <c r="I551">
        <f>IFERROR(ROUND(E551/G551,2),0)</f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23"/>
        <v>41422</v>
      </c>
      <c r="O551" s="7">
        <f t="shared" si="24"/>
        <v>41431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s="4">
        <f t="shared" si="25"/>
        <v>4</v>
      </c>
      <c r="I552">
        <f>IFERROR(ROUND(E552/G552,2),0)</f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23"/>
        <v>40968</v>
      </c>
      <c r="O552" s="7">
        <f t="shared" si="24"/>
        <v>40989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s="4">
        <f t="shared" si="25"/>
        <v>59</v>
      </c>
      <c r="I553">
        <f>IFERROR(ROUND(E553/G553,2),0)</f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23"/>
        <v>41993</v>
      </c>
      <c r="O553" s="7">
        <f t="shared" si="24"/>
        <v>42033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s="4">
        <f t="shared" si="25"/>
        <v>99</v>
      </c>
      <c r="I554">
        <f>IFERROR(ROUND(E554/G554,2),0)</f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23"/>
        <v>42700</v>
      </c>
      <c r="O554" s="7">
        <f t="shared" si="24"/>
        <v>42702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s="4">
        <f t="shared" si="25"/>
        <v>44</v>
      </c>
      <c r="I555">
        <f>IFERROR(ROUND(E555/G555,2),0)</f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23"/>
        <v>40545</v>
      </c>
      <c r="O555" s="7">
        <f t="shared" si="24"/>
        <v>40546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s="4">
        <f t="shared" si="25"/>
        <v>152</v>
      </c>
      <c r="I556">
        <f>IFERROR(ROUND(E556/G556,2),0)</f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23"/>
        <v>42723</v>
      </c>
      <c r="O556" s="7">
        <f t="shared" si="24"/>
        <v>42729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s="4">
        <f t="shared" si="25"/>
        <v>224</v>
      </c>
      <c r="I557">
        <f>IFERROR(ROUND(E557/G557,2),0)</f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23"/>
        <v>41731</v>
      </c>
      <c r="O557" s="7">
        <f t="shared" si="24"/>
        <v>41762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s="4">
        <f t="shared" si="25"/>
        <v>240</v>
      </c>
      <c r="I558">
        <f>IFERROR(ROUND(E558/G558,2),0)</f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23"/>
        <v>40792</v>
      </c>
      <c r="O558" s="7">
        <f t="shared" si="24"/>
        <v>40799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s="4">
        <f t="shared" si="25"/>
        <v>199</v>
      </c>
      <c r="I559">
        <f>IFERROR(ROUND(E559/G559,2),0)</f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23"/>
        <v>42279</v>
      </c>
      <c r="O559" s="7">
        <f t="shared" si="24"/>
        <v>42282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s="4">
        <f t="shared" si="25"/>
        <v>137</v>
      </c>
      <c r="I560">
        <f>IFERROR(ROUND(E560/G560,2),0)</f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23"/>
        <v>42424</v>
      </c>
      <c r="O560" s="7">
        <f t="shared" si="24"/>
        <v>42467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s="4">
        <f t="shared" si="25"/>
        <v>101</v>
      </c>
      <c r="I561">
        <f>IFERROR(ROUND(E561/G561,2),0)</f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23"/>
        <v>42584</v>
      </c>
      <c r="O561" s="7">
        <f t="shared" si="24"/>
        <v>42591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s="4">
        <f t="shared" si="25"/>
        <v>794</v>
      </c>
      <c r="I562">
        <f>IFERROR(ROUND(E562/G562,2),0)</f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23"/>
        <v>40865</v>
      </c>
      <c r="O562" s="7">
        <f t="shared" si="24"/>
        <v>40905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s="4">
        <f t="shared" si="25"/>
        <v>370</v>
      </c>
      <c r="I563">
        <f>IFERROR(ROUND(E563/G563,2),0)</f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23"/>
        <v>40833</v>
      </c>
      <c r="O563" s="7">
        <f t="shared" si="24"/>
        <v>40835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s="4">
        <f t="shared" si="25"/>
        <v>13</v>
      </c>
      <c r="I564">
        <f>IFERROR(ROUND(E564/G564,2),0)</f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23"/>
        <v>43536</v>
      </c>
      <c r="O564" s="7">
        <f t="shared" si="24"/>
        <v>43538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s="4">
        <f t="shared" si="25"/>
        <v>138</v>
      </c>
      <c r="I565">
        <f>IFERROR(ROUND(E565/G565,2),0)</f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23"/>
        <v>43417</v>
      </c>
      <c r="O565" s="7">
        <f t="shared" si="24"/>
        <v>43437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s="4">
        <f t="shared" si="25"/>
        <v>84</v>
      </c>
      <c r="I566">
        <f>IFERROR(ROUND(E566/G566,2),0)</f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23"/>
        <v>42078</v>
      </c>
      <c r="O566" s="7">
        <f t="shared" si="24"/>
        <v>42086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s="4">
        <f t="shared" si="25"/>
        <v>205</v>
      </c>
      <c r="I567">
        <f>IFERROR(ROUND(E567/G567,2),0)</f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23"/>
        <v>40862</v>
      </c>
      <c r="O567" s="7">
        <f t="shared" si="24"/>
        <v>40882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s="4">
        <f t="shared" si="25"/>
        <v>44</v>
      </c>
      <c r="I568">
        <f>IFERROR(ROUND(E568/G568,2),0)</f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23"/>
        <v>42424</v>
      </c>
      <c r="O568" s="7">
        <f t="shared" si="24"/>
        <v>42447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s="4">
        <f t="shared" si="25"/>
        <v>219</v>
      </c>
      <c r="I569">
        <f>IFERROR(ROUND(E569/G569,2),0)</f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23"/>
        <v>41830</v>
      </c>
      <c r="O569" s="7">
        <f t="shared" si="24"/>
        <v>41832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s="4">
        <f t="shared" si="25"/>
        <v>186</v>
      </c>
      <c r="I570">
        <f>IFERROR(ROUND(E570/G570,2),0)</f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23"/>
        <v>40374</v>
      </c>
      <c r="O570" s="7">
        <f t="shared" si="24"/>
        <v>40419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s="4">
        <f t="shared" si="25"/>
        <v>237</v>
      </c>
      <c r="I571">
        <f>IFERROR(ROUND(E571/G571,2),0)</f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23"/>
        <v>40554</v>
      </c>
      <c r="O571" s="7">
        <f t="shared" si="24"/>
        <v>40566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s="4">
        <f t="shared" si="25"/>
        <v>306</v>
      </c>
      <c r="I572">
        <f>IFERROR(ROUND(E572/G572,2),0)</f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23"/>
        <v>41993</v>
      </c>
      <c r="O572" s="7">
        <f t="shared" si="24"/>
        <v>41999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s="4">
        <f t="shared" si="25"/>
        <v>94</v>
      </c>
      <c r="I573">
        <f>IFERROR(ROUND(E573/G573,2),0)</f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23"/>
        <v>42174</v>
      </c>
      <c r="O573" s="7">
        <f t="shared" si="24"/>
        <v>42221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s="4">
        <f t="shared" si="25"/>
        <v>54</v>
      </c>
      <c r="I574">
        <f>IFERROR(ROUND(E574/G574,2),0)</f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23"/>
        <v>42275</v>
      </c>
      <c r="O574" s="7">
        <f t="shared" si="24"/>
        <v>42291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s="4">
        <f t="shared" si="25"/>
        <v>112</v>
      </c>
      <c r="I575">
        <f>IFERROR(ROUND(E575/G575,2),0)</f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23"/>
        <v>41761</v>
      </c>
      <c r="O575" s="7">
        <f t="shared" si="24"/>
        <v>41763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s="4">
        <f t="shared" si="25"/>
        <v>369</v>
      </c>
      <c r="I576">
        <f>IFERROR(ROUND(E576/G576,2),0)</f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23"/>
        <v>43806</v>
      </c>
      <c r="O576" s="7">
        <f t="shared" si="24"/>
        <v>43816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s="4">
        <f t="shared" si="25"/>
        <v>63</v>
      </c>
      <c r="I577">
        <f>IFERROR(ROUND(E577/G577,2),0)</f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23"/>
        <v>41779</v>
      </c>
      <c r="O577" s="7">
        <f t="shared" si="24"/>
        <v>41782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s="4">
        <f t="shared" si="25"/>
        <v>65</v>
      </c>
      <c r="I578">
        <f>IFERROR(ROUND(E578/G578,2),0)</f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23"/>
        <v>43040</v>
      </c>
      <c r="O578" s="7">
        <f t="shared" si="24"/>
        <v>43057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s="4">
        <f t="shared" si="25"/>
        <v>19</v>
      </c>
      <c r="I579">
        <f>IFERROR(ROUND(E579/G579,2),0)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26">INT(((L579/60)/60)/24)+DATE(1970,1,1)</f>
        <v>40613</v>
      </c>
      <c r="O579" s="7">
        <f t="shared" ref="O579:O642" si="27">INT(((M579/60)/60)/24)+DATE(1970,1,1)</f>
        <v>40639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s="4">
        <f t="shared" ref="H580:H643" si="28">ROUND(E580/D580*100,0)</f>
        <v>17</v>
      </c>
      <c r="I580">
        <f>IFERROR(ROUND(E580/G580,2),0)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26"/>
        <v>40878</v>
      </c>
      <c r="O580" s="7">
        <f t="shared" si="27"/>
        <v>40881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s="4">
        <f t="shared" si="28"/>
        <v>101</v>
      </c>
      <c r="I581">
        <f>IFERROR(ROUND(E581/G581,2),0)</f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26"/>
        <v>40762</v>
      </c>
      <c r="O581" s="7">
        <f t="shared" si="27"/>
        <v>40774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s="4">
        <f t="shared" si="28"/>
        <v>342</v>
      </c>
      <c r="I582">
        <f>IFERROR(ROUND(E582/G582,2),0)</f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26"/>
        <v>41696</v>
      </c>
      <c r="O582" s="7">
        <f t="shared" si="27"/>
        <v>41704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s="4">
        <f t="shared" si="28"/>
        <v>64</v>
      </c>
      <c r="I583">
        <f>IFERROR(ROUND(E583/G583,2),0)</f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26"/>
        <v>40662</v>
      </c>
      <c r="O583" s="7">
        <f t="shared" si="27"/>
        <v>40677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s="4">
        <f t="shared" si="28"/>
        <v>52</v>
      </c>
      <c r="I584">
        <f>IFERROR(ROUND(E584/G584,2),0)</f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26"/>
        <v>42165</v>
      </c>
      <c r="O584" s="7">
        <f t="shared" si="27"/>
        <v>42170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s="4">
        <f t="shared" si="28"/>
        <v>322</v>
      </c>
      <c r="I585">
        <f>IFERROR(ROUND(E585/G585,2),0)</f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26"/>
        <v>40959</v>
      </c>
      <c r="O585" s="7">
        <f t="shared" si="27"/>
        <v>40976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s="4">
        <f t="shared" si="28"/>
        <v>120</v>
      </c>
      <c r="I586">
        <f>IFERROR(ROUND(E586/G586,2),0)</f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26"/>
        <v>41024</v>
      </c>
      <c r="O586" s="7">
        <f t="shared" si="27"/>
        <v>41038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s="4">
        <f t="shared" si="28"/>
        <v>147</v>
      </c>
      <c r="I587">
        <f>IFERROR(ROUND(E587/G587,2),0)</f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26"/>
        <v>40255</v>
      </c>
      <c r="O587" s="7">
        <f t="shared" si="27"/>
        <v>40265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s="4">
        <f t="shared" si="28"/>
        <v>951</v>
      </c>
      <c r="I588">
        <f>IFERROR(ROUND(E588/G588,2),0)</f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26"/>
        <v>40499</v>
      </c>
      <c r="O588" s="7">
        <f t="shared" si="27"/>
        <v>40518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s="4">
        <f t="shared" si="28"/>
        <v>73</v>
      </c>
      <c r="I589">
        <f>IFERROR(ROUND(E589/G589,2),0)</f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26"/>
        <v>43484</v>
      </c>
      <c r="O589" s="7">
        <f t="shared" si="27"/>
        <v>43536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s="4">
        <f t="shared" si="28"/>
        <v>79</v>
      </c>
      <c r="I590">
        <f>IFERROR(ROUND(E590/G590,2),0)</f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26"/>
        <v>40262</v>
      </c>
      <c r="O590" s="7">
        <f t="shared" si="27"/>
        <v>40293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s="4">
        <f t="shared" si="28"/>
        <v>65</v>
      </c>
      <c r="I591">
        <f>IFERROR(ROUND(E591/G591,2),0)</f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26"/>
        <v>42190</v>
      </c>
      <c r="O591" s="7">
        <f t="shared" si="27"/>
        <v>42197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s="4">
        <f t="shared" si="28"/>
        <v>82</v>
      </c>
      <c r="I592">
        <f>IFERROR(ROUND(E592/G592,2),0)</f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26"/>
        <v>41994</v>
      </c>
      <c r="O592" s="7">
        <f t="shared" si="27"/>
        <v>42005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s="4">
        <f t="shared" si="28"/>
        <v>1038</v>
      </c>
      <c r="I593">
        <f>IFERROR(ROUND(E593/G593,2),0)</f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26"/>
        <v>40373</v>
      </c>
      <c r="O593" s="7">
        <f t="shared" si="27"/>
        <v>40383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s="4">
        <f t="shared" si="28"/>
        <v>13</v>
      </c>
      <c r="I594">
        <f>IFERROR(ROUND(E594/G594,2),0)</f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26"/>
        <v>41789</v>
      </c>
      <c r="O594" s="7">
        <f t="shared" si="27"/>
        <v>41798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s="4">
        <f t="shared" si="28"/>
        <v>155</v>
      </c>
      <c r="I595">
        <f>IFERROR(ROUND(E595/G595,2),0)</f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26"/>
        <v>41724</v>
      </c>
      <c r="O595" s="7">
        <f t="shared" si="27"/>
        <v>41737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s="4">
        <f t="shared" si="28"/>
        <v>7</v>
      </c>
      <c r="I596">
        <f>IFERROR(ROUND(E596/G596,2),0)</f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26"/>
        <v>42548</v>
      </c>
      <c r="O596" s="7">
        <f t="shared" si="27"/>
        <v>42551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s="4">
        <f t="shared" si="28"/>
        <v>209</v>
      </c>
      <c r="I597">
        <f>IFERROR(ROUND(E597/G597,2),0)</f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26"/>
        <v>40253</v>
      </c>
      <c r="O597" s="7">
        <f t="shared" si="27"/>
        <v>40274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s="4">
        <f t="shared" si="28"/>
        <v>100</v>
      </c>
      <c r="I598">
        <f>IFERROR(ROUND(E598/G598,2),0)</f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26"/>
        <v>42434</v>
      </c>
      <c r="O598" s="7">
        <f t="shared" si="27"/>
        <v>42441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s="4">
        <f t="shared" si="28"/>
        <v>202</v>
      </c>
      <c r="I599">
        <f>IFERROR(ROUND(E599/G599,2),0)</f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26"/>
        <v>43786</v>
      </c>
      <c r="O599" s="7">
        <f t="shared" si="27"/>
        <v>43804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s="4">
        <f t="shared" si="28"/>
        <v>162</v>
      </c>
      <c r="I600">
        <f>IFERROR(ROUND(E600/G600,2),0)</f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26"/>
        <v>40344</v>
      </c>
      <c r="O600" s="7">
        <f t="shared" si="27"/>
        <v>40373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s="4">
        <f t="shared" si="28"/>
        <v>4</v>
      </c>
      <c r="I601">
        <f>IFERROR(ROUND(E601/G601,2),0)</f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26"/>
        <v>42047</v>
      </c>
      <c r="O601" s="7">
        <f t="shared" si="27"/>
        <v>42055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s="4">
        <f t="shared" si="28"/>
        <v>5</v>
      </c>
      <c r="I602">
        <f>IFERROR(ROUND(E602/G602,2),0)</f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26"/>
        <v>41485</v>
      </c>
      <c r="O602" s="7">
        <f t="shared" si="27"/>
        <v>41497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s="4">
        <f t="shared" si="28"/>
        <v>207</v>
      </c>
      <c r="I603">
        <f>IFERROR(ROUND(E603/G603,2),0)</f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26"/>
        <v>41789</v>
      </c>
      <c r="O603" s="7">
        <f t="shared" si="27"/>
        <v>41806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s="4">
        <f t="shared" si="28"/>
        <v>128</v>
      </c>
      <c r="I604">
        <f>IFERROR(ROUND(E604/G604,2),0)</f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26"/>
        <v>42160</v>
      </c>
      <c r="O604" s="7">
        <f t="shared" si="27"/>
        <v>42171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s="4">
        <f t="shared" si="28"/>
        <v>120</v>
      </c>
      <c r="I605">
        <f>IFERROR(ROUND(E605/G605,2),0)</f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26"/>
        <v>43573</v>
      </c>
      <c r="O605" s="7">
        <f t="shared" si="27"/>
        <v>43600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s="4">
        <f t="shared" si="28"/>
        <v>171</v>
      </c>
      <c r="I606">
        <f>IFERROR(ROUND(E606/G606,2),0)</f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26"/>
        <v>40565</v>
      </c>
      <c r="O606" s="7">
        <f t="shared" si="27"/>
        <v>40586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s="4">
        <f t="shared" si="28"/>
        <v>187</v>
      </c>
      <c r="I607">
        <f>IFERROR(ROUND(E607/G607,2),0)</f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26"/>
        <v>42280</v>
      </c>
      <c r="O607" s="7">
        <f t="shared" si="27"/>
        <v>42321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s="4">
        <f t="shared" si="28"/>
        <v>188</v>
      </c>
      <c r="I608">
        <f>IFERROR(ROUND(E608/G608,2),0)</f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26"/>
        <v>42436</v>
      </c>
      <c r="O608" s="7">
        <f t="shared" si="27"/>
        <v>42447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s="4">
        <f t="shared" si="28"/>
        <v>131</v>
      </c>
      <c r="I609">
        <f>IFERROR(ROUND(E609/G609,2),0)</f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26"/>
        <v>41721</v>
      </c>
      <c r="O609" s="7">
        <f t="shared" si="27"/>
        <v>41723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s="4">
        <f t="shared" si="28"/>
        <v>284</v>
      </c>
      <c r="I610">
        <f>IFERROR(ROUND(E610/G610,2),0)</f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26"/>
        <v>43530</v>
      </c>
      <c r="O610" s="7">
        <f t="shared" si="27"/>
        <v>43534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s="4">
        <f t="shared" si="28"/>
        <v>120</v>
      </c>
      <c r="I611">
        <f>IFERROR(ROUND(E611/G611,2),0)</f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26"/>
        <v>43481</v>
      </c>
      <c r="O611" s="7">
        <f t="shared" si="27"/>
        <v>43498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s="4">
        <f t="shared" si="28"/>
        <v>419</v>
      </c>
      <c r="I612">
        <f>IFERROR(ROUND(E612/G612,2),0)</f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26"/>
        <v>41259</v>
      </c>
      <c r="O612" s="7">
        <f t="shared" si="27"/>
        <v>41273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s="4">
        <f t="shared" si="28"/>
        <v>14</v>
      </c>
      <c r="I613">
        <f>IFERROR(ROUND(E613/G613,2),0)</f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26"/>
        <v>41480</v>
      </c>
      <c r="O613" s="7">
        <f t="shared" si="27"/>
        <v>41492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s="4">
        <f t="shared" si="28"/>
        <v>139</v>
      </c>
      <c r="I614">
        <f>IFERROR(ROUND(E614/G614,2),0)</f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26"/>
        <v>40474</v>
      </c>
      <c r="O614" s="7">
        <f t="shared" si="27"/>
        <v>40497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s="4">
        <f t="shared" si="28"/>
        <v>174</v>
      </c>
      <c r="I615">
        <f>IFERROR(ROUND(E615/G615,2),0)</f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26"/>
        <v>42973</v>
      </c>
      <c r="O615" s="7">
        <f t="shared" si="27"/>
        <v>42982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s="4">
        <f t="shared" si="28"/>
        <v>155</v>
      </c>
      <c r="I616">
        <f>IFERROR(ROUND(E616/G616,2),0)</f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26"/>
        <v>42746</v>
      </c>
      <c r="O616" s="7">
        <f t="shared" si="27"/>
        <v>42764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s="4">
        <f t="shared" si="28"/>
        <v>170</v>
      </c>
      <c r="I617">
        <f>IFERROR(ROUND(E617/G617,2),0)</f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26"/>
        <v>42489</v>
      </c>
      <c r="O617" s="7">
        <f t="shared" si="27"/>
        <v>42499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s="4">
        <f t="shared" si="28"/>
        <v>190</v>
      </c>
      <c r="I618">
        <f>IFERROR(ROUND(E618/G618,2),0)</f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26"/>
        <v>41537</v>
      </c>
      <c r="O618" s="7">
        <f t="shared" si="27"/>
        <v>41538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s="4">
        <f t="shared" si="28"/>
        <v>250</v>
      </c>
      <c r="I619">
        <f>IFERROR(ROUND(E619/G619,2),0)</f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26"/>
        <v>41794</v>
      </c>
      <c r="O619" s="7">
        <f t="shared" si="27"/>
        <v>41804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s="4">
        <f t="shared" si="28"/>
        <v>49</v>
      </c>
      <c r="I620">
        <f>IFERROR(ROUND(E620/G620,2),0)</f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26"/>
        <v>41396</v>
      </c>
      <c r="O620" s="7">
        <f t="shared" si="27"/>
        <v>41417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s="4">
        <f t="shared" si="28"/>
        <v>28</v>
      </c>
      <c r="I621">
        <f>IFERROR(ROUND(E621/G621,2),0)</f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26"/>
        <v>40669</v>
      </c>
      <c r="O621" s="7">
        <f t="shared" si="27"/>
        <v>40670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s="4">
        <f t="shared" si="28"/>
        <v>268</v>
      </c>
      <c r="I622">
        <f>IFERROR(ROUND(E622/G622,2),0)</f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26"/>
        <v>42559</v>
      </c>
      <c r="O622" s="7">
        <f t="shared" si="27"/>
        <v>42563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s="4">
        <f t="shared" si="28"/>
        <v>620</v>
      </c>
      <c r="I623">
        <f>IFERROR(ROUND(E623/G623,2),0)</f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26"/>
        <v>42626</v>
      </c>
      <c r="O623" s="7">
        <f t="shared" si="27"/>
        <v>42631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s="4">
        <f t="shared" si="28"/>
        <v>3</v>
      </c>
      <c r="I624">
        <f>IFERROR(ROUND(E624/G624,2),0)</f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26"/>
        <v>43205</v>
      </c>
      <c r="O624" s="7">
        <f t="shared" si="27"/>
        <v>43231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s="4">
        <f t="shared" si="28"/>
        <v>160</v>
      </c>
      <c r="I625">
        <f>IFERROR(ROUND(E625/G625,2),0)</f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26"/>
        <v>42201</v>
      </c>
      <c r="O625" s="7">
        <f t="shared" si="27"/>
        <v>42206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s="4">
        <f t="shared" si="28"/>
        <v>279</v>
      </c>
      <c r="I626">
        <f>IFERROR(ROUND(E626/G626,2),0)</f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26"/>
        <v>42029</v>
      </c>
      <c r="O626" s="7">
        <f t="shared" si="27"/>
        <v>42035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s="4">
        <f t="shared" si="28"/>
        <v>77</v>
      </c>
      <c r="I627">
        <f>IFERROR(ROUND(E627/G627,2),0)</f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26"/>
        <v>43857</v>
      </c>
      <c r="O627" s="7">
        <f t="shared" si="27"/>
        <v>43871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s="4">
        <f t="shared" si="28"/>
        <v>206</v>
      </c>
      <c r="I628">
        <f>IFERROR(ROUND(E628/G628,2),0)</f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26"/>
        <v>40449</v>
      </c>
      <c r="O628" s="7">
        <f t="shared" si="27"/>
        <v>40458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s="4">
        <f t="shared" si="28"/>
        <v>694</v>
      </c>
      <c r="I629">
        <f>IFERROR(ROUND(E629/G629,2),0)</f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26"/>
        <v>40345</v>
      </c>
      <c r="O629" s="7">
        <f t="shared" si="27"/>
        <v>40369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s="4">
        <f t="shared" si="28"/>
        <v>152</v>
      </c>
      <c r="I630">
        <f>IFERROR(ROUND(E630/G630,2),0)</f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26"/>
        <v>40455</v>
      </c>
      <c r="O630" s="7">
        <f t="shared" si="27"/>
        <v>40458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s="4">
        <f t="shared" si="28"/>
        <v>65</v>
      </c>
      <c r="I631">
        <f>IFERROR(ROUND(E631/G631,2),0)</f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26"/>
        <v>42557</v>
      </c>
      <c r="O631" s="7">
        <f t="shared" si="27"/>
        <v>42559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s="4">
        <f t="shared" si="28"/>
        <v>63</v>
      </c>
      <c r="I632">
        <f>IFERROR(ROUND(E632/G632,2),0)</f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26"/>
        <v>43586</v>
      </c>
      <c r="O632" s="7">
        <f t="shared" si="27"/>
        <v>43597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s="4">
        <f t="shared" si="28"/>
        <v>310</v>
      </c>
      <c r="I633">
        <f>IFERROR(ROUND(E633/G633,2),0)</f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26"/>
        <v>43550</v>
      </c>
      <c r="O633" s="7">
        <f t="shared" si="27"/>
        <v>43554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s="4">
        <f t="shared" si="28"/>
        <v>43</v>
      </c>
      <c r="I634">
        <f>IFERROR(ROUND(E634/G634,2),0)</f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26"/>
        <v>41945</v>
      </c>
      <c r="O634" s="7">
        <f t="shared" si="27"/>
        <v>41963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s="4">
        <f t="shared" si="28"/>
        <v>83</v>
      </c>
      <c r="I635">
        <f>IFERROR(ROUND(E635/G635,2),0)</f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26"/>
        <v>42315</v>
      </c>
      <c r="O635" s="7">
        <f t="shared" si="27"/>
        <v>42319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s="4">
        <f t="shared" si="28"/>
        <v>79</v>
      </c>
      <c r="I636">
        <f>IFERROR(ROUND(E636/G636,2),0)</f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26"/>
        <v>42819</v>
      </c>
      <c r="O636" s="7">
        <f t="shared" si="27"/>
        <v>42833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s="4">
        <f t="shared" si="28"/>
        <v>114</v>
      </c>
      <c r="I637">
        <f>IFERROR(ROUND(E637/G637,2),0)</f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26"/>
        <v>41314</v>
      </c>
      <c r="O637" s="7">
        <f t="shared" si="27"/>
        <v>41346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s="4">
        <f t="shared" si="28"/>
        <v>65</v>
      </c>
      <c r="I638">
        <f>IFERROR(ROUND(E638/G638,2),0)</f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26"/>
        <v>40926</v>
      </c>
      <c r="O638" s="7">
        <f t="shared" si="27"/>
        <v>40971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s="4">
        <f t="shared" si="28"/>
        <v>79</v>
      </c>
      <c r="I639">
        <f>IFERROR(ROUND(E639/G639,2),0)</f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26"/>
        <v>42688</v>
      </c>
      <c r="O639" s="7">
        <f t="shared" si="27"/>
        <v>42696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s="4">
        <f t="shared" si="28"/>
        <v>11</v>
      </c>
      <c r="I640">
        <f>IFERROR(ROUND(E640/G640,2),0)</f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26"/>
        <v>40386</v>
      </c>
      <c r="O640" s="7">
        <f t="shared" si="27"/>
        <v>40398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s="4">
        <f t="shared" si="28"/>
        <v>56</v>
      </c>
      <c r="I641">
        <f>IFERROR(ROUND(E641/G641,2),0)</f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26"/>
        <v>43309</v>
      </c>
      <c r="O641" s="7">
        <f t="shared" si="27"/>
        <v>43309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s="4">
        <f t="shared" si="28"/>
        <v>17</v>
      </c>
      <c r="I642">
        <f>IFERROR(ROUND(E642/G642,2),0)</f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26"/>
        <v>42387</v>
      </c>
      <c r="O642" s="7">
        <f t="shared" si="27"/>
        <v>42390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s="4">
        <f t="shared" si="28"/>
        <v>120</v>
      </c>
      <c r="I643">
        <f>IFERROR(ROUND(E643/G643,2),0)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29">INT(((L643/60)/60)/24)+DATE(1970,1,1)</f>
        <v>42786</v>
      </c>
      <c r="O643" s="7">
        <f t="shared" ref="O643:O706" si="30">INT(((M643/60)/60)/24)+DATE(1970,1,1)</f>
        <v>42814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s="4">
        <f t="shared" ref="H644:H707" si="31">ROUND(E644/D644*100,0)</f>
        <v>145</v>
      </c>
      <c r="I644">
        <f>IFERROR(ROUND(E644/G644,2),0)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29"/>
        <v>43451</v>
      </c>
      <c r="O644" s="7">
        <f t="shared" si="30"/>
        <v>43460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s="4">
        <f t="shared" si="31"/>
        <v>221</v>
      </c>
      <c r="I645">
        <f>IFERROR(ROUND(E645/G645,2),0)</f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29"/>
        <v>42795</v>
      </c>
      <c r="O645" s="7">
        <f t="shared" si="30"/>
        <v>42813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s="4">
        <f t="shared" si="31"/>
        <v>48</v>
      </c>
      <c r="I646">
        <f>IFERROR(ROUND(E646/G646,2),0)</f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29"/>
        <v>43452</v>
      </c>
      <c r="O646" s="7">
        <f t="shared" si="30"/>
        <v>43468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s="4">
        <f t="shared" si="31"/>
        <v>93</v>
      </c>
      <c r="I647">
        <f>IFERROR(ROUND(E647/G647,2),0)</f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29"/>
        <v>43369</v>
      </c>
      <c r="O647" s="7">
        <f t="shared" si="30"/>
        <v>43390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s="4">
        <f t="shared" si="31"/>
        <v>89</v>
      </c>
      <c r="I648">
        <f>IFERROR(ROUND(E648/G648,2),0)</f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29"/>
        <v>41346</v>
      </c>
      <c r="O648" s="7">
        <f t="shared" si="30"/>
        <v>41357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s="4">
        <f t="shared" si="31"/>
        <v>41</v>
      </c>
      <c r="I649">
        <f>IFERROR(ROUND(E649/G649,2),0)</f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29"/>
        <v>43199</v>
      </c>
      <c r="O649" s="7">
        <f t="shared" si="30"/>
        <v>43223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s="4">
        <f t="shared" si="31"/>
        <v>63</v>
      </c>
      <c r="I650">
        <f>IFERROR(ROUND(E650/G650,2),0)</f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29"/>
        <v>42922</v>
      </c>
      <c r="O650" s="7">
        <f t="shared" si="30"/>
        <v>42940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s="4">
        <f t="shared" si="31"/>
        <v>48</v>
      </c>
      <c r="I651">
        <f>IFERROR(ROUND(E651/G651,2),0)</f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29"/>
        <v>40471</v>
      </c>
      <c r="O651" s="7">
        <f t="shared" si="30"/>
        <v>40482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s="4">
        <f t="shared" si="31"/>
        <v>2</v>
      </c>
      <c r="I652">
        <f>IFERROR(ROUND(E652/G652,2),0)</f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29"/>
        <v>41828</v>
      </c>
      <c r="O652" s="7">
        <f t="shared" si="30"/>
        <v>41855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s="4">
        <f t="shared" si="31"/>
        <v>88</v>
      </c>
      <c r="I653">
        <f>IFERROR(ROUND(E653/G653,2),0)</f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29"/>
        <v>41692</v>
      </c>
      <c r="O653" s="7">
        <f t="shared" si="30"/>
        <v>41707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s="4">
        <f t="shared" si="31"/>
        <v>127</v>
      </c>
      <c r="I654">
        <f>IFERROR(ROUND(E654/G654,2),0)</f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29"/>
        <v>42587</v>
      </c>
      <c r="O654" s="7">
        <f t="shared" si="30"/>
        <v>42630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s="4">
        <f t="shared" si="31"/>
        <v>2339</v>
      </c>
      <c r="I655">
        <f>IFERROR(ROUND(E655/G655,2),0)</f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29"/>
        <v>42468</v>
      </c>
      <c r="O655" s="7">
        <f t="shared" si="30"/>
        <v>42470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s="4">
        <f t="shared" si="31"/>
        <v>508</v>
      </c>
      <c r="I656">
        <f>IFERROR(ROUND(E656/G656,2),0)</f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29"/>
        <v>42240</v>
      </c>
      <c r="O656" s="7">
        <f t="shared" si="30"/>
        <v>42245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s="4">
        <f t="shared" si="31"/>
        <v>191</v>
      </c>
      <c r="I657">
        <f>IFERROR(ROUND(E657/G657,2),0)</f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29"/>
        <v>42796</v>
      </c>
      <c r="O657" s="7">
        <f t="shared" si="30"/>
        <v>42809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s="4">
        <f t="shared" si="31"/>
        <v>42</v>
      </c>
      <c r="I658">
        <f>IFERROR(ROUND(E658/G658,2),0)</f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29"/>
        <v>43097</v>
      </c>
      <c r="O658" s="7">
        <f t="shared" si="30"/>
        <v>43102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s="4">
        <f t="shared" si="31"/>
        <v>8</v>
      </c>
      <c r="I659">
        <f>IFERROR(ROUND(E659/G659,2),0)</f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29"/>
        <v>43096</v>
      </c>
      <c r="O659" s="7">
        <f t="shared" si="30"/>
        <v>43112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s="4">
        <f t="shared" si="31"/>
        <v>60</v>
      </c>
      <c r="I660">
        <f>IFERROR(ROUND(E660/G660,2),0)</f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29"/>
        <v>42246</v>
      </c>
      <c r="O660" s="7">
        <f t="shared" si="30"/>
        <v>42269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s="4">
        <f t="shared" si="31"/>
        <v>47</v>
      </c>
      <c r="I661">
        <f>IFERROR(ROUND(E661/G661,2),0)</f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29"/>
        <v>40570</v>
      </c>
      <c r="O661" s="7">
        <f t="shared" si="30"/>
        <v>40571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s="4">
        <f t="shared" si="31"/>
        <v>82</v>
      </c>
      <c r="I662">
        <f>IFERROR(ROUND(E662/G662,2),0)</f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29"/>
        <v>42237</v>
      </c>
      <c r="O662" s="7">
        <f t="shared" si="30"/>
        <v>42246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s="4">
        <f t="shared" si="31"/>
        <v>54</v>
      </c>
      <c r="I663">
        <f>IFERROR(ROUND(E663/G663,2),0)</f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29"/>
        <v>40996</v>
      </c>
      <c r="O663" s="7">
        <f t="shared" si="30"/>
        <v>41026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s="4">
        <f t="shared" si="31"/>
        <v>98</v>
      </c>
      <c r="I664">
        <f>IFERROR(ROUND(E664/G664,2),0)</f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29"/>
        <v>43443</v>
      </c>
      <c r="O664" s="7">
        <f t="shared" si="30"/>
        <v>43447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s="4">
        <f t="shared" si="31"/>
        <v>77</v>
      </c>
      <c r="I665">
        <f>IFERROR(ROUND(E665/G665,2),0)</f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29"/>
        <v>40458</v>
      </c>
      <c r="O665" s="7">
        <f t="shared" si="30"/>
        <v>40481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s="4">
        <f t="shared" si="31"/>
        <v>33</v>
      </c>
      <c r="I666">
        <f>IFERROR(ROUND(E666/G666,2),0)</f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29"/>
        <v>40959</v>
      </c>
      <c r="O666" s="7">
        <f t="shared" si="30"/>
        <v>40969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s="4">
        <f t="shared" si="31"/>
        <v>240</v>
      </c>
      <c r="I667">
        <f>IFERROR(ROUND(E667/G667,2),0)</f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29"/>
        <v>40733</v>
      </c>
      <c r="O667" s="7">
        <f t="shared" si="30"/>
        <v>40747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s="4">
        <f t="shared" si="31"/>
        <v>64</v>
      </c>
      <c r="I668">
        <f>IFERROR(ROUND(E668/G668,2),0)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29"/>
        <v>41516</v>
      </c>
      <c r="O668" s="7">
        <f t="shared" si="30"/>
        <v>41522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s="4">
        <f t="shared" si="31"/>
        <v>176</v>
      </c>
      <c r="I669">
        <f>IFERROR(ROUND(E669/G669,2),0)</f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29"/>
        <v>41892</v>
      </c>
      <c r="O669" s="7">
        <f t="shared" si="30"/>
        <v>41901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s="4">
        <f t="shared" si="31"/>
        <v>20</v>
      </c>
      <c r="I670">
        <f>IFERROR(ROUND(E670/G670,2),0)</f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29"/>
        <v>41122</v>
      </c>
      <c r="O670" s="7">
        <f t="shared" si="30"/>
        <v>41134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s="4">
        <f t="shared" si="31"/>
        <v>359</v>
      </c>
      <c r="I671">
        <f>IFERROR(ROUND(E671/G671,2),0)</f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29"/>
        <v>42912</v>
      </c>
      <c r="O671" s="7">
        <f t="shared" si="30"/>
        <v>42921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s="4">
        <f t="shared" si="31"/>
        <v>469</v>
      </c>
      <c r="I672">
        <f>IFERROR(ROUND(E672/G672,2),0)</f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29"/>
        <v>42425</v>
      </c>
      <c r="O672" s="7">
        <f t="shared" si="30"/>
        <v>42437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s="4">
        <f t="shared" si="31"/>
        <v>122</v>
      </c>
      <c r="I673">
        <f>IFERROR(ROUND(E673/G673,2),0)</f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29"/>
        <v>40390</v>
      </c>
      <c r="O673" s="7">
        <f t="shared" si="30"/>
        <v>40394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s="4">
        <f t="shared" si="31"/>
        <v>56</v>
      </c>
      <c r="I674">
        <f>IFERROR(ROUND(E674/G674,2),0)</f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29"/>
        <v>43180</v>
      </c>
      <c r="O674" s="7">
        <f t="shared" si="30"/>
        <v>43190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s="4">
        <f t="shared" si="31"/>
        <v>44</v>
      </c>
      <c r="I675">
        <f>IFERROR(ROUND(E675/G675,2),0)</f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29"/>
        <v>42475</v>
      </c>
      <c r="O675" s="7">
        <f t="shared" si="30"/>
        <v>42496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s="4">
        <f t="shared" si="31"/>
        <v>34</v>
      </c>
      <c r="I676">
        <f>IFERROR(ROUND(E676/G676,2),0)</f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29"/>
        <v>40774</v>
      </c>
      <c r="O676" s="7">
        <f t="shared" si="30"/>
        <v>40821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s="4">
        <f t="shared" si="31"/>
        <v>123</v>
      </c>
      <c r="I677">
        <f>IFERROR(ROUND(E677/G677,2),0)</f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29"/>
        <v>43719</v>
      </c>
      <c r="O677" s="7">
        <f t="shared" si="30"/>
        <v>43726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s="4">
        <f t="shared" si="31"/>
        <v>190</v>
      </c>
      <c r="I678">
        <f>IFERROR(ROUND(E678/G678,2),0)</f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29"/>
        <v>41178</v>
      </c>
      <c r="O678" s="7">
        <f t="shared" si="30"/>
        <v>41187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s="4">
        <f t="shared" si="31"/>
        <v>84</v>
      </c>
      <c r="I679">
        <f>IFERROR(ROUND(E679/G679,2),0)</f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29"/>
        <v>42561</v>
      </c>
      <c r="O679" s="7">
        <f t="shared" si="30"/>
        <v>42611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s="4">
        <f t="shared" si="31"/>
        <v>18</v>
      </c>
      <c r="I680">
        <f>IFERROR(ROUND(E680/G680,2),0)</f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29"/>
        <v>43484</v>
      </c>
      <c r="O680" s="7">
        <f t="shared" si="30"/>
        <v>43486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s="4">
        <f t="shared" si="31"/>
        <v>1037</v>
      </c>
      <c r="I681">
        <f>IFERROR(ROUND(E681/G681,2),0)</f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29"/>
        <v>43756</v>
      </c>
      <c r="O681" s="7">
        <f t="shared" si="30"/>
        <v>43761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s="4">
        <f t="shared" si="31"/>
        <v>97</v>
      </c>
      <c r="I682">
        <f>IFERROR(ROUND(E682/G682,2),0)</f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29"/>
        <v>43813</v>
      </c>
      <c r="O682" s="7">
        <f t="shared" si="30"/>
        <v>43815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s="4">
        <f t="shared" si="31"/>
        <v>86</v>
      </c>
      <c r="I683">
        <f>IFERROR(ROUND(E683/G683,2),0)</f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29"/>
        <v>40898</v>
      </c>
      <c r="O683" s="7">
        <f t="shared" si="30"/>
        <v>40904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s="4">
        <f t="shared" si="31"/>
        <v>150</v>
      </c>
      <c r="I684">
        <f>IFERROR(ROUND(E684/G684,2),0)</f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29"/>
        <v>41619</v>
      </c>
      <c r="O684" s="7">
        <f t="shared" si="30"/>
        <v>41628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s="4">
        <f t="shared" si="31"/>
        <v>358</v>
      </c>
      <c r="I685">
        <f>IFERROR(ROUND(E685/G685,2),0)</f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29"/>
        <v>43359</v>
      </c>
      <c r="O685" s="7">
        <f t="shared" si="30"/>
        <v>43361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s="4">
        <f t="shared" si="31"/>
        <v>543</v>
      </c>
      <c r="I686">
        <f>IFERROR(ROUND(E686/G686,2),0)</f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29"/>
        <v>40358</v>
      </c>
      <c r="O686" s="7">
        <f t="shared" si="30"/>
        <v>40378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s="4">
        <f t="shared" si="31"/>
        <v>68</v>
      </c>
      <c r="I687">
        <f>IFERROR(ROUND(E687/G687,2),0)</f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29"/>
        <v>42239</v>
      </c>
      <c r="O687" s="7">
        <f t="shared" si="30"/>
        <v>42263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s="4">
        <f t="shared" si="31"/>
        <v>192</v>
      </c>
      <c r="I688">
        <f>IFERROR(ROUND(E688/G688,2),0)</f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29"/>
        <v>43186</v>
      </c>
      <c r="O688" s="7">
        <f t="shared" si="30"/>
        <v>43197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s="4">
        <f t="shared" si="31"/>
        <v>932</v>
      </c>
      <c r="I689">
        <f>IFERROR(ROUND(E689/G689,2),0)</f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29"/>
        <v>42806</v>
      </c>
      <c r="O689" s="7">
        <f t="shared" si="30"/>
        <v>42809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s="4">
        <f t="shared" si="31"/>
        <v>429</v>
      </c>
      <c r="I690">
        <f>IFERROR(ROUND(E690/G690,2),0)</f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29"/>
        <v>43475</v>
      </c>
      <c r="O690" s="7">
        <f t="shared" si="30"/>
        <v>43491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s="4">
        <f t="shared" si="31"/>
        <v>101</v>
      </c>
      <c r="I691">
        <f>IFERROR(ROUND(E691/G691,2),0)</f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29"/>
        <v>41576</v>
      </c>
      <c r="O691" s="7">
        <f t="shared" si="30"/>
        <v>41588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s="4">
        <f t="shared" si="31"/>
        <v>227</v>
      </c>
      <c r="I692">
        <f>IFERROR(ROUND(E692/G692,2),0)</f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29"/>
        <v>40874</v>
      </c>
      <c r="O692" s="7">
        <f t="shared" si="30"/>
        <v>40880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s="4">
        <f t="shared" si="31"/>
        <v>142</v>
      </c>
      <c r="I693">
        <f>IFERROR(ROUND(E693/G693,2),0)</f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29"/>
        <v>41185</v>
      </c>
      <c r="O693" s="7">
        <f t="shared" si="30"/>
        <v>41202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s="4">
        <f t="shared" si="31"/>
        <v>91</v>
      </c>
      <c r="I694">
        <f>IFERROR(ROUND(E694/G694,2),0)</f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29"/>
        <v>43655</v>
      </c>
      <c r="O694" s="7">
        <f t="shared" si="30"/>
        <v>43673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s="4">
        <f t="shared" si="31"/>
        <v>64</v>
      </c>
      <c r="I695">
        <f>IFERROR(ROUND(E695/G695,2),0)</f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29"/>
        <v>43025</v>
      </c>
      <c r="O695" s="7">
        <f t="shared" si="30"/>
        <v>43042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s="4">
        <f t="shared" si="31"/>
        <v>84</v>
      </c>
      <c r="I696">
        <f>IFERROR(ROUND(E696/G696,2),0)</f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29"/>
        <v>43066</v>
      </c>
      <c r="O696" s="7">
        <f t="shared" si="30"/>
        <v>43103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s="4">
        <f t="shared" si="31"/>
        <v>134</v>
      </c>
      <c r="I697">
        <f>IFERROR(ROUND(E697/G697,2),0)</f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29"/>
        <v>42322</v>
      </c>
      <c r="O697" s="7">
        <f t="shared" si="30"/>
        <v>42338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s="4">
        <f t="shared" si="31"/>
        <v>59</v>
      </c>
      <c r="I698">
        <f>IFERROR(ROUND(E698/G698,2),0)</f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29"/>
        <v>42114</v>
      </c>
      <c r="O698" s="7">
        <f t="shared" si="30"/>
        <v>42115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s="4">
        <f t="shared" si="31"/>
        <v>153</v>
      </c>
      <c r="I699">
        <f>IFERROR(ROUND(E699/G699,2),0)</f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29"/>
        <v>43190</v>
      </c>
      <c r="O699" s="7">
        <f t="shared" si="30"/>
        <v>43192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s="4">
        <f t="shared" si="31"/>
        <v>447</v>
      </c>
      <c r="I700">
        <f>IFERROR(ROUND(E700/G700,2),0)</f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29"/>
        <v>40871</v>
      </c>
      <c r="O700" s="7">
        <f t="shared" si="30"/>
        <v>40885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s="4">
        <f t="shared" si="31"/>
        <v>84</v>
      </c>
      <c r="I701">
        <f>IFERROR(ROUND(E701/G701,2),0)</f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29"/>
        <v>43641</v>
      </c>
      <c r="O701" s="7">
        <f t="shared" si="30"/>
        <v>43642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s="4">
        <f t="shared" si="31"/>
        <v>3</v>
      </c>
      <c r="I702">
        <f>IFERROR(ROUND(E702/G702,2),0)</f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29"/>
        <v>40203</v>
      </c>
      <c r="O702" s="7">
        <f t="shared" si="30"/>
        <v>40218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s="4">
        <f t="shared" si="31"/>
        <v>175</v>
      </c>
      <c r="I703">
        <f>IFERROR(ROUND(E703/G703,2),0)</f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29"/>
        <v>40629</v>
      </c>
      <c r="O703" s="7">
        <f t="shared" si="30"/>
        <v>40636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s="4">
        <f t="shared" si="31"/>
        <v>54</v>
      </c>
      <c r="I704">
        <f>IFERROR(ROUND(E704/G704,2),0)</f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29"/>
        <v>41477</v>
      </c>
      <c r="O704" s="7">
        <f t="shared" si="30"/>
        <v>41482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s="4">
        <f t="shared" si="31"/>
        <v>312</v>
      </c>
      <c r="I705">
        <f>IFERROR(ROUND(E705/G705,2),0)</f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29"/>
        <v>41020</v>
      </c>
      <c r="O705" s="7">
        <f t="shared" si="30"/>
        <v>41037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s="4">
        <f t="shared" si="31"/>
        <v>123</v>
      </c>
      <c r="I706">
        <f>IFERROR(ROUND(E706/G706,2),0)</f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29"/>
        <v>42555</v>
      </c>
      <c r="O706" s="7">
        <f t="shared" si="30"/>
        <v>42570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s="4">
        <f t="shared" si="31"/>
        <v>99</v>
      </c>
      <c r="I707">
        <f>IFERROR(ROUND(E707/G707,2),0)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32">INT(((L707/60)/60)/24)+DATE(1970,1,1)</f>
        <v>41619</v>
      </c>
      <c r="O707" s="7">
        <f t="shared" ref="O707:O770" si="33">INT(((M707/60)/60)/24)+DATE(1970,1,1)</f>
        <v>41623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s="4">
        <f t="shared" ref="H708:H771" si="34">ROUND(E708/D708*100,0)</f>
        <v>128</v>
      </c>
      <c r="I708">
        <f>IFERROR(ROUND(E708/G708,2),0)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32"/>
        <v>43471</v>
      </c>
      <c r="O708" s="7">
        <f t="shared" si="33"/>
        <v>43479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s="4">
        <f t="shared" si="34"/>
        <v>159</v>
      </c>
      <c r="I709">
        <f>IFERROR(ROUND(E709/G709,2),0)</f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32"/>
        <v>43442</v>
      </c>
      <c r="O709" s="7">
        <f t="shared" si="33"/>
        <v>43478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s="4">
        <f t="shared" si="34"/>
        <v>707</v>
      </c>
      <c r="I710">
        <f>IFERROR(ROUND(E710/G710,2),0)</f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32"/>
        <v>42877</v>
      </c>
      <c r="O710" s="7">
        <f t="shared" si="33"/>
        <v>42887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s="4">
        <f t="shared" si="34"/>
        <v>142</v>
      </c>
      <c r="I711">
        <f>IFERROR(ROUND(E711/G711,2),0)</f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32"/>
        <v>41018</v>
      </c>
      <c r="O711" s="7">
        <f t="shared" si="33"/>
        <v>41025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s="4">
        <f t="shared" si="34"/>
        <v>148</v>
      </c>
      <c r="I712">
        <f>IFERROR(ROUND(E712/G712,2),0)</f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32"/>
        <v>43295</v>
      </c>
      <c r="O712" s="7">
        <f t="shared" si="33"/>
        <v>43302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s="4">
        <f t="shared" si="34"/>
        <v>20</v>
      </c>
      <c r="I713">
        <f>IFERROR(ROUND(E713/G713,2),0)</f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32"/>
        <v>42393</v>
      </c>
      <c r="O713" s="7">
        <f t="shared" si="33"/>
        <v>42395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s="4">
        <f t="shared" si="34"/>
        <v>1841</v>
      </c>
      <c r="I714">
        <f>IFERROR(ROUND(E714/G714,2),0)</f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32"/>
        <v>42559</v>
      </c>
      <c r="O714" s="7">
        <f t="shared" si="33"/>
        <v>42600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s="4">
        <f t="shared" si="34"/>
        <v>162</v>
      </c>
      <c r="I715">
        <f>IFERROR(ROUND(E715/G715,2),0)</f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32"/>
        <v>42604</v>
      </c>
      <c r="O715" s="7">
        <f t="shared" si="33"/>
        <v>42616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s="4">
        <f t="shared" si="34"/>
        <v>473</v>
      </c>
      <c r="I716">
        <f>IFERROR(ROUND(E716/G716,2),0)</f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32"/>
        <v>41870</v>
      </c>
      <c r="O716" s="7">
        <f t="shared" si="33"/>
        <v>41871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s="4">
        <f t="shared" si="34"/>
        <v>24</v>
      </c>
      <c r="I717">
        <f>IFERROR(ROUND(E717/G717,2),0)</f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32"/>
        <v>40397</v>
      </c>
      <c r="O717" s="7">
        <f t="shared" si="33"/>
        <v>40402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s="4">
        <f t="shared" si="34"/>
        <v>518</v>
      </c>
      <c r="I718">
        <f>IFERROR(ROUND(E718/G718,2),0)</f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32"/>
        <v>41465</v>
      </c>
      <c r="O718" s="7">
        <f t="shared" si="33"/>
        <v>41493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s="4">
        <f t="shared" si="34"/>
        <v>248</v>
      </c>
      <c r="I719">
        <f>IFERROR(ROUND(E719/G719,2),0)</f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32"/>
        <v>40777</v>
      </c>
      <c r="O719" s="7">
        <f t="shared" si="33"/>
        <v>40798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s="4">
        <f t="shared" si="34"/>
        <v>100</v>
      </c>
      <c r="I720">
        <f>IFERROR(ROUND(E720/G720,2),0)</f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32"/>
        <v>41442</v>
      </c>
      <c r="O720" s="7">
        <f t="shared" si="33"/>
        <v>41468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s="4">
        <f t="shared" si="34"/>
        <v>153</v>
      </c>
      <c r="I721">
        <f>IFERROR(ROUND(E721/G721,2),0)</f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32"/>
        <v>41058</v>
      </c>
      <c r="O721" s="7">
        <f t="shared" si="33"/>
        <v>41069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s="4">
        <f t="shared" si="34"/>
        <v>37</v>
      </c>
      <c r="I722">
        <f>IFERROR(ROUND(E722/G722,2),0)</f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32"/>
        <v>43152</v>
      </c>
      <c r="O722" s="7">
        <f t="shared" si="33"/>
        <v>43166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s="4">
        <f t="shared" si="34"/>
        <v>4</v>
      </c>
      <c r="I723">
        <f>IFERROR(ROUND(E723/G723,2),0)</f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32"/>
        <v>43194</v>
      </c>
      <c r="O723" s="7">
        <f t="shared" si="33"/>
        <v>43200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s="4">
        <f t="shared" si="34"/>
        <v>157</v>
      </c>
      <c r="I724">
        <f>IFERROR(ROUND(E724/G724,2),0)</f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32"/>
        <v>43045</v>
      </c>
      <c r="O724" s="7">
        <f t="shared" si="33"/>
        <v>43072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s="4">
        <f t="shared" si="34"/>
        <v>270</v>
      </c>
      <c r="I725">
        <f>IFERROR(ROUND(E725/G725,2),0)</f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32"/>
        <v>42431</v>
      </c>
      <c r="O725" s="7">
        <f t="shared" si="33"/>
        <v>42452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s="4">
        <f t="shared" si="34"/>
        <v>134</v>
      </c>
      <c r="I726">
        <f>IFERROR(ROUND(E726/G726,2),0)</f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32"/>
        <v>41934</v>
      </c>
      <c r="O726" s="7">
        <f t="shared" si="33"/>
        <v>41936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s="4">
        <f t="shared" si="34"/>
        <v>50</v>
      </c>
      <c r="I727">
        <f>IFERROR(ROUND(E727/G727,2),0)</f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32"/>
        <v>41958</v>
      </c>
      <c r="O727" s="7">
        <f t="shared" si="33"/>
        <v>41960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s="4">
        <f t="shared" si="34"/>
        <v>89</v>
      </c>
      <c r="I728">
        <f>IFERROR(ROUND(E728/G728,2),0)</f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32"/>
        <v>40476</v>
      </c>
      <c r="O728" s="7">
        <f t="shared" si="33"/>
        <v>40482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s="4">
        <f t="shared" si="34"/>
        <v>165</v>
      </c>
      <c r="I729">
        <f>IFERROR(ROUND(E729/G729,2),0)</f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32"/>
        <v>43485</v>
      </c>
      <c r="O729" s="7">
        <f t="shared" si="33"/>
        <v>43543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s="4">
        <f t="shared" si="34"/>
        <v>18</v>
      </c>
      <c r="I730">
        <f>IFERROR(ROUND(E730/G730,2),0)</f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32"/>
        <v>42515</v>
      </c>
      <c r="O730" s="7">
        <f t="shared" si="33"/>
        <v>42526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s="4">
        <f t="shared" si="34"/>
        <v>186</v>
      </c>
      <c r="I731">
        <f>IFERROR(ROUND(E731/G731,2),0)</f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32"/>
        <v>41309</v>
      </c>
      <c r="O731" s="7">
        <f t="shared" si="33"/>
        <v>41311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s="4">
        <f t="shared" si="34"/>
        <v>413</v>
      </c>
      <c r="I732">
        <f>IFERROR(ROUND(E732/G732,2),0)</f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32"/>
        <v>42147</v>
      </c>
      <c r="O732" s="7">
        <f t="shared" si="33"/>
        <v>42153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s="4">
        <f t="shared" si="34"/>
        <v>90</v>
      </c>
      <c r="I733">
        <f>IFERROR(ROUND(E733/G733,2),0)</f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32"/>
        <v>42939</v>
      </c>
      <c r="O733" s="7">
        <f t="shared" si="33"/>
        <v>42940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s="4">
        <f t="shared" si="34"/>
        <v>92</v>
      </c>
      <c r="I734">
        <f>IFERROR(ROUND(E734/G734,2),0)</f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32"/>
        <v>42816</v>
      </c>
      <c r="O734" s="7">
        <f t="shared" si="33"/>
        <v>42839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s="4">
        <f t="shared" si="34"/>
        <v>527</v>
      </c>
      <c r="I735">
        <f>IFERROR(ROUND(E735/G735,2),0)</f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32"/>
        <v>41844</v>
      </c>
      <c r="O735" s="7">
        <f t="shared" si="33"/>
        <v>41857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s="4">
        <f t="shared" si="34"/>
        <v>319</v>
      </c>
      <c r="I736">
        <f>IFERROR(ROUND(E736/G736,2),0)</f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32"/>
        <v>42763</v>
      </c>
      <c r="O736" s="7">
        <f t="shared" si="33"/>
        <v>42775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s="4">
        <f t="shared" si="34"/>
        <v>354</v>
      </c>
      <c r="I737">
        <f>IFERROR(ROUND(E737/G737,2),0)</f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32"/>
        <v>42459</v>
      </c>
      <c r="O737" s="7">
        <f t="shared" si="33"/>
        <v>42466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s="4">
        <f t="shared" si="34"/>
        <v>33</v>
      </c>
      <c r="I738">
        <f>IFERROR(ROUND(E738/G738,2),0)</f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32"/>
        <v>42055</v>
      </c>
      <c r="O738" s="7">
        <f t="shared" si="33"/>
        <v>42059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s="4">
        <f t="shared" si="34"/>
        <v>136</v>
      </c>
      <c r="I739">
        <f>IFERROR(ROUND(E739/G739,2),0)</f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32"/>
        <v>42685</v>
      </c>
      <c r="O739" s="7">
        <f t="shared" si="33"/>
        <v>42697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s="4">
        <f t="shared" si="34"/>
        <v>2</v>
      </c>
      <c r="I740">
        <f>IFERROR(ROUND(E740/G740,2),0)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32"/>
        <v>41959</v>
      </c>
      <c r="O740" s="7">
        <f t="shared" si="33"/>
        <v>41981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s="4">
        <f t="shared" si="34"/>
        <v>61</v>
      </c>
      <c r="I741">
        <f>IFERROR(ROUND(E741/G741,2),0)</f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32"/>
        <v>41089</v>
      </c>
      <c r="O741" s="7">
        <f t="shared" si="33"/>
        <v>41090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s="4">
        <f t="shared" si="34"/>
        <v>30</v>
      </c>
      <c r="I742">
        <f>IFERROR(ROUND(E742/G742,2),0)</f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32"/>
        <v>42769</v>
      </c>
      <c r="O742" s="7">
        <f t="shared" si="33"/>
        <v>42772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s="4">
        <f t="shared" si="34"/>
        <v>1179</v>
      </c>
      <c r="I743">
        <f>IFERROR(ROUND(E743/G743,2),0)</f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32"/>
        <v>40321</v>
      </c>
      <c r="O743" s="7">
        <f t="shared" si="33"/>
        <v>40322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s="4">
        <f t="shared" si="34"/>
        <v>1126</v>
      </c>
      <c r="I744">
        <f>IFERROR(ROUND(E744/G744,2),0)</f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32"/>
        <v>40197</v>
      </c>
      <c r="O744" s="7">
        <f t="shared" si="33"/>
        <v>40239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s="4">
        <f t="shared" si="34"/>
        <v>13</v>
      </c>
      <c r="I745">
        <f>IFERROR(ROUND(E745/G745,2),0)</f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32"/>
        <v>42298</v>
      </c>
      <c r="O745" s="7">
        <f t="shared" si="33"/>
        <v>42304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s="4">
        <f t="shared" si="34"/>
        <v>712</v>
      </c>
      <c r="I746">
        <f>IFERROR(ROUND(E746/G746,2),0)</f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32"/>
        <v>43322</v>
      </c>
      <c r="O746" s="7">
        <f t="shared" si="33"/>
        <v>43324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s="4">
        <f t="shared" si="34"/>
        <v>30</v>
      </c>
      <c r="I747">
        <f>IFERROR(ROUND(E747/G747,2),0)</f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32"/>
        <v>40328</v>
      </c>
      <c r="O747" s="7">
        <f t="shared" si="33"/>
        <v>40355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s="4">
        <f t="shared" si="34"/>
        <v>213</v>
      </c>
      <c r="I748">
        <f>IFERROR(ROUND(E748/G748,2),0)</f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32"/>
        <v>40825</v>
      </c>
      <c r="O748" s="7">
        <f t="shared" si="33"/>
        <v>40830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s="4">
        <f t="shared" si="34"/>
        <v>229</v>
      </c>
      <c r="I749">
        <f>IFERROR(ROUND(E749/G749,2),0)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32"/>
        <v>40423</v>
      </c>
      <c r="O749" s="7">
        <f t="shared" si="33"/>
        <v>40434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s="4">
        <f t="shared" si="34"/>
        <v>35</v>
      </c>
      <c r="I750">
        <f>IFERROR(ROUND(E750/G750,2),0)</f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32"/>
        <v>40238</v>
      </c>
      <c r="O750" s="7">
        <f t="shared" si="33"/>
        <v>40263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s="4">
        <f t="shared" si="34"/>
        <v>157</v>
      </c>
      <c r="I751">
        <f>IFERROR(ROUND(E751/G751,2),0)</f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32"/>
        <v>41920</v>
      </c>
      <c r="O751" s="7">
        <f t="shared" si="33"/>
        <v>41932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s="4">
        <f t="shared" si="34"/>
        <v>1</v>
      </c>
      <c r="I752">
        <f>IFERROR(ROUND(E752/G752,2),0)</f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32"/>
        <v>40360</v>
      </c>
      <c r="O752" s="7">
        <f t="shared" si="33"/>
        <v>40385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s="4">
        <f t="shared" si="34"/>
        <v>232</v>
      </c>
      <c r="I753">
        <f>IFERROR(ROUND(E753/G753,2),0)</f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32"/>
        <v>42446</v>
      </c>
      <c r="O753" s="7">
        <f t="shared" si="33"/>
        <v>42461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s="4">
        <f t="shared" si="34"/>
        <v>92</v>
      </c>
      <c r="I754">
        <f>IFERROR(ROUND(E754/G754,2),0)</f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32"/>
        <v>40395</v>
      </c>
      <c r="O754" s="7">
        <f t="shared" si="33"/>
        <v>40413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s="4">
        <f t="shared" si="34"/>
        <v>257</v>
      </c>
      <c r="I755">
        <f>IFERROR(ROUND(E755/G755,2),0)</f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32"/>
        <v>40321</v>
      </c>
      <c r="O755" s="7">
        <f t="shared" si="33"/>
        <v>40336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s="4">
        <f t="shared" si="34"/>
        <v>168</v>
      </c>
      <c r="I756">
        <f>IFERROR(ROUND(E756/G756,2),0)</f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32"/>
        <v>41210</v>
      </c>
      <c r="O756" s="7">
        <f t="shared" si="33"/>
        <v>41263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s="4">
        <f t="shared" si="34"/>
        <v>167</v>
      </c>
      <c r="I757">
        <f>IFERROR(ROUND(E757/G757,2),0)</f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32"/>
        <v>43096</v>
      </c>
      <c r="O757" s="7">
        <f t="shared" si="33"/>
        <v>43108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s="4">
        <f t="shared" si="34"/>
        <v>772</v>
      </c>
      <c r="I758">
        <f>IFERROR(ROUND(E758/G758,2),0)</f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32"/>
        <v>42024</v>
      </c>
      <c r="O758" s="7">
        <f t="shared" si="33"/>
        <v>42030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s="4">
        <f t="shared" si="34"/>
        <v>407</v>
      </c>
      <c r="I759">
        <f>IFERROR(ROUND(E759/G759,2),0)</f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32"/>
        <v>40675</v>
      </c>
      <c r="O759" s="7">
        <f t="shared" si="33"/>
        <v>40679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s="4">
        <f t="shared" si="34"/>
        <v>564</v>
      </c>
      <c r="I760">
        <f>IFERROR(ROUND(E760/G760,2),0)</f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32"/>
        <v>41936</v>
      </c>
      <c r="O760" s="7">
        <f t="shared" si="33"/>
        <v>41945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s="4">
        <f t="shared" si="34"/>
        <v>68</v>
      </c>
      <c r="I761">
        <f>IFERROR(ROUND(E761/G761,2),0)</f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32"/>
        <v>43136</v>
      </c>
      <c r="O761" s="7">
        <f t="shared" si="33"/>
        <v>43166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s="4">
        <f t="shared" si="34"/>
        <v>34</v>
      </c>
      <c r="I762">
        <f>IFERROR(ROUND(E762/G762,2),0)</f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32"/>
        <v>43678</v>
      </c>
      <c r="O762" s="7">
        <f t="shared" si="33"/>
        <v>43707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s="4">
        <f t="shared" si="34"/>
        <v>655</v>
      </c>
      <c r="I763">
        <f>IFERROR(ROUND(E763/G763,2),0)</f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32"/>
        <v>42938</v>
      </c>
      <c r="O763" s="7">
        <f t="shared" si="33"/>
        <v>42943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s="4">
        <f t="shared" si="34"/>
        <v>177</v>
      </c>
      <c r="I764">
        <f>IFERROR(ROUND(E764/G764,2),0)</f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32"/>
        <v>41241</v>
      </c>
      <c r="O764" s="7">
        <f t="shared" si="33"/>
        <v>41252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s="4">
        <f t="shared" si="34"/>
        <v>113</v>
      </c>
      <c r="I765">
        <f>IFERROR(ROUND(E765/G765,2),0)</f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32"/>
        <v>41037</v>
      </c>
      <c r="O765" s="7">
        <f t="shared" si="33"/>
        <v>41072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s="4">
        <f t="shared" si="34"/>
        <v>728</v>
      </c>
      <c r="I766">
        <f>IFERROR(ROUND(E766/G766,2),0)</f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32"/>
        <v>40676</v>
      </c>
      <c r="O766" s="7">
        <f t="shared" si="33"/>
        <v>40684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s="4">
        <f t="shared" si="34"/>
        <v>208</v>
      </c>
      <c r="I767">
        <f>IFERROR(ROUND(E767/G767,2),0)</f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32"/>
        <v>42840</v>
      </c>
      <c r="O767" s="7">
        <f t="shared" si="33"/>
        <v>42865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s="4">
        <f t="shared" si="34"/>
        <v>31</v>
      </c>
      <c r="I768">
        <f>IFERROR(ROUND(E768/G768,2),0)</f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32"/>
        <v>43362</v>
      </c>
      <c r="O768" s="7">
        <f t="shared" si="33"/>
        <v>43363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s="4">
        <f t="shared" si="34"/>
        <v>57</v>
      </c>
      <c r="I769">
        <f>IFERROR(ROUND(E769/G769,2),0)</f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32"/>
        <v>42283</v>
      </c>
      <c r="O769" s="7">
        <f t="shared" si="33"/>
        <v>42328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s="4">
        <f t="shared" si="34"/>
        <v>231</v>
      </c>
      <c r="I770">
        <f>IFERROR(ROUND(E770/G770,2),0)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32"/>
        <v>41619</v>
      </c>
      <c r="O770" s="7">
        <f t="shared" si="33"/>
        <v>41634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s="4">
        <f t="shared" si="34"/>
        <v>87</v>
      </c>
      <c r="I771">
        <f>IFERROR(ROUND(E771/G771,2),0)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35">INT(((L771/60)/60)/24)+DATE(1970,1,1)</f>
        <v>41501</v>
      </c>
      <c r="O771" s="7">
        <f t="shared" ref="O771:O834" si="36">INT(((M771/60)/60)/24)+DATE(1970,1,1)</f>
        <v>41527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s="4">
        <f t="shared" ref="H772:H835" si="37">ROUND(E772/D772*100,0)</f>
        <v>271</v>
      </c>
      <c r="I772">
        <f>IFERROR(ROUND(E772/G772,2),0)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35"/>
        <v>41743</v>
      </c>
      <c r="O772" s="7">
        <f t="shared" si="36"/>
        <v>41750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s="4">
        <f t="shared" si="37"/>
        <v>49</v>
      </c>
      <c r="I773">
        <f>IFERROR(ROUND(E773/G773,2),0)</f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35"/>
        <v>43491</v>
      </c>
      <c r="O773" s="7">
        <f t="shared" si="36"/>
        <v>43518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s="4">
        <f t="shared" si="37"/>
        <v>113</v>
      </c>
      <c r="I774">
        <f>IFERROR(ROUND(E774/G774,2),0)</f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35"/>
        <v>43505</v>
      </c>
      <c r="O774" s="7">
        <f t="shared" si="36"/>
        <v>43509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s="4">
        <f t="shared" si="37"/>
        <v>191</v>
      </c>
      <c r="I775">
        <f>IFERROR(ROUND(E775/G775,2),0)</f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35"/>
        <v>42838</v>
      </c>
      <c r="O775" s="7">
        <f t="shared" si="36"/>
        <v>42848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s="4">
        <f t="shared" si="37"/>
        <v>136</v>
      </c>
      <c r="I776">
        <f>IFERROR(ROUND(E776/G776,2),0)</f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35"/>
        <v>42513</v>
      </c>
      <c r="O776" s="7">
        <f t="shared" si="36"/>
        <v>42554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s="4">
        <f t="shared" si="37"/>
        <v>10</v>
      </c>
      <c r="I777">
        <f>IFERROR(ROUND(E777/G777,2),0)</f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35"/>
        <v>41949</v>
      </c>
      <c r="O777" s="7">
        <f t="shared" si="36"/>
        <v>41959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s="4">
        <f t="shared" si="37"/>
        <v>66</v>
      </c>
      <c r="I778">
        <f>IFERROR(ROUND(E778/G778,2),0)</f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35"/>
        <v>43650</v>
      </c>
      <c r="O778" s="7">
        <f t="shared" si="36"/>
        <v>43668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s="4">
        <f t="shared" si="37"/>
        <v>49</v>
      </c>
      <c r="I779">
        <f>IFERROR(ROUND(E779/G779,2),0)</f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35"/>
        <v>40809</v>
      </c>
      <c r="O779" s="7">
        <f t="shared" si="36"/>
        <v>40838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s="4">
        <f t="shared" si="37"/>
        <v>788</v>
      </c>
      <c r="I780">
        <f>IFERROR(ROUND(E780/G780,2),0)</f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35"/>
        <v>40768</v>
      </c>
      <c r="O780" s="7">
        <f t="shared" si="36"/>
        <v>40773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s="4">
        <f t="shared" si="37"/>
        <v>80</v>
      </c>
      <c r="I781">
        <f>IFERROR(ROUND(E781/G781,2),0)</f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35"/>
        <v>42230</v>
      </c>
      <c r="O781" s="7">
        <f t="shared" si="36"/>
        <v>42239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s="4">
        <f t="shared" si="37"/>
        <v>106</v>
      </c>
      <c r="I782">
        <f>IFERROR(ROUND(E782/G782,2),0)</f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35"/>
        <v>42573</v>
      </c>
      <c r="O782" s="7">
        <f t="shared" si="36"/>
        <v>42592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s="4">
        <f t="shared" si="37"/>
        <v>51</v>
      </c>
      <c r="I783">
        <f>IFERROR(ROUND(E783/G783,2),0)</f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35"/>
        <v>40482</v>
      </c>
      <c r="O783" s="7">
        <f t="shared" si="36"/>
        <v>40533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s="4">
        <f t="shared" si="37"/>
        <v>215</v>
      </c>
      <c r="I784">
        <f>IFERROR(ROUND(E784/G784,2),0)</f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35"/>
        <v>40603</v>
      </c>
      <c r="O784" s="7">
        <f t="shared" si="36"/>
        <v>40631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s="4">
        <f t="shared" si="37"/>
        <v>141</v>
      </c>
      <c r="I785">
        <f>IFERROR(ROUND(E785/G785,2),0)</f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35"/>
        <v>41625</v>
      </c>
      <c r="O785" s="7">
        <f t="shared" si="36"/>
        <v>41632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s="4">
        <f t="shared" si="37"/>
        <v>115</v>
      </c>
      <c r="I786">
        <f>IFERROR(ROUND(E786/G786,2),0)</f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35"/>
        <v>42435</v>
      </c>
      <c r="O786" s="7">
        <f t="shared" si="36"/>
        <v>42446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s="4">
        <f t="shared" si="37"/>
        <v>193</v>
      </c>
      <c r="I787">
        <f>IFERROR(ROUND(E787/G787,2),0)</f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35"/>
        <v>43582</v>
      </c>
      <c r="O787" s="7">
        <f t="shared" si="36"/>
        <v>43616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s="4">
        <f t="shared" si="37"/>
        <v>730</v>
      </c>
      <c r="I788">
        <f>IFERROR(ROUND(E788/G788,2),0)</f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35"/>
        <v>43186</v>
      </c>
      <c r="O788" s="7">
        <f t="shared" si="36"/>
        <v>43193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s="4">
        <f t="shared" si="37"/>
        <v>100</v>
      </c>
      <c r="I789">
        <f>IFERROR(ROUND(E789/G789,2),0)</f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35"/>
        <v>40684</v>
      </c>
      <c r="O789" s="7">
        <f t="shared" si="36"/>
        <v>40693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s="4">
        <f t="shared" si="37"/>
        <v>88</v>
      </c>
      <c r="I790">
        <f>IFERROR(ROUND(E790/G790,2),0)</f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35"/>
        <v>41202</v>
      </c>
      <c r="O790" s="7">
        <f t="shared" si="36"/>
        <v>41223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s="4">
        <f t="shared" si="37"/>
        <v>37</v>
      </c>
      <c r="I791">
        <f>IFERROR(ROUND(E791/G791,2),0)</f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35"/>
        <v>41786</v>
      </c>
      <c r="O791" s="7">
        <f t="shared" si="36"/>
        <v>41823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s="4">
        <f t="shared" si="37"/>
        <v>31</v>
      </c>
      <c r="I792">
        <f>IFERROR(ROUND(E792/G792,2),0)</f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35"/>
        <v>40223</v>
      </c>
      <c r="O792" s="7">
        <f t="shared" si="36"/>
        <v>40229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s="4">
        <f t="shared" si="37"/>
        <v>26</v>
      </c>
      <c r="I793">
        <f>IFERROR(ROUND(E793/G793,2),0)</f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35"/>
        <v>42715</v>
      </c>
      <c r="O793" s="7">
        <f t="shared" si="36"/>
        <v>42731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s="4">
        <f t="shared" si="37"/>
        <v>34</v>
      </c>
      <c r="I794">
        <f>IFERROR(ROUND(E794/G794,2),0)</f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35"/>
        <v>41451</v>
      </c>
      <c r="O794" s="7">
        <f t="shared" si="36"/>
        <v>41479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s="4">
        <f t="shared" si="37"/>
        <v>1186</v>
      </c>
      <c r="I795">
        <f>IFERROR(ROUND(E795/G795,2),0)</f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35"/>
        <v>41450</v>
      </c>
      <c r="O795" s="7">
        <f t="shared" si="36"/>
        <v>41454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s="4">
        <f t="shared" si="37"/>
        <v>125</v>
      </c>
      <c r="I796">
        <f>IFERROR(ROUND(E796/G796,2),0)</f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35"/>
        <v>43091</v>
      </c>
      <c r="O796" s="7">
        <f t="shared" si="36"/>
        <v>43103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s="4">
        <f t="shared" si="37"/>
        <v>14</v>
      </c>
      <c r="I797">
        <f>IFERROR(ROUND(E797/G797,2),0)</f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35"/>
        <v>42675</v>
      </c>
      <c r="O797" s="7">
        <f t="shared" si="36"/>
        <v>42678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s="4">
        <f t="shared" si="37"/>
        <v>55</v>
      </c>
      <c r="I798">
        <f>IFERROR(ROUND(E798/G798,2),0)</f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35"/>
        <v>41859</v>
      </c>
      <c r="O798" s="7">
        <f t="shared" si="36"/>
        <v>41866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s="4">
        <f t="shared" si="37"/>
        <v>110</v>
      </c>
      <c r="I799">
        <f>IFERROR(ROUND(E799/G799,2),0)</f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35"/>
        <v>43464</v>
      </c>
      <c r="O799" s="7">
        <f t="shared" si="36"/>
        <v>43487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s="4">
        <f t="shared" si="37"/>
        <v>188</v>
      </c>
      <c r="I800">
        <f>IFERROR(ROUND(E800/G800,2),0)</f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35"/>
        <v>41060</v>
      </c>
      <c r="O800" s="7">
        <f t="shared" si="36"/>
        <v>41088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s="4">
        <f t="shared" si="37"/>
        <v>87</v>
      </c>
      <c r="I801">
        <f>IFERROR(ROUND(E801/G801,2),0)</f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35"/>
        <v>42399</v>
      </c>
      <c r="O801" s="7">
        <f t="shared" si="36"/>
        <v>42403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s="4">
        <f t="shared" si="37"/>
        <v>1</v>
      </c>
      <c r="I802">
        <f>IFERROR(ROUND(E802/G802,2),0)</f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35"/>
        <v>42167</v>
      </c>
      <c r="O802" s="7">
        <f t="shared" si="36"/>
        <v>42171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s="4">
        <f t="shared" si="37"/>
        <v>203</v>
      </c>
      <c r="I803">
        <f>IFERROR(ROUND(E803/G803,2),0)</f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35"/>
        <v>43830</v>
      </c>
      <c r="O803" s="7">
        <f t="shared" si="36"/>
        <v>43852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s="4">
        <f t="shared" si="37"/>
        <v>197</v>
      </c>
      <c r="I804">
        <f>IFERROR(ROUND(E804/G804,2),0)</f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35"/>
        <v>43650</v>
      </c>
      <c r="O804" s="7">
        <f t="shared" si="36"/>
        <v>43652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s="4">
        <f t="shared" si="37"/>
        <v>107</v>
      </c>
      <c r="I805">
        <f>IFERROR(ROUND(E805/G805,2),0)</f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35"/>
        <v>43492</v>
      </c>
      <c r="O805" s="7">
        <f t="shared" si="36"/>
        <v>43526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s="4">
        <f t="shared" si="37"/>
        <v>269</v>
      </c>
      <c r="I806">
        <f>IFERROR(ROUND(E806/G806,2),0)</f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35"/>
        <v>43102</v>
      </c>
      <c r="O806" s="7">
        <f t="shared" si="36"/>
        <v>43122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s="4">
        <f t="shared" si="37"/>
        <v>51</v>
      </c>
      <c r="I807">
        <f>IFERROR(ROUND(E807/G807,2),0)</f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35"/>
        <v>41958</v>
      </c>
      <c r="O807" s="7">
        <f t="shared" si="36"/>
        <v>42009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s="4">
        <f t="shared" si="37"/>
        <v>1180</v>
      </c>
      <c r="I808">
        <f>IFERROR(ROUND(E808/G808,2),0)</f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35"/>
        <v>40973</v>
      </c>
      <c r="O808" s="7">
        <f t="shared" si="36"/>
        <v>40997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s="4">
        <f t="shared" si="37"/>
        <v>264</v>
      </c>
      <c r="I809">
        <f>IFERROR(ROUND(E809/G809,2),0)</f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35"/>
        <v>43753</v>
      </c>
      <c r="O809" s="7">
        <f t="shared" si="36"/>
        <v>43797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s="4">
        <f t="shared" si="37"/>
        <v>30</v>
      </c>
      <c r="I810">
        <f>IFERROR(ROUND(E810/G810,2),0)</f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35"/>
        <v>42507</v>
      </c>
      <c r="O810" s="7">
        <f t="shared" si="36"/>
        <v>42524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s="4">
        <f t="shared" si="37"/>
        <v>63</v>
      </c>
      <c r="I811">
        <f>IFERROR(ROUND(E811/G811,2),0)</f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35"/>
        <v>41135</v>
      </c>
      <c r="O811" s="7">
        <f t="shared" si="36"/>
        <v>41136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s="4">
        <f t="shared" si="37"/>
        <v>193</v>
      </c>
      <c r="I812">
        <f>IFERROR(ROUND(E812/G812,2),0)</f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35"/>
        <v>43067</v>
      </c>
      <c r="O812" s="7">
        <f t="shared" si="36"/>
        <v>43077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s="4">
        <f t="shared" si="37"/>
        <v>77</v>
      </c>
      <c r="I813">
        <f>IFERROR(ROUND(E813/G813,2),0)</f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35"/>
        <v>42378</v>
      </c>
      <c r="O813" s="7">
        <f t="shared" si="36"/>
        <v>42380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s="4">
        <f t="shared" si="37"/>
        <v>226</v>
      </c>
      <c r="I814">
        <f>IFERROR(ROUND(E814/G814,2),0)</f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35"/>
        <v>43206</v>
      </c>
      <c r="O814" s="7">
        <f t="shared" si="36"/>
        <v>43211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s="4">
        <f t="shared" si="37"/>
        <v>239</v>
      </c>
      <c r="I815">
        <f>IFERROR(ROUND(E815/G815,2),0)</f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35"/>
        <v>41148</v>
      </c>
      <c r="O815" s="7">
        <f t="shared" si="36"/>
        <v>41158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s="4">
        <f t="shared" si="37"/>
        <v>92</v>
      </c>
      <c r="I816">
        <f>IFERROR(ROUND(E816/G816,2),0)</f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35"/>
        <v>42517</v>
      </c>
      <c r="O816" s="7">
        <f t="shared" si="36"/>
        <v>42519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s="4">
        <f t="shared" si="37"/>
        <v>130</v>
      </c>
      <c r="I817">
        <f>IFERROR(ROUND(E817/G817,2),0)</f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35"/>
        <v>43068</v>
      </c>
      <c r="O817" s="7">
        <f t="shared" si="36"/>
        <v>43094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s="4">
        <f t="shared" si="37"/>
        <v>615</v>
      </c>
      <c r="I818">
        <f>IFERROR(ROUND(E818/G818,2),0)</f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35"/>
        <v>41680</v>
      </c>
      <c r="O818" s="7">
        <f t="shared" si="36"/>
        <v>41682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s="4">
        <f t="shared" si="37"/>
        <v>369</v>
      </c>
      <c r="I819">
        <f>IFERROR(ROUND(E819/G819,2),0)</f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35"/>
        <v>43589</v>
      </c>
      <c r="O819" s="7">
        <f t="shared" si="36"/>
        <v>43617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s="4">
        <f t="shared" si="37"/>
        <v>1095</v>
      </c>
      <c r="I820">
        <f>IFERROR(ROUND(E820/G820,2),0)</f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35"/>
        <v>43486</v>
      </c>
      <c r="O820" s="7">
        <f t="shared" si="36"/>
        <v>43499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s="4">
        <f t="shared" si="37"/>
        <v>51</v>
      </c>
      <c r="I821">
        <f>IFERROR(ROUND(E821/G821,2),0)</f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35"/>
        <v>41237</v>
      </c>
      <c r="O821" s="7">
        <f t="shared" si="36"/>
        <v>41252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s="4">
        <f t="shared" si="37"/>
        <v>801</v>
      </c>
      <c r="I822">
        <f>IFERROR(ROUND(E822/G822,2),0)</f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35"/>
        <v>43310</v>
      </c>
      <c r="O822" s="7">
        <f t="shared" si="36"/>
        <v>43323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s="4">
        <f t="shared" si="37"/>
        <v>291</v>
      </c>
      <c r="I823">
        <f>IFERROR(ROUND(E823/G823,2),0)</f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35"/>
        <v>42794</v>
      </c>
      <c r="O823" s="7">
        <f t="shared" si="36"/>
        <v>42807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s="4">
        <f t="shared" si="37"/>
        <v>350</v>
      </c>
      <c r="I824">
        <f>IFERROR(ROUND(E824/G824,2),0)</f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35"/>
        <v>41698</v>
      </c>
      <c r="O824" s="7">
        <f t="shared" si="36"/>
        <v>41715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s="4">
        <f t="shared" si="37"/>
        <v>357</v>
      </c>
      <c r="I825">
        <f>IFERROR(ROUND(E825/G825,2),0)</f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35"/>
        <v>41892</v>
      </c>
      <c r="O825" s="7">
        <f t="shared" si="36"/>
        <v>41917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s="4">
        <f t="shared" si="37"/>
        <v>126</v>
      </c>
      <c r="I826">
        <f>IFERROR(ROUND(E826/G826,2),0)</f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35"/>
        <v>40348</v>
      </c>
      <c r="O826" s="7">
        <f t="shared" si="36"/>
        <v>40380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s="4">
        <f t="shared" si="37"/>
        <v>388</v>
      </c>
      <c r="I827">
        <f>IFERROR(ROUND(E827/G827,2),0)</f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35"/>
        <v>42941</v>
      </c>
      <c r="O827" s="7">
        <f t="shared" si="36"/>
        <v>42953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s="4">
        <f t="shared" si="37"/>
        <v>457</v>
      </c>
      <c r="I828">
        <f>IFERROR(ROUND(E828/G828,2),0)</f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35"/>
        <v>40525</v>
      </c>
      <c r="O828" s="7">
        <f t="shared" si="36"/>
        <v>40553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s="4">
        <f t="shared" si="37"/>
        <v>267</v>
      </c>
      <c r="I829">
        <f>IFERROR(ROUND(E829/G829,2),0)</f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35"/>
        <v>40666</v>
      </c>
      <c r="O829" s="7">
        <f t="shared" si="36"/>
        <v>40678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s="4">
        <f t="shared" si="37"/>
        <v>69</v>
      </c>
      <c r="I830">
        <f>IFERROR(ROUND(E830/G830,2),0)</f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35"/>
        <v>43340</v>
      </c>
      <c r="O830" s="7">
        <f t="shared" si="36"/>
        <v>43365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s="4">
        <f t="shared" si="37"/>
        <v>51</v>
      </c>
      <c r="I831">
        <f>IFERROR(ROUND(E831/G831,2),0)</f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35"/>
        <v>42164</v>
      </c>
      <c r="O831" s="7">
        <f t="shared" si="36"/>
        <v>42179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s="4">
        <f t="shared" si="37"/>
        <v>1</v>
      </c>
      <c r="I832">
        <f>IFERROR(ROUND(E832/G832,2),0)</f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35"/>
        <v>43103</v>
      </c>
      <c r="O832" s="7">
        <f t="shared" si="36"/>
        <v>43162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s="4">
        <f t="shared" si="37"/>
        <v>109</v>
      </c>
      <c r="I833">
        <f>IFERROR(ROUND(E833/G833,2),0)</f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35"/>
        <v>40994</v>
      </c>
      <c r="O833" s="7">
        <f t="shared" si="36"/>
        <v>41028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s="4">
        <f t="shared" si="37"/>
        <v>315</v>
      </c>
      <c r="I834">
        <f>IFERROR(ROUND(E834/G834,2),0)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35"/>
        <v>42299</v>
      </c>
      <c r="O834" s="7">
        <f t="shared" si="36"/>
        <v>42333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s="4">
        <f t="shared" si="37"/>
        <v>158</v>
      </c>
      <c r="I835">
        <f>IFERROR(ROUND(E835/G835,2),0)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38">INT(((L835/60)/60)/24)+DATE(1970,1,1)</f>
        <v>40588</v>
      </c>
      <c r="O835" s="7">
        <f t="shared" ref="O835:O898" si="39">INT(((M835/60)/60)/24)+DATE(1970,1,1)</f>
        <v>40599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s="4">
        <f t="shared" ref="H836:H899" si="40">ROUND(E836/D836*100,0)</f>
        <v>154</v>
      </c>
      <c r="I836">
        <f>IFERROR(ROUND(E836/G836,2),0)</f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38"/>
        <v>41448</v>
      </c>
      <c r="O836" s="7">
        <f t="shared" si="39"/>
        <v>41454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s="4">
        <f t="shared" si="40"/>
        <v>90</v>
      </c>
      <c r="I837">
        <f>IFERROR(ROUND(E837/G837,2),0)</f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38"/>
        <v>42063</v>
      </c>
      <c r="O837" s="7">
        <f t="shared" si="39"/>
        <v>42069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s="4">
        <f t="shared" si="40"/>
        <v>75</v>
      </c>
      <c r="I838">
        <f>IFERROR(ROUND(E838/G838,2),0)</f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38"/>
        <v>40214</v>
      </c>
      <c r="O838" s="7">
        <f t="shared" si="39"/>
        <v>40225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s="4">
        <f t="shared" si="40"/>
        <v>853</v>
      </c>
      <c r="I839">
        <f>IFERROR(ROUND(E839/G839,2),0)</f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38"/>
        <v>40629</v>
      </c>
      <c r="O839" s="7">
        <f t="shared" si="39"/>
        <v>40683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s="4">
        <f t="shared" si="40"/>
        <v>139</v>
      </c>
      <c r="I840">
        <f>IFERROR(ROUND(E840/G840,2),0)</f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38"/>
        <v>43370</v>
      </c>
      <c r="O840" s="7">
        <f t="shared" si="39"/>
        <v>43379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s="4">
        <f t="shared" si="40"/>
        <v>190</v>
      </c>
      <c r="I841">
        <f>IFERROR(ROUND(E841/G841,2),0)</f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38"/>
        <v>41715</v>
      </c>
      <c r="O841" s="7">
        <f t="shared" si="39"/>
        <v>41760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s="4">
        <f t="shared" si="40"/>
        <v>100</v>
      </c>
      <c r="I842">
        <f>IFERROR(ROUND(E842/G842,2),0)</f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38"/>
        <v>41836</v>
      </c>
      <c r="O842" s="7">
        <f t="shared" si="39"/>
        <v>41838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s="4">
        <f t="shared" si="40"/>
        <v>143</v>
      </c>
      <c r="I843">
        <f>IFERROR(ROUND(E843/G843,2),0)</f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38"/>
        <v>42419</v>
      </c>
      <c r="O843" s="7">
        <f t="shared" si="39"/>
        <v>42435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s="4">
        <f t="shared" si="40"/>
        <v>563</v>
      </c>
      <c r="I844">
        <f>IFERROR(ROUND(E844/G844,2),0)</f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38"/>
        <v>43266</v>
      </c>
      <c r="O844" s="7">
        <f t="shared" si="39"/>
        <v>43269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s="4">
        <f t="shared" si="40"/>
        <v>31</v>
      </c>
      <c r="I845">
        <f>IFERROR(ROUND(E845/G845,2),0)</f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38"/>
        <v>43338</v>
      </c>
      <c r="O845" s="7">
        <f t="shared" si="39"/>
        <v>43344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s="4">
        <f t="shared" si="40"/>
        <v>99</v>
      </c>
      <c r="I846">
        <f>IFERROR(ROUND(E846/G846,2),0)</f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38"/>
        <v>40930</v>
      </c>
      <c r="O846" s="7">
        <f t="shared" si="39"/>
        <v>40933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s="4">
        <f t="shared" si="40"/>
        <v>198</v>
      </c>
      <c r="I847">
        <f>IFERROR(ROUND(E847/G847,2),0)</f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38"/>
        <v>43235</v>
      </c>
      <c r="O847" s="7">
        <f t="shared" si="39"/>
        <v>43272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s="4">
        <f t="shared" si="40"/>
        <v>509</v>
      </c>
      <c r="I848">
        <f>IFERROR(ROUND(E848/G848,2),0)</f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38"/>
        <v>43302</v>
      </c>
      <c r="O848" s="7">
        <f t="shared" si="39"/>
        <v>43338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s="4">
        <f t="shared" si="40"/>
        <v>238</v>
      </c>
      <c r="I849">
        <f>IFERROR(ROUND(E849/G849,2),0)</f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38"/>
        <v>43107</v>
      </c>
      <c r="O849" s="7">
        <f t="shared" si="39"/>
        <v>43110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s="4">
        <f t="shared" si="40"/>
        <v>338</v>
      </c>
      <c r="I850">
        <f>IFERROR(ROUND(E850/G850,2),0)</f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38"/>
        <v>40341</v>
      </c>
      <c r="O850" s="7">
        <f t="shared" si="39"/>
        <v>40350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s="4">
        <f t="shared" si="40"/>
        <v>133</v>
      </c>
      <c r="I851">
        <f>IFERROR(ROUND(E851/G851,2),0)</f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38"/>
        <v>40948</v>
      </c>
      <c r="O851" s="7">
        <f t="shared" si="39"/>
        <v>40951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s="4">
        <f t="shared" si="40"/>
        <v>1</v>
      </c>
      <c r="I852">
        <f>IFERROR(ROUND(E852/G852,2),0)</f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38"/>
        <v>40866</v>
      </c>
      <c r="O852" s="7">
        <f t="shared" si="39"/>
        <v>40881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s="4">
        <f t="shared" si="40"/>
        <v>208</v>
      </c>
      <c r="I853">
        <f>IFERROR(ROUND(E853/G853,2),0)</f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38"/>
        <v>41031</v>
      </c>
      <c r="O853" s="7">
        <f t="shared" si="39"/>
        <v>41064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s="4">
        <f t="shared" si="40"/>
        <v>51</v>
      </c>
      <c r="I854">
        <f>IFERROR(ROUND(E854/G854,2),0)</f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38"/>
        <v>40740</v>
      </c>
      <c r="O854" s="7">
        <f t="shared" si="39"/>
        <v>40750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s="4">
        <f t="shared" si="40"/>
        <v>652</v>
      </c>
      <c r="I855">
        <f>IFERROR(ROUND(E855/G855,2),0)</f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38"/>
        <v>40714</v>
      </c>
      <c r="O855" s="7">
        <f t="shared" si="39"/>
        <v>40719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s="4">
        <f t="shared" si="40"/>
        <v>114</v>
      </c>
      <c r="I856">
        <f>IFERROR(ROUND(E856/G856,2),0)</f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38"/>
        <v>43787</v>
      </c>
      <c r="O856" s="7">
        <f t="shared" si="39"/>
        <v>43814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s="4">
        <f t="shared" si="40"/>
        <v>102</v>
      </c>
      <c r="I857">
        <f>IFERROR(ROUND(E857/G857,2),0)</f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38"/>
        <v>40712</v>
      </c>
      <c r="O857" s="7">
        <f t="shared" si="39"/>
        <v>40743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s="4">
        <f t="shared" si="40"/>
        <v>357</v>
      </c>
      <c r="I858">
        <f>IFERROR(ROUND(E858/G858,2),0)</f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38"/>
        <v>41023</v>
      </c>
      <c r="O858" s="7">
        <f t="shared" si="39"/>
        <v>41040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s="4">
        <f t="shared" si="40"/>
        <v>140</v>
      </c>
      <c r="I859">
        <f>IFERROR(ROUND(E859/G859,2),0)</f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38"/>
        <v>40944</v>
      </c>
      <c r="O859" s="7">
        <f t="shared" si="39"/>
        <v>40967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s="4">
        <f t="shared" si="40"/>
        <v>69</v>
      </c>
      <c r="I860">
        <f>IFERROR(ROUND(E860/G860,2),0)</f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38"/>
        <v>43211</v>
      </c>
      <c r="O860" s="7">
        <f t="shared" si="39"/>
        <v>43218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s="4">
        <f t="shared" si="40"/>
        <v>36</v>
      </c>
      <c r="I861">
        <f>IFERROR(ROUND(E861/G861,2),0)</f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38"/>
        <v>41334</v>
      </c>
      <c r="O861" s="7">
        <f t="shared" si="39"/>
        <v>41352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s="4">
        <f t="shared" si="40"/>
        <v>252</v>
      </c>
      <c r="I862">
        <f>IFERROR(ROUND(E862/G862,2),0)</f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38"/>
        <v>43515</v>
      </c>
      <c r="O862" s="7">
        <f t="shared" si="39"/>
        <v>43525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s="4">
        <f t="shared" si="40"/>
        <v>106</v>
      </c>
      <c r="I863">
        <f>IFERROR(ROUND(E863/G863,2),0)</f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38"/>
        <v>40258</v>
      </c>
      <c r="O863" s="7">
        <f t="shared" si="39"/>
        <v>40266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s="4">
        <f t="shared" si="40"/>
        <v>187</v>
      </c>
      <c r="I864">
        <f>IFERROR(ROUND(E864/G864,2),0)</f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38"/>
        <v>40756</v>
      </c>
      <c r="O864" s="7">
        <f t="shared" si="39"/>
        <v>40760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s="4">
        <f t="shared" si="40"/>
        <v>387</v>
      </c>
      <c r="I865">
        <f>IFERROR(ROUND(E865/G865,2),0)</f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38"/>
        <v>42172</v>
      </c>
      <c r="O865" s="7">
        <f t="shared" si="39"/>
        <v>42195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s="4">
        <f t="shared" si="40"/>
        <v>347</v>
      </c>
      <c r="I866">
        <f>IFERROR(ROUND(E866/G866,2),0)</f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38"/>
        <v>42601</v>
      </c>
      <c r="O866" s="7">
        <f t="shared" si="39"/>
        <v>42606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s="4">
        <f t="shared" si="40"/>
        <v>186</v>
      </c>
      <c r="I867">
        <f>IFERROR(ROUND(E867/G867,2),0)</f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38"/>
        <v>41897</v>
      </c>
      <c r="O867" s="7">
        <f t="shared" si="39"/>
        <v>41906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s="4">
        <f t="shared" si="40"/>
        <v>43</v>
      </c>
      <c r="I868">
        <f>IFERROR(ROUND(E868/G868,2),0)</f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38"/>
        <v>40671</v>
      </c>
      <c r="O868" s="7">
        <f t="shared" si="39"/>
        <v>40672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s="4">
        <f t="shared" si="40"/>
        <v>162</v>
      </c>
      <c r="I869">
        <f>IFERROR(ROUND(E869/G869,2),0)</f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38"/>
        <v>43382</v>
      </c>
      <c r="O869" s="7">
        <f t="shared" si="39"/>
        <v>43388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s="4">
        <f t="shared" si="40"/>
        <v>185</v>
      </c>
      <c r="I870">
        <f>IFERROR(ROUND(E870/G870,2),0)</f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38"/>
        <v>41559</v>
      </c>
      <c r="O870" s="7">
        <f t="shared" si="39"/>
        <v>41570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s="4">
        <f t="shared" si="40"/>
        <v>24</v>
      </c>
      <c r="I871">
        <f>IFERROR(ROUND(E871/G871,2),0)</f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38"/>
        <v>40350</v>
      </c>
      <c r="O871" s="7">
        <f t="shared" si="39"/>
        <v>40364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s="4">
        <f t="shared" si="40"/>
        <v>90</v>
      </c>
      <c r="I872">
        <f>IFERROR(ROUND(E872/G872,2),0)</f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38"/>
        <v>42240</v>
      </c>
      <c r="O872" s="7">
        <f t="shared" si="39"/>
        <v>42265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s="4">
        <f t="shared" si="40"/>
        <v>273</v>
      </c>
      <c r="I873">
        <f>IFERROR(ROUND(E873/G873,2),0)</f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38"/>
        <v>43040</v>
      </c>
      <c r="O873" s="7">
        <f t="shared" si="39"/>
        <v>43058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s="4">
        <f t="shared" si="40"/>
        <v>170</v>
      </c>
      <c r="I874">
        <f>IFERROR(ROUND(E874/G874,2),0)</f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38"/>
        <v>43346</v>
      </c>
      <c r="O874" s="7">
        <f t="shared" si="39"/>
        <v>43351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s="4">
        <f t="shared" si="40"/>
        <v>188</v>
      </c>
      <c r="I875">
        <f>IFERROR(ROUND(E875/G875,2),0)</f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38"/>
        <v>41647</v>
      </c>
      <c r="O875" s="7">
        <f t="shared" si="39"/>
        <v>41652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s="4">
        <f t="shared" si="40"/>
        <v>347</v>
      </c>
      <c r="I876">
        <f>IFERROR(ROUND(E876/G876,2),0)</f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38"/>
        <v>40291</v>
      </c>
      <c r="O876" s="7">
        <f t="shared" si="39"/>
        <v>40329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s="4">
        <f t="shared" si="40"/>
        <v>69</v>
      </c>
      <c r="I877">
        <f>IFERROR(ROUND(E877/G877,2),0)</f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38"/>
        <v>40556</v>
      </c>
      <c r="O877" s="7">
        <f t="shared" si="39"/>
        <v>40557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s="4">
        <f t="shared" si="40"/>
        <v>25</v>
      </c>
      <c r="I878">
        <f>IFERROR(ROUND(E878/G878,2),0)</f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38"/>
        <v>43624</v>
      </c>
      <c r="O878" s="7">
        <f t="shared" si="39"/>
        <v>43648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s="4">
        <f t="shared" si="40"/>
        <v>77</v>
      </c>
      <c r="I879">
        <f>IFERROR(ROUND(E879/G879,2),0)</f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38"/>
        <v>42577</v>
      </c>
      <c r="O879" s="7">
        <f t="shared" si="39"/>
        <v>42578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s="4">
        <f t="shared" si="40"/>
        <v>37</v>
      </c>
      <c r="I880">
        <f>IFERROR(ROUND(E880/G880,2),0)</f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38"/>
        <v>43845</v>
      </c>
      <c r="O880" s="7">
        <f t="shared" si="39"/>
        <v>43869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s="4">
        <f t="shared" si="40"/>
        <v>544</v>
      </c>
      <c r="I881">
        <f>IFERROR(ROUND(E881/G881,2),0)</f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38"/>
        <v>42788</v>
      </c>
      <c r="O881" s="7">
        <f t="shared" si="39"/>
        <v>42797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s="4">
        <f t="shared" si="40"/>
        <v>229</v>
      </c>
      <c r="I882">
        <f>IFERROR(ROUND(E882/G882,2),0)</f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38"/>
        <v>43667</v>
      </c>
      <c r="O882" s="7">
        <f t="shared" si="39"/>
        <v>43669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s="4">
        <f t="shared" si="40"/>
        <v>39</v>
      </c>
      <c r="I883">
        <f>IFERROR(ROUND(E883/G883,2),0)</f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38"/>
        <v>42194</v>
      </c>
      <c r="O883" s="7">
        <f t="shared" si="39"/>
        <v>42223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s="4">
        <f t="shared" si="40"/>
        <v>370</v>
      </c>
      <c r="I884">
        <f>IFERROR(ROUND(E884/G884,2),0)</f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38"/>
        <v>42025</v>
      </c>
      <c r="O884" s="7">
        <f t="shared" si="39"/>
        <v>42029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s="4">
        <f t="shared" si="40"/>
        <v>238</v>
      </c>
      <c r="I885">
        <f>IFERROR(ROUND(E885/G885,2),0)</f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38"/>
        <v>40323</v>
      </c>
      <c r="O885" s="7">
        <f t="shared" si="39"/>
        <v>40359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s="4">
        <f t="shared" si="40"/>
        <v>64</v>
      </c>
      <c r="I886">
        <f>IFERROR(ROUND(E886/G886,2),0)</f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38"/>
        <v>41763</v>
      </c>
      <c r="O886" s="7">
        <f t="shared" si="39"/>
        <v>41765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s="4">
        <f t="shared" si="40"/>
        <v>118</v>
      </c>
      <c r="I887">
        <f>IFERROR(ROUND(E887/G887,2),0)</f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38"/>
        <v>40335</v>
      </c>
      <c r="O887" s="7">
        <f t="shared" si="39"/>
        <v>40373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s="4">
        <f t="shared" si="40"/>
        <v>85</v>
      </c>
      <c r="I888">
        <f>IFERROR(ROUND(E888/G888,2),0)</f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38"/>
        <v>40416</v>
      </c>
      <c r="O888" s="7">
        <f t="shared" si="39"/>
        <v>40434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s="4">
        <f t="shared" si="40"/>
        <v>29</v>
      </c>
      <c r="I889">
        <f>IFERROR(ROUND(E889/G889,2),0)</f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38"/>
        <v>42202</v>
      </c>
      <c r="O889" s="7">
        <f t="shared" si="39"/>
        <v>42249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s="4">
        <f t="shared" si="40"/>
        <v>210</v>
      </c>
      <c r="I890">
        <f>IFERROR(ROUND(E890/G890,2),0)</f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38"/>
        <v>42836</v>
      </c>
      <c r="O890" s="7">
        <f t="shared" si="39"/>
        <v>42855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s="4">
        <f t="shared" si="40"/>
        <v>170</v>
      </c>
      <c r="I891">
        <f>IFERROR(ROUND(E891/G891,2),0)</f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38"/>
        <v>41710</v>
      </c>
      <c r="O891" s="7">
        <f t="shared" si="39"/>
        <v>41717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s="4">
        <f t="shared" si="40"/>
        <v>116</v>
      </c>
      <c r="I892">
        <f>IFERROR(ROUND(E892/G892,2),0)</f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38"/>
        <v>43640</v>
      </c>
      <c r="O892" s="7">
        <f t="shared" si="39"/>
        <v>43641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s="4">
        <f t="shared" si="40"/>
        <v>259</v>
      </c>
      <c r="I893">
        <f>IFERROR(ROUND(E893/G893,2),0)</f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38"/>
        <v>40880</v>
      </c>
      <c r="O893" s="7">
        <f t="shared" si="39"/>
        <v>40924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s="4">
        <f t="shared" si="40"/>
        <v>231</v>
      </c>
      <c r="I894">
        <f>IFERROR(ROUND(E894/G894,2),0)</f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38"/>
        <v>40319</v>
      </c>
      <c r="O894" s="7">
        <f t="shared" si="39"/>
        <v>40360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s="4">
        <f t="shared" si="40"/>
        <v>128</v>
      </c>
      <c r="I895">
        <f>IFERROR(ROUND(E895/G895,2),0)</f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38"/>
        <v>42170</v>
      </c>
      <c r="O895" s="7">
        <f t="shared" si="39"/>
        <v>42174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s="4">
        <f t="shared" si="40"/>
        <v>189</v>
      </c>
      <c r="I896">
        <f>IFERROR(ROUND(E896/G896,2),0)</f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38"/>
        <v>41466</v>
      </c>
      <c r="O896" s="7">
        <f t="shared" si="39"/>
        <v>41496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s="4">
        <f t="shared" si="40"/>
        <v>7</v>
      </c>
      <c r="I897">
        <f>IFERROR(ROUND(E897/G897,2),0)</f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38"/>
        <v>43134</v>
      </c>
      <c r="O897" s="7">
        <f t="shared" si="39"/>
        <v>43143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s="4">
        <f t="shared" si="40"/>
        <v>774</v>
      </c>
      <c r="I898">
        <f>IFERROR(ROUND(E898/G898,2),0)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38"/>
        <v>40738</v>
      </c>
      <c r="O898" s="7">
        <f t="shared" si="39"/>
        <v>40741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s="4">
        <f t="shared" si="40"/>
        <v>28</v>
      </c>
      <c r="I899">
        <f>IFERROR(ROUND(E899/G899,2),0)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41">INT(((L899/60)/60)/24)+DATE(1970,1,1)</f>
        <v>43583</v>
      </c>
      <c r="O899" s="7">
        <f t="shared" ref="O899:O962" si="42">INT(((M899/60)/60)/24)+DATE(1970,1,1)</f>
        <v>43585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s="4">
        <f t="shared" ref="H900:H963" si="43">ROUND(E900/D900*100,0)</f>
        <v>52</v>
      </c>
      <c r="I900">
        <f>IFERROR(ROUND(E900/G900,2),0)</f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41"/>
        <v>43815</v>
      </c>
      <c r="O900" s="7">
        <f t="shared" si="42"/>
        <v>43821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s="4">
        <f t="shared" si="43"/>
        <v>407</v>
      </c>
      <c r="I901">
        <f>IFERROR(ROUND(E901/G901,2),0)</f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41"/>
        <v>41554</v>
      </c>
      <c r="O901" s="7">
        <f t="shared" si="42"/>
        <v>41572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s="4">
        <f t="shared" si="43"/>
        <v>2</v>
      </c>
      <c r="I902">
        <f>IFERROR(ROUND(E902/G902,2),0)</f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41"/>
        <v>41901</v>
      </c>
      <c r="O902" s="7">
        <f t="shared" si="42"/>
        <v>41902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s="4">
        <f t="shared" si="43"/>
        <v>156</v>
      </c>
      <c r="I903">
        <f>IFERROR(ROUND(E903/G903,2),0)</f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41"/>
        <v>43298</v>
      </c>
      <c r="O903" s="7">
        <f t="shared" si="42"/>
        <v>43331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s="4">
        <f t="shared" si="43"/>
        <v>252</v>
      </c>
      <c r="I904">
        <f>IFERROR(ROUND(E904/G904,2),0)</f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41"/>
        <v>42399</v>
      </c>
      <c r="O904" s="7">
        <f t="shared" si="42"/>
        <v>42441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s="4">
        <f t="shared" si="43"/>
        <v>2</v>
      </c>
      <c r="I905">
        <f>IFERROR(ROUND(E905/G905,2),0)</f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41"/>
        <v>41034</v>
      </c>
      <c r="O905" s="7">
        <f t="shared" si="42"/>
        <v>41049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s="4">
        <f t="shared" si="43"/>
        <v>12</v>
      </c>
      <c r="I906">
        <f>IFERROR(ROUND(E906/G906,2),0)</f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41"/>
        <v>41186</v>
      </c>
      <c r="O906" s="7">
        <f t="shared" si="42"/>
        <v>41190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s="4">
        <f t="shared" si="43"/>
        <v>164</v>
      </c>
      <c r="I907">
        <f>IFERROR(ROUND(E907/G907,2),0)</f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41"/>
        <v>41536</v>
      </c>
      <c r="O907" s="7">
        <f t="shared" si="42"/>
        <v>41539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s="4">
        <f t="shared" si="43"/>
        <v>163</v>
      </c>
      <c r="I908">
        <f>IFERROR(ROUND(E908/G908,2),0)</f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41"/>
        <v>42868</v>
      </c>
      <c r="O908" s="7">
        <f t="shared" si="42"/>
        <v>42904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s="4">
        <f t="shared" si="43"/>
        <v>20</v>
      </c>
      <c r="I909">
        <f>IFERROR(ROUND(E909/G909,2),0)</f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41"/>
        <v>40660</v>
      </c>
      <c r="O909" s="7">
        <f t="shared" si="42"/>
        <v>40667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s="4">
        <f t="shared" si="43"/>
        <v>319</v>
      </c>
      <c r="I910">
        <f>IFERROR(ROUND(E910/G910,2),0)</f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41"/>
        <v>41031</v>
      </c>
      <c r="O910" s="7">
        <f t="shared" si="42"/>
        <v>41042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s="4">
        <f t="shared" si="43"/>
        <v>479</v>
      </c>
      <c r="I911">
        <f>IFERROR(ROUND(E911/G911,2),0)</f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41"/>
        <v>43255</v>
      </c>
      <c r="O911" s="7">
        <f t="shared" si="42"/>
        <v>43282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s="4">
        <f t="shared" si="43"/>
        <v>20</v>
      </c>
      <c r="I912">
        <f>IFERROR(ROUND(E912/G912,2),0)</f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41"/>
        <v>42026</v>
      </c>
      <c r="O912" s="7">
        <f t="shared" si="42"/>
        <v>42027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s="4">
        <f t="shared" si="43"/>
        <v>199</v>
      </c>
      <c r="I913">
        <f>IFERROR(ROUND(E913/G913,2),0)</f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41"/>
        <v>43717</v>
      </c>
      <c r="O913" s="7">
        <f t="shared" si="42"/>
        <v>43719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s="4">
        <f t="shared" si="43"/>
        <v>795</v>
      </c>
      <c r="I914">
        <f>IFERROR(ROUND(E914/G914,2),0)</f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41"/>
        <v>41157</v>
      </c>
      <c r="O914" s="7">
        <f t="shared" si="42"/>
        <v>41170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s="4">
        <f t="shared" si="43"/>
        <v>51</v>
      </c>
      <c r="I915">
        <f>IFERROR(ROUND(E915/G915,2),0)</f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41"/>
        <v>43597</v>
      </c>
      <c r="O915" s="7">
        <f t="shared" si="42"/>
        <v>43610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s="4">
        <f t="shared" si="43"/>
        <v>57</v>
      </c>
      <c r="I916">
        <f>IFERROR(ROUND(E916/G916,2),0)</f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41"/>
        <v>41490</v>
      </c>
      <c r="O916" s="7">
        <f t="shared" si="42"/>
        <v>41502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s="4">
        <f t="shared" si="43"/>
        <v>156</v>
      </c>
      <c r="I917">
        <f>IFERROR(ROUND(E917/G917,2),0)</f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41"/>
        <v>42976</v>
      </c>
      <c r="O917" s="7">
        <f t="shared" si="42"/>
        <v>42985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s="4">
        <f t="shared" si="43"/>
        <v>36</v>
      </c>
      <c r="I918">
        <f>IFERROR(ROUND(E918/G918,2),0)</f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41"/>
        <v>41991</v>
      </c>
      <c r="O918" s="7">
        <f t="shared" si="42"/>
        <v>42000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s="4">
        <f t="shared" si="43"/>
        <v>58</v>
      </c>
      <c r="I919">
        <f>IFERROR(ROUND(E919/G919,2),0)</f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41"/>
        <v>40722</v>
      </c>
      <c r="O919" s="7">
        <f t="shared" si="42"/>
        <v>40746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s="4">
        <f t="shared" si="43"/>
        <v>237</v>
      </c>
      <c r="I920">
        <f>IFERROR(ROUND(E920/G920,2),0)</f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41"/>
        <v>41117</v>
      </c>
      <c r="O920" s="7">
        <f t="shared" si="42"/>
        <v>41128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s="4">
        <f t="shared" si="43"/>
        <v>59</v>
      </c>
      <c r="I921">
        <f>IFERROR(ROUND(E921/G921,2),0)</f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41"/>
        <v>43022</v>
      </c>
      <c r="O921" s="7">
        <f t="shared" si="42"/>
        <v>43054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s="4">
        <f t="shared" si="43"/>
        <v>183</v>
      </c>
      <c r="I922">
        <f>IFERROR(ROUND(E922/G922,2),0)</f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41"/>
        <v>43503</v>
      </c>
      <c r="O922" s="7">
        <f t="shared" si="42"/>
        <v>43523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s="4">
        <f t="shared" si="43"/>
        <v>1</v>
      </c>
      <c r="I923">
        <f>IFERROR(ROUND(E923/G923,2),0)</f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41"/>
        <v>40951</v>
      </c>
      <c r="O923" s="7">
        <f t="shared" si="42"/>
        <v>40965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s="4">
        <f t="shared" si="43"/>
        <v>176</v>
      </c>
      <c r="I924">
        <f>IFERROR(ROUND(E924/G924,2),0)</f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41"/>
        <v>43443</v>
      </c>
      <c r="O924" s="7">
        <f t="shared" si="42"/>
        <v>43452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s="4">
        <f t="shared" si="43"/>
        <v>238</v>
      </c>
      <c r="I925">
        <f>IFERROR(ROUND(E925/G925,2),0)</f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41"/>
        <v>40373</v>
      </c>
      <c r="O925" s="7">
        <f t="shared" si="42"/>
        <v>40374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s="4">
        <f t="shared" si="43"/>
        <v>488</v>
      </c>
      <c r="I926">
        <f>IFERROR(ROUND(E926/G926,2),0)</f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41"/>
        <v>43769</v>
      </c>
      <c r="O926" s="7">
        <f t="shared" si="42"/>
        <v>43780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s="4">
        <f t="shared" si="43"/>
        <v>224</v>
      </c>
      <c r="I927">
        <f>IFERROR(ROUND(E927/G927,2),0)</f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41"/>
        <v>43000</v>
      </c>
      <c r="O927" s="7">
        <f t="shared" si="42"/>
        <v>43012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s="4">
        <f t="shared" si="43"/>
        <v>18</v>
      </c>
      <c r="I928">
        <f>IFERROR(ROUND(E928/G928,2),0)</f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41"/>
        <v>42502</v>
      </c>
      <c r="O928" s="7">
        <f t="shared" si="42"/>
        <v>42506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s="4">
        <f t="shared" si="43"/>
        <v>46</v>
      </c>
      <c r="I929">
        <f>IFERROR(ROUND(E929/G929,2),0)</f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41"/>
        <v>41102</v>
      </c>
      <c r="O929" s="7">
        <f t="shared" si="42"/>
        <v>41131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s="4">
        <f t="shared" si="43"/>
        <v>117</v>
      </c>
      <c r="I930">
        <f>IFERROR(ROUND(E930/G930,2),0)</f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41"/>
        <v>41637</v>
      </c>
      <c r="O930" s="7">
        <f t="shared" si="42"/>
        <v>41646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s="4">
        <f t="shared" si="43"/>
        <v>217</v>
      </c>
      <c r="I931">
        <f>IFERROR(ROUND(E931/G931,2),0)</f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41"/>
        <v>42858</v>
      </c>
      <c r="O931" s="7">
        <f t="shared" si="42"/>
        <v>42872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s="4">
        <f t="shared" si="43"/>
        <v>112</v>
      </c>
      <c r="I932">
        <f>IFERROR(ROUND(E932/G932,2),0)</f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41"/>
        <v>42060</v>
      </c>
      <c r="O932" s="7">
        <f t="shared" si="42"/>
        <v>42067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s="4">
        <f t="shared" si="43"/>
        <v>73</v>
      </c>
      <c r="I933">
        <f>IFERROR(ROUND(E933/G933,2),0)</f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41"/>
        <v>41818</v>
      </c>
      <c r="O933" s="7">
        <f t="shared" si="42"/>
        <v>41820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s="4">
        <f t="shared" si="43"/>
        <v>212</v>
      </c>
      <c r="I934">
        <f>IFERROR(ROUND(E934/G934,2),0)</f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41"/>
        <v>41709</v>
      </c>
      <c r="O934" s="7">
        <f t="shared" si="42"/>
        <v>41712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s="4">
        <f t="shared" si="43"/>
        <v>240</v>
      </c>
      <c r="I935">
        <f>IFERROR(ROUND(E935/G935,2),0)</f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41"/>
        <v>41372</v>
      </c>
      <c r="O935" s="7">
        <f t="shared" si="42"/>
        <v>41385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s="4">
        <f t="shared" si="43"/>
        <v>182</v>
      </c>
      <c r="I936">
        <f>IFERROR(ROUND(E936/G936,2),0)</f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41"/>
        <v>42422</v>
      </c>
      <c r="O936" s="7">
        <f t="shared" si="42"/>
        <v>42428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s="4">
        <f t="shared" si="43"/>
        <v>164</v>
      </c>
      <c r="I937">
        <f>IFERROR(ROUND(E937/G937,2),0)</f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41"/>
        <v>42209</v>
      </c>
      <c r="O937" s="7">
        <f t="shared" si="42"/>
        <v>42216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s="4">
        <f t="shared" si="43"/>
        <v>2</v>
      </c>
      <c r="I938">
        <f>IFERROR(ROUND(E938/G938,2),0)</f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41"/>
        <v>43668</v>
      </c>
      <c r="O938" s="7">
        <f t="shared" si="42"/>
        <v>43671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s="4">
        <f t="shared" si="43"/>
        <v>50</v>
      </c>
      <c r="I939">
        <f>IFERROR(ROUND(E939/G939,2),0)</f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41"/>
        <v>42334</v>
      </c>
      <c r="O939" s="7">
        <f t="shared" si="42"/>
        <v>42343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s="4">
        <f t="shared" si="43"/>
        <v>110</v>
      </c>
      <c r="I940">
        <f>IFERROR(ROUND(E940/G940,2),0)</f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41"/>
        <v>43263</v>
      </c>
      <c r="O940" s="7">
        <f t="shared" si="42"/>
        <v>43299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s="4">
        <f t="shared" si="43"/>
        <v>49</v>
      </c>
      <c r="I941">
        <f>IFERROR(ROUND(E941/G941,2),0)</f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41"/>
        <v>40670</v>
      </c>
      <c r="O941" s="7">
        <f t="shared" si="42"/>
        <v>40687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s="4">
        <f t="shared" si="43"/>
        <v>62</v>
      </c>
      <c r="I942">
        <f>IFERROR(ROUND(E942/G942,2),0)</f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41"/>
        <v>41244</v>
      </c>
      <c r="O942" s="7">
        <f t="shared" si="42"/>
        <v>41266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s="4">
        <f t="shared" si="43"/>
        <v>13</v>
      </c>
      <c r="I943">
        <f>IFERROR(ROUND(E943/G943,2),0)</f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41"/>
        <v>40552</v>
      </c>
      <c r="O943" s="7">
        <f t="shared" si="42"/>
        <v>40587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s="4">
        <f t="shared" si="43"/>
        <v>65</v>
      </c>
      <c r="I944">
        <f>IFERROR(ROUND(E944/G944,2),0)</f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41"/>
        <v>40568</v>
      </c>
      <c r="O944" s="7">
        <f t="shared" si="42"/>
        <v>40571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s="4">
        <f t="shared" si="43"/>
        <v>160</v>
      </c>
      <c r="I945">
        <f>IFERROR(ROUND(E945/G945,2),0)</f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41"/>
        <v>41906</v>
      </c>
      <c r="O945" s="7">
        <f t="shared" si="42"/>
        <v>41941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s="4">
        <f t="shared" si="43"/>
        <v>81</v>
      </c>
      <c r="I946">
        <f>IFERROR(ROUND(E946/G946,2),0)</f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41"/>
        <v>42776</v>
      </c>
      <c r="O946" s="7">
        <f t="shared" si="42"/>
        <v>42795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s="4">
        <f t="shared" si="43"/>
        <v>32</v>
      </c>
      <c r="I947">
        <f>IFERROR(ROUND(E947/G947,2),0)</f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41"/>
        <v>41004</v>
      </c>
      <c r="O947" s="7">
        <f t="shared" si="42"/>
        <v>41019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s="4">
        <f t="shared" si="43"/>
        <v>10</v>
      </c>
      <c r="I948">
        <f>IFERROR(ROUND(E948/G948,2),0)</f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41"/>
        <v>40710</v>
      </c>
      <c r="O948" s="7">
        <f t="shared" si="42"/>
        <v>40712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s="4">
        <f t="shared" si="43"/>
        <v>27</v>
      </c>
      <c r="I949">
        <f>IFERROR(ROUND(E949/G949,2),0)</f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41"/>
        <v>41908</v>
      </c>
      <c r="O949" s="7">
        <f t="shared" si="42"/>
        <v>41915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s="4">
        <f t="shared" si="43"/>
        <v>63</v>
      </c>
      <c r="I950">
        <f>IFERROR(ROUND(E950/G950,2),0)</f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41"/>
        <v>41985</v>
      </c>
      <c r="O950" s="7">
        <f t="shared" si="42"/>
        <v>41995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s="4">
        <f t="shared" si="43"/>
        <v>161</v>
      </c>
      <c r="I951">
        <f>IFERROR(ROUND(E951/G951,2),0)</f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41"/>
        <v>42112</v>
      </c>
      <c r="O951" s="7">
        <f t="shared" si="42"/>
        <v>42131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s="4">
        <f t="shared" si="43"/>
        <v>5</v>
      </c>
      <c r="I952">
        <f>IFERROR(ROUND(E952/G952,2),0)</f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41"/>
        <v>43571</v>
      </c>
      <c r="O952" s="7">
        <f t="shared" si="42"/>
        <v>43576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s="4">
        <f t="shared" si="43"/>
        <v>1097</v>
      </c>
      <c r="I953">
        <f>IFERROR(ROUND(E953/G953,2),0)</f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41"/>
        <v>42730</v>
      </c>
      <c r="O953" s="7">
        <f t="shared" si="42"/>
        <v>42731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s="4">
        <f t="shared" si="43"/>
        <v>70</v>
      </c>
      <c r="I954">
        <f>IFERROR(ROUND(E954/G954,2),0)</f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41"/>
        <v>42591</v>
      </c>
      <c r="O954" s="7">
        <f t="shared" si="42"/>
        <v>42605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s="4">
        <f t="shared" si="43"/>
        <v>60</v>
      </c>
      <c r="I955">
        <f>IFERROR(ROUND(E955/G955,2),0)</f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41"/>
        <v>42358</v>
      </c>
      <c r="O955" s="7">
        <f t="shared" si="42"/>
        <v>42394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s="4">
        <f t="shared" si="43"/>
        <v>367</v>
      </c>
      <c r="I956">
        <f>IFERROR(ROUND(E956/G956,2),0)</f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41"/>
        <v>41174</v>
      </c>
      <c r="O956" s="7">
        <f t="shared" si="42"/>
        <v>41198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s="4">
        <f t="shared" si="43"/>
        <v>1109</v>
      </c>
      <c r="I957">
        <f>IFERROR(ROUND(E957/G957,2),0)</f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41"/>
        <v>41238</v>
      </c>
      <c r="O957" s="7">
        <f t="shared" si="42"/>
        <v>41240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s="4">
        <f t="shared" si="43"/>
        <v>19</v>
      </c>
      <c r="I958">
        <f>IFERROR(ROUND(E958/G958,2),0)</f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41"/>
        <v>42360</v>
      </c>
      <c r="O958" s="7">
        <f t="shared" si="42"/>
        <v>42364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s="4">
        <f t="shared" si="43"/>
        <v>127</v>
      </c>
      <c r="I959">
        <f>IFERROR(ROUND(E959/G959,2),0)</f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41"/>
        <v>40955</v>
      </c>
      <c r="O959" s="7">
        <f t="shared" si="42"/>
        <v>40958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s="4">
        <f t="shared" si="43"/>
        <v>735</v>
      </c>
      <c r="I960">
        <f>IFERROR(ROUND(E960/G960,2),0)</f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41"/>
        <v>40350</v>
      </c>
      <c r="O960" s="7">
        <f t="shared" si="42"/>
        <v>40372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s="4">
        <f t="shared" si="43"/>
        <v>5</v>
      </c>
      <c r="I961">
        <f>IFERROR(ROUND(E961/G961,2),0)</f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41"/>
        <v>40357</v>
      </c>
      <c r="O961" s="7">
        <f t="shared" si="42"/>
        <v>40385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s="4">
        <f t="shared" si="43"/>
        <v>85</v>
      </c>
      <c r="I962">
        <f>IFERROR(ROUND(E962/G962,2),0)</f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41"/>
        <v>42408</v>
      </c>
      <c r="O962" s="7">
        <f t="shared" si="42"/>
        <v>42445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s="4">
        <f t="shared" si="43"/>
        <v>119</v>
      </c>
      <c r="I963">
        <f>IFERROR(ROUND(E963/G963,2),0)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44">INT(((L963/60)/60)/24)+DATE(1970,1,1)</f>
        <v>40591</v>
      </c>
      <c r="O963" s="7">
        <f t="shared" ref="O963:O1001" si="45">INT(((M963/60)/60)/24)+DATE(1970,1,1)</f>
        <v>40595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s="4">
        <f t="shared" ref="H964:H1001" si="46">ROUND(E964/D964*100,0)</f>
        <v>296</v>
      </c>
      <c r="I964">
        <f>IFERROR(ROUND(E964/G964,2),0)</f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44"/>
        <v>41592</v>
      </c>
      <c r="O964" s="7">
        <f t="shared" si="45"/>
        <v>41613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s="4">
        <f t="shared" si="46"/>
        <v>85</v>
      </c>
      <c r="I965">
        <f>IFERROR(ROUND(E965/G965,2),0)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44"/>
        <v>40607</v>
      </c>
      <c r="O965" s="7">
        <f t="shared" si="45"/>
        <v>40613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s="4">
        <f t="shared" si="46"/>
        <v>356</v>
      </c>
      <c r="I966">
        <f>IFERROR(ROUND(E966/G966,2),0)</f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44"/>
        <v>42135</v>
      </c>
      <c r="O966" s="7">
        <f t="shared" si="45"/>
        <v>42140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s="4">
        <f t="shared" si="46"/>
        <v>386</v>
      </c>
      <c r="I967">
        <f>IFERROR(ROUND(E967/G967,2),0)</f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44"/>
        <v>40203</v>
      </c>
      <c r="O967" s="7">
        <f t="shared" si="45"/>
        <v>40243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s="4">
        <f t="shared" si="46"/>
        <v>792</v>
      </c>
      <c r="I968">
        <f>IFERROR(ROUND(E968/G968,2),0)</f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44"/>
        <v>42901</v>
      </c>
      <c r="O968" s="7">
        <f t="shared" si="45"/>
        <v>42903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s="4">
        <f t="shared" si="46"/>
        <v>137</v>
      </c>
      <c r="I969">
        <f>IFERROR(ROUND(E969/G969,2),0)</f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44"/>
        <v>41005</v>
      </c>
      <c r="O969" s="7">
        <f t="shared" si="45"/>
        <v>41042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s="4">
        <f t="shared" si="46"/>
        <v>338</v>
      </c>
      <c r="I970">
        <f>IFERROR(ROUND(E970/G970,2),0)</f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44"/>
        <v>40544</v>
      </c>
      <c r="O970" s="7">
        <f t="shared" si="45"/>
        <v>40559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s="4">
        <f t="shared" si="46"/>
        <v>108</v>
      </c>
      <c r="I971">
        <f>IFERROR(ROUND(E971/G971,2),0)</f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44"/>
        <v>43821</v>
      </c>
      <c r="O971" s="7">
        <f t="shared" si="45"/>
        <v>43828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s="4">
        <f t="shared" si="46"/>
        <v>61</v>
      </c>
      <c r="I972">
        <f>IFERROR(ROUND(E972/G972,2),0)</f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44"/>
        <v>40672</v>
      </c>
      <c r="O972" s="7">
        <f t="shared" si="45"/>
        <v>40673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s="4">
        <f t="shared" si="46"/>
        <v>28</v>
      </c>
      <c r="I973">
        <f>IFERROR(ROUND(E973/G973,2),0)</f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44"/>
        <v>41555</v>
      </c>
      <c r="O973" s="7">
        <f t="shared" si="45"/>
        <v>41561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s="4">
        <f t="shared" si="46"/>
        <v>228</v>
      </c>
      <c r="I974">
        <f>IFERROR(ROUND(E974/G974,2),0)</f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44"/>
        <v>41792</v>
      </c>
      <c r="O974" s="7">
        <f t="shared" si="45"/>
        <v>41801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s="4">
        <f t="shared" si="46"/>
        <v>22</v>
      </c>
      <c r="I975">
        <f>IFERROR(ROUND(E975/G975,2),0)</f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44"/>
        <v>40522</v>
      </c>
      <c r="O975" s="7">
        <f t="shared" si="45"/>
        <v>40524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s="4">
        <f t="shared" si="46"/>
        <v>374</v>
      </c>
      <c r="I976">
        <f>IFERROR(ROUND(E976/G976,2),0)</f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44"/>
        <v>41412</v>
      </c>
      <c r="O976" s="7">
        <f t="shared" si="45"/>
        <v>41413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s="4">
        <f t="shared" si="46"/>
        <v>155</v>
      </c>
      <c r="I977">
        <f>IFERROR(ROUND(E977/G977,2),0)</f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44"/>
        <v>42337</v>
      </c>
      <c r="O977" s="7">
        <f t="shared" si="45"/>
        <v>42376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s="4">
        <f t="shared" si="46"/>
        <v>322</v>
      </c>
      <c r="I978">
        <f>IFERROR(ROUND(E978/G978,2),0)</f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44"/>
        <v>40571</v>
      </c>
      <c r="O978" s="7">
        <f t="shared" si="45"/>
        <v>40577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s="4">
        <f t="shared" si="46"/>
        <v>74</v>
      </c>
      <c r="I979">
        <f>IFERROR(ROUND(E979/G979,2),0)</f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44"/>
        <v>43138</v>
      </c>
      <c r="O979" s="7">
        <f t="shared" si="45"/>
        <v>43170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s="4">
        <f t="shared" si="46"/>
        <v>864</v>
      </c>
      <c r="I980">
        <f>IFERROR(ROUND(E980/G980,2),0)</f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44"/>
        <v>42686</v>
      </c>
      <c r="O980" s="7">
        <f t="shared" si="45"/>
        <v>42708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s="4">
        <f t="shared" si="46"/>
        <v>143</v>
      </c>
      <c r="I981">
        <f>IFERROR(ROUND(E981/G981,2),0)</f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44"/>
        <v>42078</v>
      </c>
      <c r="O981" s="7">
        <f t="shared" si="45"/>
        <v>42084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s="4">
        <f t="shared" si="46"/>
        <v>40</v>
      </c>
      <c r="I982">
        <f>IFERROR(ROUND(E982/G982,2),0)</f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44"/>
        <v>42307</v>
      </c>
      <c r="O982" s="7">
        <f t="shared" si="45"/>
        <v>42312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s="4">
        <f t="shared" si="46"/>
        <v>178</v>
      </c>
      <c r="I983">
        <f>IFERROR(ROUND(E983/G983,2),0)</f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44"/>
        <v>43094</v>
      </c>
      <c r="O983" s="7">
        <f t="shared" si="45"/>
        <v>43127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s="4">
        <f t="shared" si="46"/>
        <v>85</v>
      </c>
      <c r="I984">
        <f>IFERROR(ROUND(E984/G984,2),0)</f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44"/>
        <v>40743</v>
      </c>
      <c r="O984" s="7">
        <f t="shared" si="45"/>
        <v>40745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s="4">
        <f t="shared" si="46"/>
        <v>146</v>
      </c>
      <c r="I985">
        <f>IFERROR(ROUND(E985/G985,2),0)</f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44"/>
        <v>43681</v>
      </c>
      <c r="O985" s="7">
        <f t="shared" si="45"/>
        <v>43696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s="4">
        <f t="shared" si="46"/>
        <v>152</v>
      </c>
      <c r="I986">
        <f>IFERROR(ROUND(E986/G986,2),0)</f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44"/>
        <v>43716</v>
      </c>
      <c r="O986" s="7">
        <f t="shared" si="45"/>
        <v>43742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s="4">
        <f t="shared" si="46"/>
        <v>67</v>
      </c>
      <c r="I987">
        <f>IFERROR(ROUND(E987/G987,2),0)</f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44"/>
        <v>41614</v>
      </c>
      <c r="O987" s="7">
        <f t="shared" si="45"/>
        <v>41640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s="4">
        <f t="shared" si="46"/>
        <v>40</v>
      </c>
      <c r="I988">
        <f>IFERROR(ROUND(E988/G988,2),0)</f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44"/>
        <v>40638</v>
      </c>
      <c r="O988" s="7">
        <f t="shared" si="45"/>
        <v>40652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s="4">
        <f t="shared" si="46"/>
        <v>217</v>
      </c>
      <c r="I989">
        <f>IFERROR(ROUND(E989/G989,2),0)</f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44"/>
        <v>42852</v>
      </c>
      <c r="O989" s="7">
        <f t="shared" si="45"/>
        <v>42866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s="4">
        <f t="shared" si="46"/>
        <v>52</v>
      </c>
      <c r="I990">
        <f>IFERROR(ROUND(E990/G990,2),0)</f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44"/>
        <v>42686</v>
      </c>
      <c r="O990" s="7">
        <f t="shared" si="45"/>
        <v>42707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s="4">
        <f t="shared" si="46"/>
        <v>500</v>
      </c>
      <c r="I991">
        <f>IFERROR(ROUND(E991/G991,2),0)</f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44"/>
        <v>43571</v>
      </c>
      <c r="O991" s="7">
        <f t="shared" si="45"/>
        <v>43576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s="4">
        <f t="shared" si="46"/>
        <v>88</v>
      </c>
      <c r="I992">
        <f>IFERROR(ROUND(E992/G992,2),0)</f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44"/>
        <v>42432</v>
      </c>
      <c r="O992" s="7">
        <f t="shared" si="45"/>
        <v>42454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s="4">
        <f t="shared" si="46"/>
        <v>113</v>
      </c>
      <c r="I993">
        <f>IFERROR(ROUND(E993/G993,2),0)</f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44"/>
        <v>41907</v>
      </c>
      <c r="O993" s="7">
        <f t="shared" si="45"/>
        <v>41911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s="4">
        <f t="shared" si="46"/>
        <v>427</v>
      </c>
      <c r="I994">
        <f>IFERROR(ROUND(E994/G994,2),0)</f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44"/>
        <v>43227</v>
      </c>
      <c r="O994" s="7">
        <f t="shared" si="45"/>
        <v>43241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s="4">
        <f t="shared" si="46"/>
        <v>78</v>
      </c>
      <c r="I995">
        <f>IFERROR(ROUND(E995/G995,2),0)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44"/>
        <v>42362</v>
      </c>
      <c r="O995" s="7">
        <f t="shared" si="45"/>
        <v>42379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s="4">
        <f t="shared" si="46"/>
        <v>52</v>
      </c>
      <c r="I996">
        <f>IFERROR(ROUND(E996/G996,2),0)</f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44"/>
        <v>41929</v>
      </c>
      <c r="O996" s="7">
        <f t="shared" si="45"/>
        <v>41935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s="4">
        <f t="shared" si="46"/>
        <v>157</v>
      </c>
      <c r="I997">
        <f>IFERROR(ROUND(E997/G997,2),0)</f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44"/>
        <v>43408</v>
      </c>
      <c r="O997" s="7">
        <f t="shared" si="45"/>
        <v>43437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s="4">
        <f t="shared" si="46"/>
        <v>73</v>
      </c>
      <c r="I998">
        <f>IFERROR(ROUND(E998/G998,2),0)</f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44"/>
        <v>41276</v>
      </c>
      <c r="O998" s="7">
        <f t="shared" si="45"/>
        <v>41306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s="4">
        <f t="shared" si="46"/>
        <v>61</v>
      </c>
      <c r="I999">
        <f>IFERROR(ROUND(E999/G999,2),0)</f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44"/>
        <v>41659</v>
      </c>
      <c r="O999" s="7">
        <f t="shared" si="45"/>
        <v>41664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s="4">
        <f t="shared" si="46"/>
        <v>57</v>
      </c>
      <c r="I1000">
        <f>IFERROR(ROUND(E1000/G1000,2),0)</f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44"/>
        <v>40220</v>
      </c>
      <c r="O1000" s="7">
        <f t="shared" si="45"/>
        <v>40234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s="4">
        <f t="shared" si="46"/>
        <v>57</v>
      </c>
      <c r="I1001">
        <f>IFERROR(ROUND(E1001/G1001,2),0)</f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44"/>
        <v>42550</v>
      </c>
      <c r="O1001" s="7">
        <f t="shared" si="45"/>
        <v>42557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G1048576">
    <cfRule type="cellIs" dxfId="19" priority="2" operator="equal">
      <formula>"CANCELED"</formula>
    </cfRule>
    <cfRule type="cellIs" dxfId="18" priority="3" operator="equal">
      <formula>"LIVE"</formula>
    </cfRule>
    <cfRule type="cellIs" dxfId="17" priority="4" operator="equal">
      <formula>"SUCCESSFUL"</formula>
    </cfRule>
    <cfRule type="cellIs" dxfId="16" priority="5" operator="equal">
      <formula>"FAILED"</formula>
    </cfRule>
  </conditionalFormatting>
  <conditionalFormatting sqref="Q1002:Q1048576 H2:H1001 G1">
    <cfRule type="colorScale" priority="1">
      <colorScale>
        <cfvo type="num" val="0"/>
        <cfvo type="num" val="100"/>
        <cfvo type="num" val="200"/>
        <color rgb="FFF8696B"/>
        <color theme="9" tint="0.39997558519241921"/>
        <color theme="4" tint="0.39997558519241921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22B5-ED9D-4D37-B0ED-613040CB8CDA}">
  <dimension ref="A1:J569"/>
  <sheetViews>
    <sheetView tabSelected="1" workbookViewId="0">
      <selection activeCell="I26" sqref="I26"/>
    </sheetView>
  </sheetViews>
  <sheetFormatPr defaultRowHeight="15.75" x14ac:dyDescent="0.25"/>
  <cols>
    <col min="1" max="1" width="9.875" customWidth="1"/>
    <col min="2" max="2" width="12.75" customWidth="1"/>
    <col min="4" max="4" width="10.75" customWidth="1"/>
    <col min="5" max="5" width="13" customWidth="1"/>
    <col min="7" max="7" width="23.5" customWidth="1"/>
  </cols>
  <sheetData>
    <row r="1" spans="1:10" x14ac:dyDescent="0.25">
      <c r="A1" s="1" t="s">
        <v>4</v>
      </c>
      <c r="D1" s="1" t="s">
        <v>4</v>
      </c>
    </row>
    <row r="2" spans="1:10" x14ac:dyDescent="0.25">
      <c r="A2" t="s">
        <v>20</v>
      </c>
      <c r="D2" t="s">
        <v>14</v>
      </c>
    </row>
    <row r="4" spans="1:10" x14ac:dyDescent="0.25">
      <c r="A4" s="1" t="s">
        <v>4</v>
      </c>
      <c r="B4" s="1" t="s">
        <v>5</v>
      </c>
      <c r="D4" s="1" t="s">
        <v>4</v>
      </c>
      <c r="E4" s="1" t="s">
        <v>5</v>
      </c>
      <c r="G4" s="16" t="s">
        <v>2111</v>
      </c>
      <c r="H4" s="13"/>
      <c r="J4" s="12"/>
    </row>
    <row r="5" spans="1:10" x14ac:dyDescent="0.25">
      <c r="A5" t="s">
        <v>20</v>
      </c>
      <c r="B5">
        <v>158</v>
      </c>
      <c r="D5" t="s">
        <v>14</v>
      </c>
      <c r="E5">
        <v>0</v>
      </c>
      <c r="G5" s="13" t="s">
        <v>2109</v>
      </c>
      <c r="J5" s="14">
        <f xml:space="preserve"> AVERAGE(B5:B569)</f>
        <v>851.14690265486729</v>
      </c>
    </row>
    <row r="6" spans="1:10" x14ac:dyDescent="0.25">
      <c r="A6" t="s">
        <v>20</v>
      </c>
      <c r="B6">
        <v>1425</v>
      </c>
      <c r="D6" t="s">
        <v>14</v>
      </c>
      <c r="E6">
        <v>24</v>
      </c>
      <c r="G6" s="13" t="s">
        <v>2108</v>
      </c>
      <c r="J6" s="12">
        <f xml:space="preserve"> MEDIAN(B5:B569)</f>
        <v>201</v>
      </c>
    </row>
    <row r="7" spans="1:10" x14ac:dyDescent="0.25">
      <c r="A7" t="s">
        <v>20</v>
      </c>
      <c r="B7">
        <v>174</v>
      </c>
      <c r="D7" t="s">
        <v>14</v>
      </c>
      <c r="E7">
        <v>53</v>
      </c>
      <c r="G7" s="13" t="s">
        <v>2107</v>
      </c>
      <c r="J7" s="12">
        <f>MIN(B5:B569)</f>
        <v>16</v>
      </c>
    </row>
    <row r="8" spans="1:10" x14ac:dyDescent="0.25">
      <c r="A8" t="s">
        <v>20</v>
      </c>
      <c r="B8">
        <v>227</v>
      </c>
      <c r="D8" t="s">
        <v>14</v>
      </c>
      <c r="E8">
        <v>18</v>
      </c>
      <c r="G8" s="13" t="s">
        <v>2106</v>
      </c>
      <c r="J8" s="12">
        <f>MAX(B5:B569)</f>
        <v>7295</v>
      </c>
    </row>
    <row r="9" spans="1:10" x14ac:dyDescent="0.25">
      <c r="A9" t="s">
        <v>20</v>
      </c>
      <c r="B9">
        <v>220</v>
      </c>
      <c r="D9" t="s">
        <v>14</v>
      </c>
      <c r="E9">
        <v>44</v>
      </c>
      <c r="G9" s="13" t="s">
        <v>2112</v>
      </c>
      <c r="J9" s="12">
        <f>_xlfn.STDEV.P(B5:B569)</f>
        <v>1266.2439466397898</v>
      </c>
    </row>
    <row r="10" spans="1:10" x14ac:dyDescent="0.25">
      <c r="A10" t="s">
        <v>20</v>
      </c>
      <c r="B10">
        <v>98</v>
      </c>
      <c r="D10" t="s">
        <v>14</v>
      </c>
      <c r="E10">
        <v>27</v>
      </c>
      <c r="G10" s="13" t="s">
        <v>2105</v>
      </c>
      <c r="J10" s="12">
        <f>_xlfn.VAR.P(B5:B569)</f>
        <v>1603373.7324019109</v>
      </c>
    </row>
    <row r="11" spans="1:10" x14ac:dyDescent="0.25">
      <c r="A11" t="s">
        <v>20</v>
      </c>
      <c r="B11">
        <v>100</v>
      </c>
      <c r="D11" t="s">
        <v>14</v>
      </c>
      <c r="E11">
        <v>55</v>
      </c>
    </row>
    <row r="12" spans="1:10" x14ac:dyDescent="0.25">
      <c r="A12" t="s">
        <v>20</v>
      </c>
      <c r="B12">
        <v>1249</v>
      </c>
      <c r="D12" t="s">
        <v>14</v>
      </c>
      <c r="E12">
        <v>200</v>
      </c>
    </row>
    <row r="13" spans="1:10" x14ac:dyDescent="0.25">
      <c r="A13" t="s">
        <v>20</v>
      </c>
      <c r="B13">
        <v>1396</v>
      </c>
      <c r="D13" t="s">
        <v>14</v>
      </c>
      <c r="E13">
        <v>452</v>
      </c>
    </row>
    <row r="14" spans="1:10" x14ac:dyDescent="0.25">
      <c r="A14" t="s">
        <v>20</v>
      </c>
      <c r="B14">
        <v>890</v>
      </c>
      <c r="D14" t="s">
        <v>14</v>
      </c>
      <c r="E14">
        <v>674</v>
      </c>
      <c r="G14" s="15" t="s">
        <v>2113</v>
      </c>
      <c r="J14" s="12"/>
    </row>
    <row r="15" spans="1:10" x14ac:dyDescent="0.25">
      <c r="A15" t="s">
        <v>20</v>
      </c>
      <c r="B15">
        <v>142</v>
      </c>
      <c r="D15" t="s">
        <v>14</v>
      </c>
      <c r="E15">
        <v>558</v>
      </c>
      <c r="G15" s="13" t="s">
        <v>2109</v>
      </c>
      <c r="J15" s="14">
        <f xml:space="preserve"> AVERAGE(E5:E368)</f>
        <v>585.61538461538464</v>
      </c>
    </row>
    <row r="16" spans="1:10" x14ac:dyDescent="0.25">
      <c r="A16" t="s">
        <v>20</v>
      </c>
      <c r="B16">
        <v>2673</v>
      </c>
      <c r="D16" t="s">
        <v>14</v>
      </c>
      <c r="E16">
        <v>15</v>
      </c>
      <c r="G16" s="13" t="s">
        <v>2108</v>
      </c>
      <c r="J16" s="14">
        <f xml:space="preserve"> MEDIAN(E5:E368)</f>
        <v>114.5</v>
      </c>
    </row>
    <row r="17" spans="1:10" x14ac:dyDescent="0.25">
      <c r="A17" t="s">
        <v>20</v>
      </c>
      <c r="B17">
        <v>163</v>
      </c>
      <c r="D17" t="s">
        <v>14</v>
      </c>
      <c r="E17">
        <v>2307</v>
      </c>
      <c r="G17" s="13" t="s">
        <v>2107</v>
      </c>
      <c r="J17" s="14">
        <f xml:space="preserve"> MIN(E5:E368)</f>
        <v>0</v>
      </c>
    </row>
    <row r="18" spans="1:10" x14ac:dyDescent="0.25">
      <c r="A18" t="s">
        <v>20</v>
      </c>
      <c r="B18">
        <v>2220</v>
      </c>
      <c r="D18" t="s">
        <v>14</v>
      </c>
      <c r="E18">
        <v>88</v>
      </c>
      <c r="G18" s="13" t="s">
        <v>2106</v>
      </c>
      <c r="J18" s="14">
        <f xml:space="preserve"> MAX(E5:E368)</f>
        <v>6080</v>
      </c>
    </row>
    <row r="19" spans="1:10" x14ac:dyDescent="0.25">
      <c r="A19" t="s">
        <v>20</v>
      </c>
      <c r="B19">
        <v>1606</v>
      </c>
      <c r="D19" t="s">
        <v>14</v>
      </c>
      <c r="E19">
        <v>48</v>
      </c>
      <c r="G19" s="13" t="s">
        <v>2112</v>
      </c>
      <c r="J19" s="14">
        <f xml:space="preserve"> _xlfn.STDEV.P(E5:E368)</f>
        <v>959.98681331637863</v>
      </c>
    </row>
    <row r="20" spans="1:10" x14ac:dyDescent="0.25">
      <c r="A20" t="s">
        <v>20</v>
      </c>
      <c r="B20">
        <v>129</v>
      </c>
      <c r="D20" t="s">
        <v>14</v>
      </c>
      <c r="E20">
        <v>1</v>
      </c>
      <c r="G20" s="13" t="s">
        <v>2105</v>
      </c>
      <c r="J20" s="14">
        <f>_xlfn.VAR.P(E5:E368)</f>
        <v>921574.68174133555</v>
      </c>
    </row>
    <row r="21" spans="1:10" x14ac:dyDescent="0.25">
      <c r="A21" t="s">
        <v>20</v>
      </c>
      <c r="B21">
        <v>226</v>
      </c>
      <c r="D21" t="s">
        <v>14</v>
      </c>
      <c r="E21">
        <v>1467</v>
      </c>
    </row>
    <row r="22" spans="1:10" x14ac:dyDescent="0.25">
      <c r="A22" t="s">
        <v>20</v>
      </c>
      <c r="B22">
        <v>5419</v>
      </c>
      <c r="D22" t="s">
        <v>14</v>
      </c>
      <c r="E22">
        <v>75</v>
      </c>
    </row>
    <row r="23" spans="1:10" x14ac:dyDescent="0.25">
      <c r="A23" t="s">
        <v>20</v>
      </c>
      <c r="B23">
        <v>165</v>
      </c>
      <c r="D23" t="s">
        <v>14</v>
      </c>
      <c r="E23">
        <v>120</v>
      </c>
    </row>
    <row r="24" spans="1:10" x14ac:dyDescent="0.25">
      <c r="A24" t="s">
        <v>20</v>
      </c>
      <c r="B24">
        <v>1965</v>
      </c>
      <c r="D24" t="s">
        <v>14</v>
      </c>
      <c r="E24">
        <v>2253</v>
      </c>
    </row>
    <row r="25" spans="1:10" x14ac:dyDescent="0.25">
      <c r="A25" t="s">
        <v>20</v>
      </c>
      <c r="B25">
        <v>16</v>
      </c>
      <c r="D25" t="s">
        <v>14</v>
      </c>
      <c r="E25">
        <v>5</v>
      </c>
    </row>
    <row r="26" spans="1:10" x14ac:dyDescent="0.25">
      <c r="A26" t="s">
        <v>20</v>
      </c>
      <c r="B26">
        <v>107</v>
      </c>
      <c r="D26" t="s">
        <v>14</v>
      </c>
      <c r="E26">
        <v>38</v>
      </c>
    </row>
    <row r="27" spans="1:10" x14ac:dyDescent="0.25">
      <c r="A27" t="s">
        <v>20</v>
      </c>
      <c r="B27">
        <v>134</v>
      </c>
      <c r="D27" t="s">
        <v>14</v>
      </c>
      <c r="E27">
        <v>12</v>
      </c>
    </row>
    <row r="28" spans="1:10" x14ac:dyDescent="0.25">
      <c r="A28" t="s">
        <v>20</v>
      </c>
      <c r="B28">
        <v>198</v>
      </c>
      <c r="D28" t="s">
        <v>14</v>
      </c>
      <c r="E28">
        <v>1684</v>
      </c>
    </row>
    <row r="29" spans="1:10" x14ac:dyDescent="0.25">
      <c r="A29" t="s">
        <v>20</v>
      </c>
      <c r="B29">
        <v>111</v>
      </c>
      <c r="D29" t="s">
        <v>14</v>
      </c>
      <c r="E29">
        <v>56</v>
      </c>
    </row>
    <row r="30" spans="1:10" x14ac:dyDescent="0.25">
      <c r="A30" t="s">
        <v>20</v>
      </c>
      <c r="B30">
        <v>222</v>
      </c>
      <c r="D30" t="s">
        <v>14</v>
      </c>
      <c r="E30">
        <v>838</v>
      </c>
    </row>
    <row r="31" spans="1:10" x14ac:dyDescent="0.25">
      <c r="A31" t="s">
        <v>20</v>
      </c>
      <c r="B31">
        <v>6212</v>
      </c>
      <c r="D31" t="s">
        <v>14</v>
      </c>
      <c r="E31">
        <v>1000</v>
      </c>
    </row>
    <row r="32" spans="1:10" x14ac:dyDescent="0.25">
      <c r="A32" t="s">
        <v>20</v>
      </c>
      <c r="B32">
        <v>98</v>
      </c>
      <c r="D32" t="s">
        <v>14</v>
      </c>
      <c r="E32">
        <v>1482</v>
      </c>
    </row>
    <row r="33" spans="1:5" x14ac:dyDescent="0.25">
      <c r="A33" t="s">
        <v>20</v>
      </c>
      <c r="B33">
        <v>92</v>
      </c>
      <c r="D33" t="s">
        <v>14</v>
      </c>
      <c r="E33">
        <v>106</v>
      </c>
    </row>
    <row r="34" spans="1:5" x14ac:dyDescent="0.25">
      <c r="A34" t="s">
        <v>20</v>
      </c>
      <c r="B34">
        <v>149</v>
      </c>
      <c r="D34" t="s">
        <v>14</v>
      </c>
      <c r="E34">
        <v>679</v>
      </c>
    </row>
    <row r="35" spans="1:5" x14ac:dyDescent="0.25">
      <c r="A35" t="s">
        <v>20</v>
      </c>
      <c r="B35">
        <v>2431</v>
      </c>
      <c r="D35" t="s">
        <v>14</v>
      </c>
      <c r="E35">
        <v>1220</v>
      </c>
    </row>
    <row r="36" spans="1:5" x14ac:dyDescent="0.25">
      <c r="A36" t="s">
        <v>20</v>
      </c>
      <c r="B36">
        <v>303</v>
      </c>
      <c r="D36" t="s">
        <v>14</v>
      </c>
      <c r="E36">
        <v>1</v>
      </c>
    </row>
    <row r="37" spans="1:5" x14ac:dyDescent="0.25">
      <c r="A37" t="s">
        <v>20</v>
      </c>
      <c r="B37">
        <v>209</v>
      </c>
      <c r="D37" t="s">
        <v>14</v>
      </c>
      <c r="E37">
        <v>37</v>
      </c>
    </row>
    <row r="38" spans="1:5" x14ac:dyDescent="0.25">
      <c r="A38" t="s">
        <v>20</v>
      </c>
      <c r="B38">
        <v>131</v>
      </c>
      <c r="D38" t="s">
        <v>14</v>
      </c>
      <c r="E38">
        <v>60</v>
      </c>
    </row>
    <row r="39" spans="1:5" x14ac:dyDescent="0.25">
      <c r="A39" t="s">
        <v>20</v>
      </c>
      <c r="B39">
        <v>164</v>
      </c>
      <c r="D39" t="s">
        <v>14</v>
      </c>
      <c r="E39">
        <v>296</v>
      </c>
    </row>
    <row r="40" spans="1:5" x14ac:dyDescent="0.25">
      <c r="A40" t="s">
        <v>20</v>
      </c>
      <c r="B40">
        <v>201</v>
      </c>
      <c r="D40" t="s">
        <v>14</v>
      </c>
      <c r="E40">
        <v>3304</v>
      </c>
    </row>
    <row r="41" spans="1:5" x14ac:dyDescent="0.25">
      <c r="A41" t="s">
        <v>20</v>
      </c>
      <c r="B41">
        <v>211</v>
      </c>
      <c r="D41" t="s">
        <v>14</v>
      </c>
      <c r="E41">
        <v>73</v>
      </c>
    </row>
    <row r="42" spans="1:5" x14ac:dyDescent="0.25">
      <c r="A42" t="s">
        <v>20</v>
      </c>
      <c r="B42">
        <v>128</v>
      </c>
      <c r="D42" t="s">
        <v>14</v>
      </c>
      <c r="E42">
        <v>3387</v>
      </c>
    </row>
    <row r="43" spans="1:5" x14ac:dyDescent="0.25">
      <c r="A43" t="s">
        <v>20</v>
      </c>
      <c r="B43">
        <v>1600</v>
      </c>
      <c r="D43" t="s">
        <v>14</v>
      </c>
      <c r="E43">
        <v>662</v>
      </c>
    </row>
    <row r="44" spans="1:5" x14ac:dyDescent="0.25">
      <c r="A44" t="s">
        <v>20</v>
      </c>
      <c r="B44">
        <v>249</v>
      </c>
      <c r="D44" t="s">
        <v>14</v>
      </c>
      <c r="E44">
        <v>774</v>
      </c>
    </row>
    <row r="45" spans="1:5" x14ac:dyDescent="0.25">
      <c r="A45" t="s">
        <v>20</v>
      </c>
      <c r="B45">
        <v>236</v>
      </c>
      <c r="D45" t="s">
        <v>14</v>
      </c>
      <c r="E45">
        <v>672</v>
      </c>
    </row>
    <row r="46" spans="1:5" x14ac:dyDescent="0.25">
      <c r="A46" t="s">
        <v>20</v>
      </c>
      <c r="B46">
        <v>4065</v>
      </c>
      <c r="D46" t="s">
        <v>14</v>
      </c>
      <c r="E46">
        <v>940</v>
      </c>
    </row>
    <row r="47" spans="1:5" x14ac:dyDescent="0.25">
      <c r="A47" t="s">
        <v>20</v>
      </c>
      <c r="B47">
        <v>246</v>
      </c>
      <c r="D47" t="s">
        <v>14</v>
      </c>
      <c r="E47">
        <v>117</v>
      </c>
    </row>
    <row r="48" spans="1:5" x14ac:dyDescent="0.25">
      <c r="A48" t="s">
        <v>20</v>
      </c>
      <c r="B48">
        <v>2475</v>
      </c>
      <c r="D48" t="s">
        <v>14</v>
      </c>
      <c r="E48">
        <v>115</v>
      </c>
    </row>
    <row r="49" spans="1:5" x14ac:dyDescent="0.25">
      <c r="A49" t="s">
        <v>20</v>
      </c>
      <c r="B49">
        <v>76</v>
      </c>
      <c r="D49" t="s">
        <v>14</v>
      </c>
      <c r="E49">
        <v>326</v>
      </c>
    </row>
    <row r="50" spans="1:5" x14ac:dyDescent="0.25">
      <c r="A50" t="s">
        <v>20</v>
      </c>
      <c r="B50">
        <v>54</v>
      </c>
      <c r="D50" t="s">
        <v>14</v>
      </c>
      <c r="E50">
        <v>1</v>
      </c>
    </row>
    <row r="51" spans="1:5" x14ac:dyDescent="0.25">
      <c r="A51" t="s">
        <v>20</v>
      </c>
      <c r="B51">
        <v>88</v>
      </c>
      <c r="D51" t="s">
        <v>14</v>
      </c>
      <c r="E51">
        <v>1467</v>
      </c>
    </row>
    <row r="52" spans="1:5" x14ac:dyDescent="0.25">
      <c r="A52" t="s">
        <v>20</v>
      </c>
      <c r="B52">
        <v>85</v>
      </c>
      <c r="D52" t="s">
        <v>14</v>
      </c>
      <c r="E52">
        <v>5681</v>
      </c>
    </row>
    <row r="53" spans="1:5" x14ac:dyDescent="0.25">
      <c r="A53" t="s">
        <v>20</v>
      </c>
      <c r="B53">
        <v>170</v>
      </c>
      <c r="D53" t="s">
        <v>14</v>
      </c>
      <c r="E53">
        <v>1059</v>
      </c>
    </row>
    <row r="54" spans="1:5" x14ac:dyDescent="0.25">
      <c r="A54" t="s">
        <v>20</v>
      </c>
      <c r="B54">
        <v>330</v>
      </c>
      <c r="D54" t="s">
        <v>14</v>
      </c>
      <c r="E54">
        <v>1194</v>
      </c>
    </row>
    <row r="55" spans="1:5" x14ac:dyDescent="0.25">
      <c r="A55" t="s">
        <v>20</v>
      </c>
      <c r="B55">
        <v>127</v>
      </c>
      <c r="D55" t="s">
        <v>14</v>
      </c>
      <c r="E55">
        <v>30</v>
      </c>
    </row>
    <row r="56" spans="1:5" x14ac:dyDescent="0.25">
      <c r="A56" t="s">
        <v>20</v>
      </c>
      <c r="B56">
        <v>411</v>
      </c>
      <c r="D56" t="s">
        <v>14</v>
      </c>
      <c r="E56">
        <v>75</v>
      </c>
    </row>
    <row r="57" spans="1:5" x14ac:dyDescent="0.25">
      <c r="A57" t="s">
        <v>20</v>
      </c>
      <c r="B57">
        <v>180</v>
      </c>
      <c r="D57" t="s">
        <v>14</v>
      </c>
      <c r="E57">
        <v>955</v>
      </c>
    </row>
    <row r="58" spans="1:5" x14ac:dyDescent="0.25">
      <c r="A58" t="s">
        <v>20</v>
      </c>
      <c r="B58">
        <v>374</v>
      </c>
      <c r="D58" t="s">
        <v>14</v>
      </c>
      <c r="E58">
        <v>67</v>
      </c>
    </row>
    <row r="59" spans="1:5" x14ac:dyDescent="0.25">
      <c r="A59" t="s">
        <v>20</v>
      </c>
      <c r="B59">
        <v>71</v>
      </c>
      <c r="D59" t="s">
        <v>14</v>
      </c>
      <c r="E59">
        <v>5</v>
      </c>
    </row>
    <row r="60" spans="1:5" x14ac:dyDescent="0.25">
      <c r="A60" t="s">
        <v>20</v>
      </c>
      <c r="B60">
        <v>203</v>
      </c>
      <c r="D60" t="s">
        <v>14</v>
      </c>
      <c r="E60">
        <v>26</v>
      </c>
    </row>
    <row r="61" spans="1:5" x14ac:dyDescent="0.25">
      <c r="A61" t="s">
        <v>20</v>
      </c>
      <c r="B61">
        <v>113</v>
      </c>
      <c r="D61" t="s">
        <v>14</v>
      </c>
      <c r="E61">
        <v>1130</v>
      </c>
    </row>
    <row r="62" spans="1:5" x14ac:dyDescent="0.25">
      <c r="A62" t="s">
        <v>20</v>
      </c>
      <c r="B62">
        <v>96</v>
      </c>
      <c r="D62" t="s">
        <v>14</v>
      </c>
      <c r="E62">
        <v>782</v>
      </c>
    </row>
    <row r="63" spans="1:5" x14ac:dyDescent="0.25">
      <c r="A63" t="s">
        <v>20</v>
      </c>
      <c r="B63">
        <v>498</v>
      </c>
      <c r="D63" t="s">
        <v>14</v>
      </c>
      <c r="E63">
        <v>210</v>
      </c>
    </row>
    <row r="64" spans="1:5" x14ac:dyDescent="0.25">
      <c r="A64" t="s">
        <v>20</v>
      </c>
      <c r="B64">
        <v>180</v>
      </c>
      <c r="D64" t="s">
        <v>14</v>
      </c>
      <c r="E64">
        <v>136</v>
      </c>
    </row>
    <row r="65" spans="1:5" x14ac:dyDescent="0.25">
      <c r="A65" t="s">
        <v>20</v>
      </c>
      <c r="B65">
        <v>27</v>
      </c>
      <c r="D65" t="s">
        <v>14</v>
      </c>
      <c r="E65">
        <v>86</v>
      </c>
    </row>
    <row r="66" spans="1:5" x14ac:dyDescent="0.25">
      <c r="A66" t="s">
        <v>20</v>
      </c>
      <c r="B66">
        <v>2331</v>
      </c>
      <c r="D66" t="s">
        <v>14</v>
      </c>
      <c r="E66">
        <v>19</v>
      </c>
    </row>
    <row r="67" spans="1:5" x14ac:dyDescent="0.25">
      <c r="A67" t="s">
        <v>20</v>
      </c>
      <c r="B67">
        <v>113</v>
      </c>
      <c r="D67" t="s">
        <v>14</v>
      </c>
      <c r="E67">
        <v>886</v>
      </c>
    </row>
    <row r="68" spans="1:5" x14ac:dyDescent="0.25">
      <c r="A68" t="s">
        <v>20</v>
      </c>
      <c r="B68">
        <v>164</v>
      </c>
      <c r="D68" t="s">
        <v>14</v>
      </c>
      <c r="E68">
        <v>35</v>
      </c>
    </row>
    <row r="69" spans="1:5" x14ac:dyDescent="0.25">
      <c r="A69" t="s">
        <v>20</v>
      </c>
      <c r="B69">
        <v>164</v>
      </c>
      <c r="D69" t="s">
        <v>14</v>
      </c>
      <c r="E69">
        <v>24</v>
      </c>
    </row>
    <row r="70" spans="1:5" x14ac:dyDescent="0.25">
      <c r="A70" t="s">
        <v>20</v>
      </c>
      <c r="B70">
        <v>336</v>
      </c>
      <c r="D70" t="s">
        <v>14</v>
      </c>
      <c r="E70">
        <v>86</v>
      </c>
    </row>
    <row r="71" spans="1:5" x14ac:dyDescent="0.25">
      <c r="A71" t="s">
        <v>20</v>
      </c>
      <c r="B71">
        <v>1917</v>
      </c>
      <c r="D71" t="s">
        <v>14</v>
      </c>
      <c r="E71">
        <v>243</v>
      </c>
    </row>
    <row r="72" spans="1:5" x14ac:dyDescent="0.25">
      <c r="A72" t="s">
        <v>20</v>
      </c>
      <c r="B72">
        <v>95</v>
      </c>
      <c r="D72" t="s">
        <v>14</v>
      </c>
      <c r="E72">
        <v>65</v>
      </c>
    </row>
    <row r="73" spans="1:5" x14ac:dyDescent="0.25">
      <c r="A73" t="s">
        <v>20</v>
      </c>
      <c r="B73">
        <v>147</v>
      </c>
      <c r="D73" t="s">
        <v>14</v>
      </c>
      <c r="E73">
        <v>100</v>
      </c>
    </row>
    <row r="74" spans="1:5" x14ac:dyDescent="0.25">
      <c r="A74" t="s">
        <v>20</v>
      </c>
      <c r="B74">
        <v>86</v>
      </c>
      <c r="D74" t="s">
        <v>14</v>
      </c>
      <c r="E74">
        <v>168</v>
      </c>
    </row>
    <row r="75" spans="1:5" x14ac:dyDescent="0.25">
      <c r="A75" t="s">
        <v>20</v>
      </c>
      <c r="B75">
        <v>83</v>
      </c>
      <c r="D75" t="s">
        <v>14</v>
      </c>
      <c r="E75">
        <v>13</v>
      </c>
    </row>
    <row r="76" spans="1:5" x14ac:dyDescent="0.25">
      <c r="A76" t="s">
        <v>20</v>
      </c>
      <c r="B76">
        <v>676</v>
      </c>
      <c r="D76" t="s">
        <v>14</v>
      </c>
      <c r="E76">
        <v>1</v>
      </c>
    </row>
    <row r="77" spans="1:5" x14ac:dyDescent="0.25">
      <c r="A77" t="s">
        <v>20</v>
      </c>
      <c r="B77">
        <v>361</v>
      </c>
      <c r="D77" t="s">
        <v>14</v>
      </c>
      <c r="E77">
        <v>40</v>
      </c>
    </row>
    <row r="78" spans="1:5" x14ac:dyDescent="0.25">
      <c r="A78" t="s">
        <v>20</v>
      </c>
      <c r="B78">
        <v>131</v>
      </c>
      <c r="D78" t="s">
        <v>14</v>
      </c>
      <c r="E78">
        <v>226</v>
      </c>
    </row>
    <row r="79" spans="1:5" x14ac:dyDescent="0.25">
      <c r="A79" t="s">
        <v>20</v>
      </c>
      <c r="B79">
        <v>126</v>
      </c>
      <c r="D79" t="s">
        <v>14</v>
      </c>
      <c r="E79">
        <v>1625</v>
      </c>
    </row>
    <row r="80" spans="1:5" x14ac:dyDescent="0.25">
      <c r="A80" t="s">
        <v>20</v>
      </c>
      <c r="B80">
        <v>275</v>
      </c>
      <c r="D80" t="s">
        <v>14</v>
      </c>
      <c r="E80">
        <v>143</v>
      </c>
    </row>
    <row r="81" spans="1:5" x14ac:dyDescent="0.25">
      <c r="A81" t="s">
        <v>20</v>
      </c>
      <c r="B81">
        <v>67</v>
      </c>
      <c r="D81" t="s">
        <v>14</v>
      </c>
      <c r="E81">
        <v>934</v>
      </c>
    </row>
    <row r="82" spans="1:5" x14ac:dyDescent="0.25">
      <c r="A82" t="s">
        <v>20</v>
      </c>
      <c r="B82">
        <v>154</v>
      </c>
      <c r="D82" t="s">
        <v>14</v>
      </c>
      <c r="E82">
        <v>17</v>
      </c>
    </row>
    <row r="83" spans="1:5" x14ac:dyDescent="0.25">
      <c r="A83" t="s">
        <v>20</v>
      </c>
      <c r="B83">
        <v>1782</v>
      </c>
      <c r="D83" t="s">
        <v>14</v>
      </c>
      <c r="E83">
        <v>2179</v>
      </c>
    </row>
    <row r="84" spans="1:5" x14ac:dyDescent="0.25">
      <c r="A84" t="s">
        <v>20</v>
      </c>
      <c r="B84">
        <v>903</v>
      </c>
      <c r="D84" t="s">
        <v>14</v>
      </c>
      <c r="E84">
        <v>931</v>
      </c>
    </row>
    <row r="85" spans="1:5" x14ac:dyDescent="0.25">
      <c r="A85" t="s">
        <v>20</v>
      </c>
      <c r="B85">
        <v>94</v>
      </c>
      <c r="D85" t="s">
        <v>14</v>
      </c>
      <c r="E85">
        <v>92</v>
      </c>
    </row>
    <row r="86" spans="1:5" x14ac:dyDescent="0.25">
      <c r="A86" t="s">
        <v>20</v>
      </c>
      <c r="B86">
        <v>180</v>
      </c>
      <c r="D86" t="s">
        <v>14</v>
      </c>
      <c r="E86">
        <v>57</v>
      </c>
    </row>
    <row r="87" spans="1:5" x14ac:dyDescent="0.25">
      <c r="A87" t="s">
        <v>20</v>
      </c>
      <c r="B87">
        <v>533</v>
      </c>
      <c r="D87" t="s">
        <v>14</v>
      </c>
      <c r="E87">
        <v>41</v>
      </c>
    </row>
    <row r="88" spans="1:5" x14ac:dyDescent="0.25">
      <c r="A88" t="s">
        <v>20</v>
      </c>
      <c r="B88">
        <v>2443</v>
      </c>
      <c r="D88" t="s">
        <v>14</v>
      </c>
      <c r="E88">
        <v>1</v>
      </c>
    </row>
    <row r="89" spans="1:5" x14ac:dyDescent="0.25">
      <c r="A89" t="s">
        <v>20</v>
      </c>
      <c r="B89">
        <v>89</v>
      </c>
      <c r="D89" t="s">
        <v>14</v>
      </c>
      <c r="E89">
        <v>101</v>
      </c>
    </row>
    <row r="90" spans="1:5" x14ac:dyDescent="0.25">
      <c r="A90" t="s">
        <v>20</v>
      </c>
      <c r="B90">
        <v>159</v>
      </c>
      <c r="D90" t="s">
        <v>14</v>
      </c>
      <c r="E90">
        <v>1335</v>
      </c>
    </row>
    <row r="91" spans="1:5" x14ac:dyDescent="0.25">
      <c r="A91" t="s">
        <v>20</v>
      </c>
      <c r="B91">
        <v>50</v>
      </c>
      <c r="D91" t="s">
        <v>14</v>
      </c>
      <c r="E91">
        <v>15</v>
      </c>
    </row>
    <row r="92" spans="1:5" x14ac:dyDescent="0.25">
      <c r="A92" t="s">
        <v>20</v>
      </c>
      <c r="B92">
        <v>186</v>
      </c>
      <c r="D92" t="s">
        <v>14</v>
      </c>
      <c r="E92">
        <v>454</v>
      </c>
    </row>
    <row r="93" spans="1:5" x14ac:dyDescent="0.25">
      <c r="A93" t="s">
        <v>20</v>
      </c>
      <c r="B93">
        <v>1071</v>
      </c>
      <c r="D93" t="s">
        <v>14</v>
      </c>
      <c r="E93">
        <v>3182</v>
      </c>
    </row>
    <row r="94" spans="1:5" x14ac:dyDescent="0.25">
      <c r="A94" t="s">
        <v>20</v>
      </c>
      <c r="B94">
        <v>117</v>
      </c>
      <c r="D94" t="s">
        <v>14</v>
      </c>
      <c r="E94">
        <v>15</v>
      </c>
    </row>
    <row r="95" spans="1:5" x14ac:dyDescent="0.25">
      <c r="A95" t="s">
        <v>20</v>
      </c>
      <c r="B95">
        <v>70</v>
      </c>
      <c r="D95" t="s">
        <v>14</v>
      </c>
      <c r="E95">
        <v>133</v>
      </c>
    </row>
    <row r="96" spans="1:5" x14ac:dyDescent="0.25">
      <c r="A96" t="s">
        <v>20</v>
      </c>
      <c r="B96">
        <v>135</v>
      </c>
      <c r="D96" t="s">
        <v>14</v>
      </c>
      <c r="E96">
        <v>2062</v>
      </c>
    </row>
    <row r="97" spans="1:5" x14ac:dyDescent="0.25">
      <c r="A97" t="s">
        <v>20</v>
      </c>
      <c r="B97">
        <v>768</v>
      </c>
      <c r="D97" t="s">
        <v>14</v>
      </c>
      <c r="E97">
        <v>29</v>
      </c>
    </row>
    <row r="98" spans="1:5" x14ac:dyDescent="0.25">
      <c r="A98" t="s">
        <v>20</v>
      </c>
      <c r="B98">
        <v>199</v>
      </c>
      <c r="D98" t="s">
        <v>14</v>
      </c>
      <c r="E98">
        <v>132</v>
      </c>
    </row>
    <row r="99" spans="1:5" x14ac:dyDescent="0.25">
      <c r="A99" t="s">
        <v>20</v>
      </c>
      <c r="B99">
        <v>107</v>
      </c>
      <c r="D99" t="s">
        <v>14</v>
      </c>
      <c r="E99">
        <v>137</v>
      </c>
    </row>
    <row r="100" spans="1:5" x14ac:dyDescent="0.25">
      <c r="A100" t="s">
        <v>20</v>
      </c>
      <c r="B100">
        <v>195</v>
      </c>
      <c r="D100" t="s">
        <v>14</v>
      </c>
      <c r="E100">
        <v>908</v>
      </c>
    </row>
    <row r="101" spans="1:5" x14ac:dyDescent="0.25">
      <c r="A101" t="s">
        <v>20</v>
      </c>
      <c r="B101">
        <v>3376</v>
      </c>
      <c r="D101" t="s">
        <v>14</v>
      </c>
      <c r="E101">
        <v>10</v>
      </c>
    </row>
    <row r="102" spans="1:5" x14ac:dyDescent="0.25">
      <c r="A102" t="s">
        <v>20</v>
      </c>
      <c r="B102">
        <v>41</v>
      </c>
      <c r="D102" t="s">
        <v>14</v>
      </c>
      <c r="E102">
        <v>1910</v>
      </c>
    </row>
    <row r="103" spans="1:5" x14ac:dyDescent="0.25">
      <c r="A103" t="s">
        <v>20</v>
      </c>
      <c r="B103">
        <v>1821</v>
      </c>
      <c r="D103" t="s">
        <v>14</v>
      </c>
      <c r="E103">
        <v>38</v>
      </c>
    </row>
    <row r="104" spans="1:5" x14ac:dyDescent="0.25">
      <c r="A104" t="s">
        <v>20</v>
      </c>
      <c r="B104">
        <v>164</v>
      </c>
      <c r="D104" t="s">
        <v>14</v>
      </c>
      <c r="E104">
        <v>104</v>
      </c>
    </row>
    <row r="105" spans="1:5" x14ac:dyDescent="0.25">
      <c r="A105" t="s">
        <v>20</v>
      </c>
      <c r="B105">
        <v>157</v>
      </c>
      <c r="D105" t="s">
        <v>14</v>
      </c>
      <c r="E105">
        <v>49</v>
      </c>
    </row>
    <row r="106" spans="1:5" x14ac:dyDescent="0.25">
      <c r="A106" t="s">
        <v>20</v>
      </c>
      <c r="B106">
        <v>246</v>
      </c>
      <c r="D106" t="s">
        <v>14</v>
      </c>
      <c r="E106">
        <v>1</v>
      </c>
    </row>
    <row r="107" spans="1:5" x14ac:dyDescent="0.25">
      <c r="A107" t="s">
        <v>20</v>
      </c>
      <c r="B107">
        <v>1396</v>
      </c>
      <c r="D107" t="s">
        <v>14</v>
      </c>
      <c r="E107">
        <v>245</v>
      </c>
    </row>
    <row r="108" spans="1:5" x14ac:dyDescent="0.25">
      <c r="A108" t="s">
        <v>20</v>
      </c>
      <c r="B108">
        <v>2506</v>
      </c>
      <c r="D108" t="s">
        <v>14</v>
      </c>
      <c r="E108">
        <v>32</v>
      </c>
    </row>
    <row r="109" spans="1:5" x14ac:dyDescent="0.25">
      <c r="A109" t="s">
        <v>20</v>
      </c>
      <c r="B109">
        <v>244</v>
      </c>
      <c r="D109" t="s">
        <v>14</v>
      </c>
      <c r="E109">
        <v>7</v>
      </c>
    </row>
    <row r="110" spans="1:5" x14ac:dyDescent="0.25">
      <c r="A110" t="s">
        <v>20</v>
      </c>
      <c r="B110">
        <v>146</v>
      </c>
      <c r="D110" t="s">
        <v>14</v>
      </c>
      <c r="E110">
        <v>803</v>
      </c>
    </row>
    <row r="111" spans="1:5" x14ac:dyDescent="0.25">
      <c r="A111" t="s">
        <v>20</v>
      </c>
      <c r="B111">
        <v>1267</v>
      </c>
      <c r="D111" t="s">
        <v>14</v>
      </c>
      <c r="E111">
        <v>16</v>
      </c>
    </row>
    <row r="112" spans="1:5" x14ac:dyDescent="0.25">
      <c r="A112" t="s">
        <v>20</v>
      </c>
      <c r="B112">
        <v>1561</v>
      </c>
      <c r="D112" t="s">
        <v>14</v>
      </c>
      <c r="E112">
        <v>31</v>
      </c>
    </row>
    <row r="113" spans="1:5" x14ac:dyDescent="0.25">
      <c r="A113" t="s">
        <v>20</v>
      </c>
      <c r="B113">
        <v>48</v>
      </c>
      <c r="D113" t="s">
        <v>14</v>
      </c>
      <c r="E113">
        <v>108</v>
      </c>
    </row>
    <row r="114" spans="1:5" x14ac:dyDescent="0.25">
      <c r="A114" t="s">
        <v>20</v>
      </c>
      <c r="B114">
        <v>2739</v>
      </c>
      <c r="D114" t="s">
        <v>14</v>
      </c>
      <c r="E114">
        <v>30</v>
      </c>
    </row>
    <row r="115" spans="1:5" x14ac:dyDescent="0.25">
      <c r="A115" t="s">
        <v>20</v>
      </c>
      <c r="B115">
        <v>3537</v>
      </c>
      <c r="D115" t="s">
        <v>14</v>
      </c>
      <c r="E115">
        <v>17</v>
      </c>
    </row>
    <row r="116" spans="1:5" x14ac:dyDescent="0.25">
      <c r="A116" t="s">
        <v>20</v>
      </c>
      <c r="B116">
        <v>2107</v>
      </c>
      <c r="D116" t="s">
        <v>14</v>
      </c>
      <c r="E116">
        <v>80</v>
      </c>
    </row>
    <row r="117" spans="1:5" x14ac:dyDescent="0.25">
      <c r="A117" t="s">
        <v>20</v>
      </c>
      <c r="B117">
        <v>3318</v>
      </c>
      <c r="D117" t="s">
        <v>14</v>
      </c>
      <c r="E117">
        <v>2468</v>
      </c>
    </row>
    <row r="118" spans="1:5" x14ac:dyDescent="0.25">
      <c r="A118" t="s">
        <v>20</v>
      </c>
      <c r="B118">
        <v>340</v>
      </c>
      <c r="D118" t="s">
        <v>14</v>
      </c>
      <c r="E118">
        <v>26</v>
      </c>
    </row>
    <row r="119" spans="1:5" x14ac:dyDescent="0.25">
      <c r="A119" t="s">
        <v>20</v>
      </c>
      <c r="B119">
        <v>1442</v>
      </c>
      <c r="D119" t="s">
        <v>14</v>
      </c>
      <c r="E119">
        <v>73</v>
      </c>
    </row>
    <row r="120" spans="1:5" x14ac:dyDescent="0.25">
      <c r="A120" t="s">
        <v>20</v>
      </c>
      <c r="B120">
        <v>126</v>
      </c>
      <c r="D120" t="s">
        <v>14</v>
      </c>
      <c r="E120">
        <v>128</v>
      </c>
    </row>
    <row r="121" spans="1:5" x14ac:dyDescent="0.25">
      <c r="A121" t="s">
        <v>20</v>
      </c>
      <c r="B121">
        <v>524</v>
      </c>
      <c r="D121" t="s">
        <v>14</v>
      </c>
      <c r="E121">
        <v>33</v>
      </c>
    </row>
    <row r="122" spans="1:5" x14ac:dyDescent="0.25">
      <c r="A122" t="s">
        <v>20</v>
      </c>
      <c r="B122">
        <v>1989</v>
      </c>
      <c r="D122" t="s">
        <v>14</v>
      </c>
      <c r="E122">
        <v>1072</v>
      </c>
    </row>
    <row r="123" spans="1:5" x14ac:dyDescent="0.25">
      <c r="A123" t="s">
        <v>20</v>
      </c>
      <c r="B123">
        <v>157</v>
      </c>
      <c r="D123" t="s">
        <v>14</v>
      </c>
      <c r="E123">
        <v>393</v>
      </c>
    </row>
    <row r="124" spans="1:5" x14ac:dyDescent="0.25">
      <c r="A124" t="s">
        <v>20</v>
      </c>
      <c r="B124">
        <v>4498</v>
      </c>
      <c r="D124" t="s">
        <v>14</v>
      </c>
      <c r="E124">
        <v>1257</v>
      </c>
    </row>
    <row r="125" spans="1:5" x14ac:dyDescent="0.25">
      <c r="A125" t="s">
        <v>20</v>
      </c>
      <c r="B125">
        <v>80</v>
      </c>
      <c r="D125" t="s">
        <v>14</v>
      </c>
      <c r="E125">
        <v>328</v>
      </c>
    </row>
    <row r="126" spans="1:5" x14ac:dyDescent="0.25">
      <c r="A126" t="s">
        <v>20</v>
      </c>
      <c r="B126">
        <v>43</v>
      </c>
      <c r="D126" t="s">
        <v>14</v>
      </c>
      <c r="E126">
        <v>147</v>
      </c>
    </row>
    <row r="127" spans="1:5" x14ac:dyDescent="0.25">
      <c r="A127" t="s">
        <v>20</v>
      </c>
      <c r="B127">
        <v>2053</v>
      </c>
      <c r="D127" t="s">
        <v>14</v>
      </c>
      <c r="E127">
        <v>830</v>
      </c>
    </row>
    <row r="128" spans="1:5" x14ac:dyDescent="0.25">
      <c r="A128" t="s">
        <v>20</v>
      </c>
      <c r="B128">
        <v>168</v>
      </c>
      <c r="D128" t="s">
        <v>14</v>
      </c>
      <c r="E128">
        <v>331</v>
      </c>
    </row>
    <row r="129" spans="1:5" x14ac:dyDescent="0.25">
      <c r="A129" t="s">
        <v>20</v>
      </c>
      <c r="B129">
        <v>4289</v>
      </c>
      <c r="D129" t="s">
        <v>14</v>
      </c>
      <c r="E129">
        <v>25</v>
      </c>
    </row>
    <row r="130" spans="1:5" x14ac:dyDescent="0.25">
      <c r="A130" t="s">
        <v>20</v>
      </c>
      <c r="B130">
        <v>165</v>
      </c>
      <c r="D130" t="s">
        <v>14</v>
      </c>
      <c r="E130">
        <v>3483</v>
      </c>
    </row>
    <row r="131" spans="1:5" x14ac:dyDescent="0.25">
      <c r="A131" t="s">
        <v>20</v>
      </c>
      <c r="B131">
        <v>1815</v>
      </c>
      <c r="D131" t="s">
        <v>14</v>
      </c>
      <c r="E131">
        <v>923</v>
      </c>
    </row>
    <row r="132" spans="1:5" x14ac:dyDescent="0.25">
      <c r="A132" t="s">
        <v>20</v>
      </c>
      <c r="B132">
        <v>397</v>
      </c>
      <c r="D132" t="s">
        <v>14</v>
      </c>
      <c r="E132">
        <v>1</v>
      </c>
    </row>
    <row r="133" spans="1:5" x14ac:dyDescent="0.25">
      <c r="A133" t="s">
        <v>20</v>
      </c>
      <c r="B133">
        <v>1539</v>
      </c>
      <c r="D133" t="s">
        <v>14</v>
      </c>
      <c r="E133">
        <v>33</v>
      </c>
    </row>
    <row r="134" spans="1:5" x14ac:dyDescent="0.25">
      <c r="A134" t="s">
        <v>20</v>
      </c>
      <c r="B134">
        <v>138</v>
      </c>
      <c r="D134" t="s">
        <v>14</v>
      </c>
      <c r="E134">
        <v>40</v>
      </c>
    </row>
    <row r="135" spans="1:5" x14ac:dyDescent="0.25">
      <c r="A135" t="s">
        <v>20</v>
      </c>
      <c r="B135">
        <v>3594</v>
      </c>
      <c r="D135" t="s">
        <v>14</v>
      </c>
      <c r="E135">
        <v>23</v>
      </c>
    </row>
    <row r="136" spans="1:5" x14ac:dyDescent="0.25">
      <c r="A136" t="s">
        <v>20</v>
      </c>
      <c r="B136">
        <v>5880</v>
      </c>
      <c r="D136" t="s">
        <v>14</v>
      </c>
      <c r="E136">
        <v>75</v>
      </c>
    </row>
    <row r="137" spans="1:5" x14ac:dyDescent="0.25">
      <c r="A137" t="s">
        <v>20</v>
      </c>
      <c r="B137">
        <v>112</v>
      </c>
      <c r="D137" t="s">
        <v>14</v>
      </c>
      <c r="E137">
        <v>2176</v>
      </c>
    </row>
    <row r="138" spans="1:5" x14ac:dyDescent="0.25">
      <c r="A138" t="s">
        <v>20</v>
      </c>
      <c r="B138">
        <v>943</v>
      </c>
      <c r="D138" t="s">
        <v>14</v>
      </c>
      <c r="E138">
        <v>441</v>
      </c>
    </row>
    <row r="139" spans="1:5" x14ac:dyDescent="0.25">
      <c r="A139" t="s">
        <v>20</v>
      </c>
      <c r="B139">
        <v>2468</v>
      </c>
      <c r="D139" t="s">
        <v>14</v>
      </c>
      <c r="E139">
        <v>25</v>
      </c>
    </row>
    <row r="140" spans="1:5" x14ac:dyDescent="0.25">
      <c r="A140" t="s">
        <v>20</v>
      </c>
      <c r="B140">
        <v>2551</v>
      </c>
      <c r="D140" t="s">
        <v>14</v>
      </c>
      <c r="E140">
        <v>127</v>
      </c>
    </row>
    <row r="141" spans="1:5" x14ac:dyDescent="0.25">
      <c r="A141" t="s">
        <v>20</v>
      </c>
      <c r="B141">
        <v>101</v>
      </c>
      <c r="D141" t="s">
        <v>14</v>
      </c>
      <c r="E141">
        <v>355</v>
      </c>
    </row>
    <row r="142" spans="1:5" x14ac:dyDescent="0.25">
      <c r="A142" t="s">
        <v>20</v>
      </c>
      <c r="B142">
        <v>92</v>
      </c>
      <c r="D142" t="s">
        <v>14</v>
      </c>
      <c r="E142">
        <v>44</v>
      </c>
    </row>
    <row r="143" spans="1:5" x14ac:dyDescent="0.25">
      <c r="A143" t="s">
        <v>20</v>
      </c>
      <c r="B143">
        <v>62</v>
      </c>
      <c r="D143" t="s">
        <v>14</v>
      </c>
      <c r="E143">
        <v>67</v>
      </c>
    </row>
    <row r="144" spans="1:5" x14ac:dyDescent="0.25">
      <c r="A144" t="s">
        <v>20</v>
      </c>
      <c r="B144">
        <v>149</v>
      </c>
      <c r="D144" t="s">
        <v>14</v>
      </c>
      <c r="E144">
        <v>1068</v>
      </c>
    </row>
    <row r="145" spans="1:5" x14ac:dyDescent="0.25">
      <c r="A145" t="s">
        <v>20</v>
      </c>
      <c r="B145">
        <v>329</v>
      </c>
      <c r="D145" t="s">
        <v>14</v>
      </c>
      <c r="E145">
        <v>424</v>
      </c>
    </row>
    <row r="146" spans="1:5" x14ac:dyDescent="0.25">
      <c r="A146" t="s">
        <v>20</v>
      </c>
      <c r="B146">
        <v>97</v>
      </c>
      <c r="D146" t="s">
        <v>14</v>
      </c>
      <c r="E146">
        <v>151</v>
      </c>
    </row>
    <row r="147" spans="1:5" x14ac:dyDescent="0.25">
      <c r="A147" t="s">
        <v>20</v>
      </c>
      <c r="B147">
        <v>1784</v>
      </c>
      <c r="D147" t="s">
        <v>14</v>
      </c>
      <c r="E147">
        <v>1608</v>
      </c>
    </row>
    <row r="148" spans="1:5" x14ac:dyDescent="0.25">
      <c r="A148" t="s">
        <v>20</v>
      </c>
      <c r="B148">
        <v>1684</v>
      </c>
      <c r="D148" t="s">
        <v>14</v>
      </c>
      <c r="E148">
        <v>941</v>
      </c>
    </row>
    <row r="149" spans="1:5" x14ac:dyDescent="0.25">
      <c r="A149" t="s">
        <v>20</v>
      </c>
      <c r="B149">
        <v>250</v>
      </c>
      <c r="D149" t="s">
        <v>14</v>
      </c>
      <c r="E149">
        <v>1</v>
      </c>
    </row>
    <row r="150" spans="1:5" x14ac:dyDescent="0.25">
      <c r="A150" t="s">
        <v>20</v>
      </c>
      <c r="B150">
        <v>238</v>
      </c>
      <c r="D150" t="s">
        <v>14</v>
      </c>
      <c r="E150">
        <v>40</v>
      </c>
    </row>
    <row r="151" spans="1:5" x14ac:dyDescent="0.25">
      <c r="A151" t="s">
        <v>20</v>
      </c>
      <c r="B151">
        <v>53</v>
      </c>
      <c r="D151" t="s">
        <v>14</v>
      </c>
      <c r="E151">
        <v>3015</v>
      </c>
    </row>
    <row r="152" spans="1:5" x14ac:dyDescent="0.25">
      <c r="A152" t="s">
        <v>20</v>
      </c>
      <c r="B152">
        <v>214</v>
      </c>
      <c r="D152" t="s">
        <v>14</v>
      </c>
      <c r="E152">
        <v>435</v>
      </c>
    </row>
    <row r="153" spans="1:5" x14ac:dyDescent="0.25">
      <c r="A153" t="s">
        <v>20</v>
      </c>
      <c r="B153">
        <v>222</v>
      </c>
      <c r="D153" t="s">
        <v>14</v>
      </c>
      <c r="E153">
        <v>714</v>
      </c>
    </row>
    <row r="154" spans="1:5" x14ac:dyDescent="0.25">
      <c r="A154" t="s">
        <v>20</v>
      </c>
      <c r="B154">
        <v>1884</v>
      </c>
      <c r="D154" t="s">
        <v>14</v>
      </c>
      <c r="E154">
        <v>5497</v>
      </c>
    </row>
    <row r="155" spans="1:5" x14ac:dyDescent="0.25">
      <c r="A155" t="s">
        <v>20</v>
      </c>
      <c r="B155">
        <v>218</v>
      </c>
      <c r="D155" t="s">
        <v>14</v>
      </c>
      <c r="E155">
        <v>418</v>
      </c>
    </row>
    <row r="156" spans="1:5" x14ac:dyDescent="0.25">
      <c r="A156" t="s">
        <v>20</v>
      </c>
      <c r="B156">
        <v>6465</v>
      </c>
      <c r="D156" t="s">
        <v>14</v>
      </c>
      <c r="E156">
        <v>1439</v>
      </c>
    </row>
    <row r="157" spans="1:5" x14ac:dyDescent="0.25">
      <c r="A157" t="s">
        <v>20</v>
      </c>
      <c r="B157">
        <v>59</v>
      </c>
      <c r="D157" t="s">
        <v>14</v>
      </c>
      <c r="E157">
        <v>15</v>
      </c>
    </row>
    <row r="158" spans="1:5" x14ac:dyDescent="0.25">
      <c r="A158" t="s">
        <v>20</v>
      </c>
      <c r="B158">
        <v>88</v>
      </c>
      <c r="D158" t="s">
        <v>14</v>
      </c>
      <c r="E158">
        <v>1999</v>
      </c>
    </row>
    <row r="159" spans="1:5" x14ac:dyDescent="0.25">
      <c r="A159" t="s">
        <v>20</v>
      </c>
      <c r="B159">
        <v>1697</v>
      </c>
      <c r="D159" t="s">
        <v>14</v>
      </c>
      <c r="E159">
        <v>118</v>
      </c>
    </row>
    <row r="160" spans="1:5" x14ac:dyDescent="0.25">
      <c r="A160" t="s">
        <v>20</v>
      </c>
      <c r="B160">
        <v>92</v>
      </c>
      <c r="D160" t="s">
        <v>14</v>
      </c>
      <c r="E160">
        <v>162</v>
      </c>
    </row>
    <row r="161" spans="1:5" x14ac:dyDescent="0.25">
      <c r="A161" t="s">
        <v>20</v>
      </c>
      <c r="B161">
        <v>186</v>
      </c>
      <c r="D161" t="s">
        <v>14</v>
      </c>
      <c r="E161">
        <v>83</v>
      </c>
    </row>
    <row r="162" spans="1:5" x14ac:dyDescent="0.25">
      <c r="A162" t="s">
        <v>20</v>
      </c>
      <c r="B162">
        <v>138</v>
      </c>
      <c r="D162" t="s">
        <v>14</v>
      </c>
      <c r="E162">
        <v>747</v>
      </c>
    </row>
    <row r="163" spans="1:5" x14ac:dyDescent="0.25">
      <c r="A163" t="s">
        <v>20</v>
      </c>
      <c r="B163">
        <v>261</v>
      </c>
      <c r="D163" t="s">
        <v>14</v>
      </c>
      <c r="E163">
        <v>84</v>
      </c>
    </row>
    <row r="164" spans="1:5" x14ac:dyDescent="0.25">
      <c r="A164" t="s">
        <v>20</v>
      </c>
      <c r="B164">
        <v>107</v>
      </c>
      <c r="D164" t="s">
        <v>14</v>
      </c>
      <c r="E164">
        <v>91</v>
      </c>
    </row>
    <row r="165" spans="1:5" x14ac:dyDescent="0.25">
      <c r="A165" t="s">
        <v>20</v>
      </c>
      <c r="B165">
        <v>199</v>
      </c>
      <c r="D165" t="s">
        <v>14</v>
      </c>
      <c r="E165">
        <v>792</v>
      </c>
    </row>
    <row r="166" spans="1:5" x14ac:dyDescent="0.25">
      <c r="A166" t="s">
        <v>20</v>
      </c>
      <c r="B166">
        <v>5512</v>
      </c>
      <c r="D166" t="s">
        <v>14</v>
      </c>
      <c r="E166">
        <v>32</v>
      </c>
    </row>
    <row r="167" spans="1:5" x14ac:dyDescent="0.25">
      <c r="A167" t="s">
        <v>20</v>
      </c>
      <c r="B167">
        <v>86</v>
      </c>
      <c r="D167" t="s">
        <v>14</v>
      </c>
      <c r="E167">
        <v>186</v>
      </c>
    </row>
    <row r="168" spans="1:5" x14ac:dyDescent="0.25">
      <c r="A168" t="s">
        <v>20</v>
      </c>
      <c r="B168">
        <v>2768</v>
      </c>
      <c r="D168" t="s">
        <v>14</v>
      </c>
      <c r="E168">
        <v>605</v>
      </c>
    </row>
    <row r="169" spans="1:5" x14ac:dyDescent="0.25">
      <c r="A169" t="s">
        <v>20</v>
      </c>
      <c r="B169">
        <v>48</v>
      </c>
      <c r="D169" t="s">
        <v>14</v>
      </c>
      <c r="E169">
        <v>1</v>
      </c>
    </row>
    <row r="170" spans="1:5" x14ac:dyDescent="0.25">
      <c r="A170" t="s">
        <v>20</v>
      </c>
      <c r="B170">
        <v>87</v>
      </c>
      <c r="D170" t="s">
        <v>14</v>
      </c>
      <c r="E170">
        <v>31</v>
      </c>
    </row>
    <row r="171" spans="1:5" x14ac:dyDescent="0.25">
      <c r="A171" t="s">
        <v>20</v>
      </c>
      <c r="B171">
        <v>1894</v>
      </c>
      <c r="D171" t="s">
        <v>14</v>
      </c>
      <c r="E171">
        <v>1181</v>
      </c>
    </row>
    <row r="172" spans="1:5" x14ac:dyDescent="0.25">
      <c r="A172" t="s">
        <v>20</v>
      </c>
      <c r="B172">
        <v>282</v>
      </c>
      <c r="D172" t="s">
        <v>14</v>
      </c>
      <c r="E172">
        <v>39</v>
      </c>
    </row>
    <row r="173" spans="1:5" x14ac:dyDescent="0.25">
      <c r="A173" t="s">
        <v>20</v>
      </c>
      <c r="B173">
        <v>116</v>
      </c>
      <c r="D173" t="s">
        <v>14</v>
      </c>
      <c r="E173">
        <v>46</v>
      </c>
    </row>
    <row r="174" spans="1:5" x14ac:dyDescent="0.25">
      <c r="A174" t="s">
        <v>20</v>
      </c>
      <c r="B174">
        <v>83</v>
      </c>
      <c r="D174" t="s">
        <v>14</v>
      </c>
      <c r="E174">
        <v>105</v>
      </c>
    </row>
    <row r="175" spans="1:5" x14ac:dyDescent="0.25">
      <c r="A175" t="s">
        <v>20</v>
      </c>
      <c r="B175">
        <v>91</v>
      </c>
      <c r="D175" t="s">
        <v>14</v>
      </c>
      <c r="E175">
        <v>535</v>
      </c>
    </row>
    <row r="176" spans="1:5" x14ac:dyDescent="0.25">
      <c r="A176" t="s">
        <v>20</v>
      </c>
      <c r="B176">
        <v>546</v>
      </c>
      <c r="D176" t="s">
        <v>14</v>
      </c>
      <c r="E176">
        <v>16</v>
      </c>
    </row>
    <row r="177" spans="1:5" x14ac:dyDescent="0.25">
      <c r="A177" t="s">
        <v>20</v>
      </c>
      <c r="B177">
        <v>393</v>
      </c>
      <c r="D177" t="s">
        <v>14</v>
      </c>
      <c r="E177">
        <v>575</v>
      </c>
    </row>
    <row r="178" spans="1:5" x14ac:dyDescent="0.25">
      <c r="A178" t="s">
        <v>20</v>
      </c>
      <c r="B178">
        <v>133</v>
      </c>
      <c r="D178" t="s">
        <v>14</v>
      </c>
      <c r="E178">
        <v>1120</v>
      </c>
    </row>
    <row r="179" spans="1:5" x14ac:dyDescent="0.25">
      <c r="A179" t="s">
        <v>20</v>
      </c>
      <c r="B179">
        <v>254</v>
      </c>
      <c r="D179" t="s">
        <v>14</v>
      </c>
      <c r="E179">
        <v>113</v>
      </c>
    </row>
    <row r="180" spans="1:5" x14ac:dyDescent="0.25">
      <c r="A180" t="s">
        <v>20</v>
      </c>
      <c r="B180">
        <v>176</v>
      </c>
      <c r="D180" t="s">
        <v>14</v>
      </c>
      <c r="E180">
        <v>1538</v>
      </c>
    </row>
    <row r="181" spans="1:5" x14ac:dyDescent="0.25">
      <c r="A181" t="s">
        <v>20</v>
      </c>
      <c r="B181">
        <v>337</v>
      </c>
      <c r="D181" t="s">
        <v>14</v>
      </c>
      <c r="E181">
        <v>9</v>
      </c>
    </row>
    <row r="182" spans="1:5" x14ac:dyDescent="0.25">
      <c r="A182" t="s">
        <v>20</v>
      </c>
      <c r="B182">
        <v>107</v>
      </c>
      <c r="D182" t="s">
        <v>14</v>
      </c>
      <c r="E182">
        <v>554</v>
      </c>
    </row>
    <row r="183" spans="1:5" x14ac:dyDescent="0.25">
      <c r="A183" t="s">
        <v>20</v>
      </c>
      <c r="B183">
        <v>183</v>
      </c>
      <c r="D183" t="s">
        <v>14</v>
      </c>
      <c r="E183">
        <v>648</v>
      </c>
    </row>
    <row r="184" spans="1:5" x14ac:dyDescent="0.25">
      <c r="A184" t="s">
        <v>20</v>
      </c>
      <c r="B184">
        <v>72</v>
      </c>
      <c r="D184" t="s">
        <v>14</v>
      </c>
      <c r="E184">
        <v>21</v>
      </c>
    </row>
    <row r="185" spans="1:5" x14ac:dyDescent="0.25">
      <c r="A185" t="s">
        <v>20</v>
      </c>
      <c r="B185">
        <v>295</v>
      </c>
      <c r="D185" t="s">
        <v>14</v>
      </c>
      <c r="E185">
        <v>54</v>
      </c>
    </row>
    <row r="186" spans="1:5" x14ac:dyDescent="0.25">
      <c r="A186" t="s">
        <v>20</v>
      </c>
      <c r="B186">
        <v>142</v>
      </c>
      <c r="D186" t="s">
        <v>14</v>
      </c>
      <c r="E186">
        <v>120</v>
      </c>
    </row>
    <row r="187" spans="1:5" x14ac:dyDescent="0.25">
      <c r="A187" t="s">
        <v>20</v>
      </c>
      <c r="B187">
        <v>85</v>
      </c>
      <c r="D187" t="s">
        <v>14</v>
      </c>
      <c r="E187">
        <v>579</v>
      </c>
    </row>
    <row r="188" spans="1:5" x14ac:dyDescent="0.25">
      <c r="A188" t="s">
        <v>20</v>
      </c>
      <c r="B188">
        <v>659</v>
      </c>
      <c r="D188" t="s">
        <v>14</v>
      </c>
      <c r="E188">
        <v>2072</v>
      </c>
    </row>
    <row r="189" spans="1:5" x14ac:dyDescent="0.25">
      <c r="A189" t="s">
        <v>20</v>
      </c>
      <c r="B189">
        <v>121</v>
      </c>
      <c r="D189" t="s">
        <v>14</v>
      </c>
      <c r="E189">
        <v>0</v>
      </c>
    </row>
    <row r="190" spans="1:5" x14ac:dyDescent="0.25">
      <c r="A190" t="s">
        <v>20</v>
      </c>
      <c r="B190">
        <v>3742</v>
      </c>
      <c r="D190" t="s">
        <v>14</v>
      </c>
      <c r="E190">
        <v>1796</v>
      </c>
    </row>
    <row r="191" spans="1:5" x14ac:dyDescent="0.25">
      <c r="A191" t="s">
        <v>20</v>
      </c>
      <c r="B191">
        <v>223</v>
      </c>
      <c r="D191" t="s">
        <v>14</v>
      </c>
      <c r="E191">
        <v>62</v>
      </c>
    </row>
    <row r="192" spans="1:5" x14ac:dyDescent="0.25">
      <c r="A192" t="s">
        <v>20</v>
      </c>
      <c r="B192">
        <v>133</v>
      </c>
      <c r="D192" t="s">
        <v>14</v>
      </c>
      <c r="E192">
        <v>347</v>
      </c>
    </row>
    <row r="193" spans="1:5" x14ac:dyDescent="0.25">
      <c r="A193" t="s">
        <v>20</v>
      </c>
      <c r="B193">
        <v>5168</v>
      </c>
      <c r="D193" t="s">
        <v>14</v>
      </c>
      <c r="E193">
        <v>19</v>
      </c>
    </row>
    <row r="194" spans="1:5" x14ac:dyDescent="0.25">
      <c r="A194" t="s">
        <v>20</v>
      </c>
      <c r="B194">
        <v>307</v>
      </c>
      <c r="D194" t="s">
        <v>14</v>
      </c>
      <c r="E194">
        <v>1258</v>
      </c>
    </row>
    <row r="195" spans="1:5" x14ac:dyDescent="0.25">
      <c r="A195" t="s">
        <v>20</v>
      </c>
      <c r="B195">
        <v>2441</v>
      </c>
      <c r="D195" t="s">
        <v>14</v>
      </c>
      <c r="E195">
        <v>362</v>
      </c>
    </row>
    <row r="196" spans="1:5" x14ac:dyDescent="0.25">
      <c r="A196" t="s">
        <v>20</v>
      </c>
      <c r="B196">
        <v>1385</v>
      </c>
      <c r="D196" t="s">
        <v>14</v>
      </c>
      <c r="E196">
        <v>133</v>
      </c>
    </row>
    <row r="197" spans="1:5" x14ac:dyDescent="0.25">
      <c r="A197" t="s">
        <v>20</v>
      </c>
      <c r="B197">
        <v>190</v>
      </c>
      <c r="D197" t="s">
        <v>14</v>
      </c>
      <c r="E197">
        <v>846</v>
      </c>
    </row>
    <row r="198" spans="1:5" x14ac:dyDescent="0.25">
      <c r="A198" t="s">
        <v>20</v>
      </c>
      <c r="B198">
        <v>470</v>
      </c>
      <c r="D198" t="s">
        <v>14</v>
      </c>
      <c r="E198">
        <v>10</v>
      </c>
    </row>
    <row r="199" spans="1:5" x14ac:dyDescent="0.25">
      <c r="A199" t="s">
        <v>20</v>
      </c>
      <c r="B199">
        <v>253</v>
      </c>
      <c r="D199" t="s">
        <v>14</v>
      </c>
      <c r="E199">
        <v>191</v>
      </c>
    </row>
    <row r="200" spans="1:5" x14ac:dyDescent="0.25">
      <c r="A200" t="s">
        <v>20</v>
      </c>
      <c r="B200">
        <v>1113</v>
      </c>
      <c r="D200" t="s">
        <v>14</v>
      </c>
      <c r="E200">
        <v>1979</v>
      </c>
    </row>
    <row r="201" spans="1:5" x14ac:dyDescent="0.25">
      <c r="A201" t="s">
        <v>20</v>
      </c>
      <c r="B201">
        <v>2283</v>
      </c>
      <c r="D201" t="s">
        <v>14</v>
      </c>
      <c r="E201">
        <v>63</v>
      </c>
    </row>
    <row r="202" spans="1:5" x14ac:dyDescent="0.25">
      <c r="A202" t="s">
        <v>20</v>
      </c>
      <c r="B202">
        <v>1095</v>
      </c>
      <c r="D202" t="s">
        <v>14</v>
      </c>
      <c r="E202">
        <v>6080</v>
      </c>
    </row>
    <row r="203" spans="1:5" x14ac:dyDescent="0.25">
      <c r="A203" t="s">
        <v>20</v>
      </c>
      <c r="B203">
        <v>1690</v>
      </c>
      <c r="D203" t="s">
        <v>14</v>
      </c>
      <c r="E203">
        <v>80</v>
      </c>
    </row>
    <row r="204" spans="1:5" x14ac:dyDescent="0.25">
      <c r="A204" t="s">
        <v>20</v>
      </c>
      <c r="B204">
        <v>191</v>
      </c>
      <c r="D204" t="s">
        <v>14</v>
      </c>
      <c r="E204">
        <v>9</v>
      </c>
    </row>
    <row r="205" spans="1:5" x14ac:dyDescent="0.25">
      <c r="A205" t="s">
        <v>20</v>
      </c>
      <c r="B205">
        <v>2013</v>
      </c>
      <c r="D205" t="s">
        <v>14</v>
      </c>
      <c r="E205">
        <v>1784</v>
      </c>
    </row>
    <row r="206" spans="1:5" x14ac:dyDescent="0.25">
      <c r="A206" t="s">
        <v>20</v>
      </c>
      <c r="B206">
        <v>1703</v>
      </c>
      <c r="D206" t="s">
        <v>14</v>
      </c>
      <c r="E206">
        <v>243</v>
      </c>
    </row>
    <row r="207" spans="1:5" x14ac:dyDescent="0.25">
      <c r="A207" t="s">
        <v>20</v>
      </c>
      <c r="B207">
        <v>80</v>
      </c>
      <c r="D207" t="s">
        <v>14</v>
      </c>
      <c r="E207">
        <v>1296</v>
      </c>
    </row>
    <row r="208" spans="1:5" x14ac:dyDescent="0.25">
      <c r="A208" t="s">
        <v>20</v>
      </c>
      <c r="B208">
        <v>41</v>
      </c>
      <c r="D208" t="s">
        <v>14</v>
      </c>
      <c r="E208">
        <v>77</v>
      </c>
    </row>
    <row r="209" spans="1:5" x14ac:dyDescent="0.25">
      <c r="A209" t="s">
        <v>20</v>
      </c>
      <c r="B209">
        <v>187</v>
      </c>
      <c r="D209" t="s">
        <v>14</v>
      </c>
      <c r="E209">
        <v>395</v>
      </c>
    </row>
    <row r="210" spans="1:5" x14ac:dyDescent="0.25">
      <c r="A210" t="s">
        <v>20</v>
      </c>
      <c r="B210">
        <v>2875</v>
      </c>
      <c r="D210" t="s">
        <v>14</v>
      </c>
      <c r="E210">
        <v>49</v>
      </c>
    </row>
    <row r="211" spans="1:5" x14ac:dyDescent="0.25">
      <c r="A211" t="s">
        <v>20</v>
      </c>
      <c r="B211">
        <v>88</v>
      </c>
      <c r="D211" t="s">
        <v>14</v>
      </c>
      <c r="E211">
        <v>180</v>
      </c>
    </row>
    <row r="212" spans="1:5" x14ac:dyDescent="0.25">
      <c r="A212" t="s">
        <v>20</v>
      </c>
      <c r="B212">
        <v>191</v>
      </c>
      <c r="D212" t="s">
        <v>14</v>
      </c>
      <c r="E212">
        <v>2690</v>
      </c>
    </row>
    <row r="213" spans="1:5" x14ac:dyDescent="0.25">
      <c r="A213" t="s">
        <v>20</v>
      </c>
      <c r="B213">
        <v>139</v>
      </c>
      <c r="D213" t="s">
        <v>14</v>
      </c>
      <c r="E213">
        <v>2779</v>
      </c>
    </row>
    <row r="214" spans="1:5" x14ac:dyDescent="0.25">
      <c r="A214" t="s">
        <v>20</v>
      </c>
      <c r="B214">
        <v>186</v>
      </c>
      <c r="D214" t="s">
        <v>14</v>
      </c>
      <c r="E214">
        <v>92</v>
      </c>
    </row>
    <row r="215" spans="1:5" x14ac:dyDescent="0.25">
      <c r="A215" t="s">
        <v>20</v>
      </c>
      <c r="B215">
        <v>112</v>
      </c>
      <c r="D215" t="s">
        <v>14</v>
      </c>
      <c r="E215">
        <v>1028</v>
      </c>
    </row>
    <row r="216" spans="1:5" x14ac:dyDescent="0.25">
      <c r="A216" t="s">
        <v>20</v>
      </c>
      <c r="B216">
        <v>101</v>
      </c>
      <c r="D216" t="s">
        <v>14</v>
      </c>
      <c r="E216">
        <v>26</v>
      </c>
    </row>
    <row r="217" spans="1:5" x14ac:dyDescent="0.25">
      <c r="A217" t="s">
        <v>20</v>
      </c>
      <c r="B217">
        <v>206</v>
      </c>
      <c r="D217" t="s">
        <v>14</v>
      </c>
      <c r="E217">
        <v>1790</v>
      </c>
    </row>
    <row r="218" spans="1:5" x14ac:dyDescent="0.25">
      <c r="A218" t="s">
        <v>20</v>
      </c>
      <c r="B218">
        <v>154</v>
      </c>
      <c r="D218" t="s">
        <v>14</v>
      </c>
      <c r="E218">
        <v>37</v>
      </c>
    </row>
    <row r="219" spans="1:5" x14ac:dyDescent="0.25">
      <c r="A219" t="s">
        <v>20</v>
      </c>
      <c r="B219">
        <v>5966</v>
      </c>
      <c r="D219" t="s">
        <v>14</v>
      </c>
      <c r="E219">
        <v>35</v>
      </c>
    </row>
    <row r="220" spans="1:5" x14ac:dyDescent="0.25">
      <c r="A220" t="s">
        <v>20</v>
      </c>
      <c r="B220">
        <v>169</v>
      </c>
      <c r="D220" t="s">
        <v>14</v>
      </c>
      <c r="E220">
        <v>558</v>
      </c>
    </row>
    <row r="221" spans="1:5" x14ac:dyDescent="0.25">
      <c r="A221" t="s">
        <v>20</v>
      </c>
      <c r="B221">
        <v>2106</v>
      </c>
      <c r="D221" t="s">
        <v>14</v>
      </c>
      <c r="E221">
        <v>64</v>
      </c>
    </row>
    <row r="222" spans="1:5" x14ac:dyDescent="0.25">
      <c r="A222" t="s">
        <v>20</v>
      </c>
      <c r="B222">
        <v>131</v>
      </c>
      <c r="D222" t="s">
        <v>14</v>
      </c>
      <c r="E222">
        <v>245</v>
      </c>
    </row>
    <row r="223" spans="1:5" x14ac:dyDescent="0.25">
      <c r="A223" t="s">
        <v>20</v>
      </c>
      <c r="B223">
        <v>84</v>
      </c>
      <c r="D223" t="s">
        <v>14</v>
      </c>
      <c r="E223">
        <v>71</v>
      </c>
    </row>
    <row r="224" spans="1:5" x14ac:dyDescent="0.25">
      <c r="A224" t="s">
        <v>20</v>
      </c>
      <c r="B224">
        <v>155</v>
      </c>
      <c r="D224" t="s">
        <v>14</v>
      </c>
      <c r="E224">
        <v>42</v>
      </c>
    </row>
    <row r="225" spans="1:5" x14ac:dyDescent="0.25">
      <c r="A225" t="s">
        <v>20</v>
      </c>
      <c r="B225">
        <v>189</v>
      </c>
      <c r="D225" t="s">
        <v>14</v>
      </c>
      <c r="E225">
        <v>156</v>
      </c>
    </row>
    <row r="226" spans="1:5" x14ac:dyDescent="0.25">
      <c r="A226" t="s">
        <v>20</v>
      </c>
      <c r="B226">
        <v>4799</v>
      </c>
      <c r="D226" t="s">
        <v>14</v>
      </c>
      <c r="E226">
        <v>1368</v>
      </c>
    </row>
    <row r="227" spans="1:5" x14ac:dyDescent="0.25">
      <c r="A227" t="s">
        <v>20</v>
      </c>
      <c r="B227">
        <v>1137</v>
      </c>
      <c r="D227" t="s">
        <v>14</v>
      </c>
      <c r="E227">
        <v>102</v>
      </c>
    </row>
    <row r="228" spans="1:5" x14ac:dyDescent="0.25">
      <c r="A228" t="s">
        <v>20</v>
      </c>
      <c r="B228">
        <v>1152</v>
      </c>
      <c r="D228" t="s">
        <v>14</v>
      </c>
      <c r="E228">
        <v>86</v>
      </c>
    </row>
    <row r="229" spans="1:5" x14ac:dyDescent="0.25">
      <c r="A229" t="s">
        <v>20</v>
      </c>
      <c r="B229">
        <v>50</v>
      </c>
      <c r="D229" t="s">
        <v>14</v>
      </c>
      <c r="E229">
        <v>253</v>
      </c>
    </row>
    <row r="230" spans="1:5" x14ac:dyDescent="0.25">
      <c r="A230" t="s">
        <v>20</v>
      </c>
      <c r="B230">
        <v>3059</v>
      </c>
      <c r="D230" t="s">
        <v>14</v>
      </c>
      <c r="E230">
        <v>157</v>
      </c>
    </row>
    <row r="231" spans="1:5" x14ac:dyDescent="0.25">
      <c r="A231" t="s">
        <v>20</v>
      </c>
      <c r="B231">
        <v>34</v>
      </c>
      <c r="D231" t="s">
        <v>14</v>
      </c>
      <c r="E231">
        <v>183</v>
      </c>
    </row>
    <row r="232" spans="1:5" x14ac:dyDescent="0.25">
      <c r="A232" t="s">
        <v>20</v>
      </c>
      <c r="B232">
        <v>220</v>
      </c>
      <c r="D232" t="s">
        <v>14</v>
      </c>
      <c r="E232">
        <v>82</v>
      </c>
    </row>
    <row r="233" spans="1:5" x14ac:dyDescent="0.25">
      <c r="A233" t="s">
        <v>20</v>
      </c>
      <c r="B233">
        <v>1604</v>
      </c>
      <c r="D233" t="s">
        <v>14</v>
      </c>
      <c r="E233">
        <v>1</v>
      </c>
    </row>
    <row r="234" spans="1:5" x14ac:dyDescent="0.25">
      <c r="A234" t="s">
        <v>20</v>
      </c>
      <c r="B234">
        <v>454</v>
      </c>
      <c r="D234" t="s">
        <v>14</v>
      </c>
      <c r="E234">
        <v>1198</v>
      </c>
    </row>
    <row r="235" spans="1:5" x14ac:dyDescent="0.25">
      <c r="A235" t="s">
        <v>20</v>
      </c>
      <c r="B235">
        <v>123</v>
      </c>
      <c r="D235" t="s">
        <v>14</v>
      </c>
      <c r="E235">
        <v>648</v>
      </c>
    </row>
    <row r="236" spans="1:5" x14ac:dyDescent="0.25">
      <c r="A236" t="s">
        <v>20</v>
      </c>
      <c r="B236">
        <v>299</v>
      </c>
      <c r="D236" t="s">
        <v>14</v>
      </c>
      <c r="E236">
        <v>64</v>
      </c>
    </row>
    <row r="237" spans="1:5" x14ac:dyDescent="0.25">
      <c r="A237" t="s">
        <v>20</v>
      </c>
      <c r="B237">
        <v>2237</v>
      </c>
      <c r="D237" t="s">
        <v>14</v>
      </c>
      <c r="E237">
        <v>62</v>
      </c>
    </row>
    <row r="238" spans="1:5" x14ac:dyDescent="0.25">
      <c r="A238" t="s">
        <v>20</v>
      </c>
      <c r="B238">
        <v>645</v>
      </c>
      <c r="D238" t="s">
        <v>14</v>
      </c>
      <c r="E238">
        <v>750</v>
      </c>
    </row>
    <row r="239" spans="1:5" x14ac:dyDescent="0.25">
      <c r="A239" t="s">
        <v>20</v>
      </c>
      <c r="B239">
        <v>484</v>
      </c>
      <c r="D239" t="s">
        <v>14</v>
      </c>
      <c r="E239">
        <v>105</v>
      </c>
    </row>
    <row r="240" spans="1:5" x14ac:dyDescent="0.25">
      <c r="A240" t="s">
        <v>20</v>
      </c>
      <c r="B240">
        <v>154</v>
      </c>
      <c r="D240" t="s">
        <v>14</v>
      </c>
      <c r="E240">
        <v>2604</v>
      </c>
    </row>
    <row r="241" spans="1:5" x14ac:dyDescent="0.25">
      <c r="A241" t="s">
        <v>20</v>
      </c>
      <c r="B241">
        <v>82</v>
      </c>
      <c r="D241" t="s">
        <v>14</v>
      </c>
      <c r="E241">
        <v>65</v>
      </c>
    </row>
    <row r="242" spans="1:5" x14ac:dyDescent="0.25">
      <c r="A242" t="s">
        <v>20</v>
      </c>
      <c r="B242">
        <v>134</v>
      </c>
      <c r="D242" t="s">
        <v>14</v>
      </c>
      <c r="E242">
        <v>94</v>
      </c>
    </row>
    <row r="243" spans="1:5" x14ac:dyDescent="0.25">
      <c r="A243" t="s">
        <v>20</v>
      </c>
      <c r="B243">
        <v>5203</v>
      </c>
      <c r="D243" t="s">
        <v>14</v>
      </c>
      <c r="E243">
        <v>257</v>
      </c>
    </row>
    <row r="244" spans="1:5" x14ac:dyDescent="0.25">
      <c r="A244" t="s">
        <v>20</v>
      </c>
      <c r="B244">
        <v>94</v>
      </c>
      <c r="D244" t="s">
        <v>14</v>
      </c>
      <c r="E244">
        <v>2928</v>
      </c>
    </row>
    <row r="245" spans="1:5" x14ac:dyDescent="0.25">
      <c r="A245" t="s">
        <v>20</v>
      </c>
      <c r="B245">
        <v>205</v>
      </c>
      <c r="D245" t="s">
        <v>14</v>
      </c>
      <c r="E245">
        <v>4697</v>
      </c>
    </row>
    <row r="246" spans="1:5" x14ac:dyDescent="0.25">
      <c r="A246" t="s">
        <v>20</v>
      </c>
      <c r="B246">
        <v>92</v>
      </c>
      <c r="D246" t="s">
        <v>14</v>
      </c>
      <c r="E246">
        <v>2915</v>
      </c>
    </row>
    <row r="247" spans="1:5" x14ac:dyDescent="0.25">
      <c r="A247" t="s">
        <v>20</v>
      </c>
      <c r="B247">
        <v>219</v>
      </c>
      <c r="D247" t="s">
        <v>14</v>
      </c>
      <c r="E247">
        <v>18</v>
      </c>
    </row>
    <row r="248" spans="1:5" x14ac:dyDescent="0.25">
      <c r="A248" t="s">
        <v>20</v>
      </c>
      <c r="B248">
        <v>2526</v>
      </c>
      <c r="D248" t="s">
        <v>14</v>
      </c>
      <c r="E248">
        <v>602</v>
      </c>
    </row>
    <row r="249" spans="1:5" x14ac:dyDescent="0.25">
      <c r="A249" t="s">
        <v>20</v>
      </c>
      <c r="B249">
        <v>94</v>
      </c>
      <c r="D249" t="s">
        <v>14</v>
      </c>
      <c r="E249">
        <v>1</v>
      </c>
    </row>
    <row r="250" spans="1:5" x14ac:dyDescent="0.25">
      <c r="A250" t="s">
        <v>20</v>
      </c>
      <c r="B250">
        <v>1713</v>
      </c>
      <c r="D250" t="s">
        <v>14</v>
      </c>
      <c r="E250">
        <v>3868</v>
      </c>
    </row>
    <row r="251" spans="1:5" x14ac:dyDescent="0.25">
      <c r="A251" t="s">
        <v>20</v>
      </c>
      <c r="B251">
        <v>249</v>
      </c>
      <c r="D251" t="s">
        <v>14</v>
      </c>
      <c r="E251">
        <v>504</v>
      </c>
    </row>
    <row r="252" spans="1:5" x14ac:dyDescent="0.25">
      <c r="A252" t="s">
        <v>20</v>
      </c>
      <c r="B252">
        <v>192</v>
      </c>
      <c r="D252" t="s">
        <v>14</v>
      </c>
      <c r="E252">
        <v>14</v>
      </c>
    </row>
    <row r="253" spans="1:5" x14ac:dyDescent="0.25">
      <c r="A253" t="s">
        <v>20</v>
      </c>
      <c r="B253">
        <v>247</v>
      </c>
      <c r="D253" t="s">
        <v>14</v>
      </c>
      <c r="E253">
        <v>750</v>
      </c>
    </row>
    <row r="254" spans="1:5" x14ac:dyDescent="0.25">
      <c r="A254" t="s">
        <v>20</v>
      </c>
      <c r="B254">
        <v>2293</v>
      </c>
      <c r="D254" t="s">
        <v>14</v>
      </c>
      <c r="E254">
        <v>77</v>
      </c>
    </row>
    <row r="255" spans="1:5" x14ac:dyDescent="0.25">
      <c r="A255" t="s">
        <v>20</v>
      </c>
      <c r="B255">
        <v>3131</v>
      </c>
      <c r="D255" t="s">
        <v>14</v>
      </c>
      <c r="E255">
        <v>752</v>
      </c>
    </row>
    <row r="256" spans="1:5" x14ac:dyDescent="0.25">
      <c r="A256" t="s">
        <v>20</v>
      </c>
      <c r="B256">
        <v>143</v>
      </c>
      <c r="D256" t="s">
        <v>14</v>
      </c>
      <c r="E256">
        <v>131</v>
      </c>
    </row>
    <row r="257" spans="1:5" x14ac:dyDescent="0.25">
      <c r="A257" t="s">
        <v>20</v>
      </c>
      <c r="B257">
        <v>296</v>
      </c>
      <c r="D257" t="s">
        <v>14</v>
      </c>
      <c r="E257">
        <v>87</v>
      </c>
    </row>
    <row r="258" spans="1:5" x14ac:dyDescent="0.25">
      <c r="A258" t="s">
        <v>20</v>
      </c>
      <c r="B258">
        <v>170</v>
      </c>
      <c r="D258" t="s">
        <v>14</v>
      </c>
      <c r="E258">
        <v>1063</v>
      </c>
    </row>
    <row r="259" spans="1:5" x14ac:dyDescent="0.25">
      <c r="A259" t="s">
        <v>20</v>
      </c>
      <c r="B259">
        <v>86</v>
      </c>
      <c r="D259" t="s">
        <v>14</v>
      </c>
      <c r="E259">
        <v>76</v>
      </c>
    </row>
    <row r="260" spans="1:5" x14ac:dyDescent="0.25">
      <c r="A260" t="s">
        <v>20</v>
      </c>
      <c r="B260">
        <v>6286</v>
      </c>
      <c r="D260" t="s">
        <v>14</v>
      </c>
      <c r="E260">
        <v>4428</v>
      </c>
    </row>
    <row r="261" spans="1:5" x14ac:dyDescent="0.25">
      <c r="A261" t="s">
        <v>20</v>
      </c>
      <c r="B261">
        <v>3727</v>
      </c>
      <c r="D261" t="s">
        <v>14</v>
      </c>
      <c r="E261">
        <v>58</v>
      </c>
    </row>
    <row r="262" spans="1:5" x14ac:dyDescent="0.25">
      <c r="A262" t="s">
        <v>20</v>
      </c>
      <c r="B262">
        <v>1605</v>
      </c>
      <c r="D262" t="s">
        <v>14</v>
      </c>
      <c r="E262">
        <v>111</v>
      </c>
    </row>
    <row r="263" spans="1:5" x14ac:dyDescent="0.25">
      <c r="A263" t="s">
        <v>20</v>
      </c>
      <c r="B263">
        <v>2120</v>
      </c>
      <c r="D263" t="s">
        <v>14</v>
      </c>
      <c r="E263">
        <v>2955</v>
      </c>
    </row>
    <row r="264" spans="1:5" x14ac:dyDescent="0.25">
      <c r="A264" t="s">
        <v>20</v>
      </c>
      <c r="B264">
        <v>50</v>
      </c>
      <c r="D264" t="s">
        <v>14</v>
      </c>
      <c r="E264">
        <v>1657</v>
      </c>
    </row>
    <row r="265" spans="1:5" x14ac:dyDescent="0.25">
      <c r="A265" t="s">
        <v>20</v>
      </c>
      <c r="B265">
        <v>2080</v>
      </c>
      <c r="D265" t="s">
        <v>14</v>
      </c>
      <c r="E265">
        <v>926</v>
      </c>
    </row>
    <row r="266" spans="1:5" x14ac:dyDescent="0.25">
      <c r="A266" t="s">
        <v>20</v>
      </c>
      <c r="B266">
        <v>2105</v>
      </c>
      <c r="D266" t="s">
        <v>14</v>
      </c>
      <c r="E266">
        <v>77</v>
      </c>
    </row>
    <row r="267" spans="1:5" x14ac:dyDescent="0.25">
      <c r="A267" t="s">
        <v>20</v>
      </c>
      <c r="B267">
        <v>2436</v>
      </c>
      <c r="D267" t="s">
        <v>14</v>
      </c>
      <c r="E267">
        <v>1748</v>
      </c>
    </row>
    <row r="268" spans="1:5" x14ac:dyDescent="0.25">
      <c r="A268" t="s">
        <v>20</v>
      </c>
      <c r="B268">
        <v>80</v>
      </c>
      <c r="D268" t="s">
        <v>14</v>
      </c>
      <c r="E268">
        <v>79</v>
      </c>
    </row>
    <row r="269" spans="1:5" x14ac:dyDescent="0.25">
      <c r="A269" t="s">
        <v>20</v>
      </c>
      <c r="B269">
        <v>42</v>
      </c>
      <c r="D269" t="s">
        <v>14</v>
      </c>
      <c r="E269">
        <v>889</v>
      </c>
    </row>
    <row r="270" spans="1:5" x14ac:dyDescent="0.25">
      <c r="A270" t="s">
        <v>20</v>
      </c>
      <c r="B270">
        <v>139</v>
      </c>
      <c r="D270" t="s">
        <v>14</v>
      </c>
      <c r="E270">
        <v>56</v>
      </c>
    </row>
    <row r="271" spans="1:5" x14ac:dyDescent="0.25">
      <c r="A271" t="s">
        <v>20</v>
      </c>
      <c r="B271">
        <v>159</v>
      </c>
      <c r="D271" t="s">
        <v>14</v>
      </c>
      <c r="E271">
        <v>1</v>
      </c>
    </row>
    <row r="272" spans="1:5" x14ac:dyDescent="0.25">
      <c r="A272" t="s">
        <v>20</v>
      </c>
      <c r="B272">
        <v>381</v>
      </c>
      <c r="D272" t="s">
        <v>14</v>
      </c>
      <c r="E272">
        <v>83</v>
      </c>
    </row>
    <row r="273" spans="1:5" x14ac:dyDescent="0.25">
      <c r="A273" t="s">
        <v>20</v>
      </c>
      <c r="B273">
        <v>194</v>
      </c>
      <c r="D273" t="s">
        <v>14</v>
      </c>
      <c r="E273">
        <v>2025</v>
      </c>
    </row>
    <row r="274" spans="1:5" x14ac:dyDescent="0.25">
      <c r="A274" t="s">
        <v>20</v>
      </c>
      <c r="B274">
        <v>106</v>
      </c>
      <c r="D274" t="s">
        <v>14</v>
      </c>
      <c r="E274">
        <v>14</v>
      </c>
    </row>
    <row r="275" spans="1:5" x14ac:dyDescent="0.25">
      <c r="A275" t="s">
        <v>20</v>
      </c>
      <c r="B275">
        <v>142</v>
      </c>
      <c r="D275" t="s">
        <v>14</v>
      </c>
      <c r="E275">
        <v>656</v>
      </c>
    </row>
    <row r="276" spans="1:5" x14ac:dyDescent="0.25">
      <c r="A276" t="s">
        <v>20</v>
      </c>
      <c r="B276">
        <v>211</v>
      </c>
      <c r="D276" t="s">
        <v>14</v>
      </c>
      <c r="E276">
        <v>1596</v>
      </c>
    </row>
    <row r="277" spans="1:5" x14ac:dyDescent="0.25">
      <c r="A277" t="s">
        <v>20</v>
      </c>
      <c r="B277">
        <v>2756</v>
      </c>
      <c r="D277" t="s">
        <v>14</v>
      </c>
      <c r="E277">
        <v>10</v>
      </c>
    </row>
    <row r="278" spans="1:5" x14ac:dyDescent="0.25">
      <c r="A278" t="s">
        <v>20</v>
      </c>
      <c r="B278">
        <v>173</v>
      </c>
      <c r="D278" t="s">
        <v>14</v>
      </c>
      <c r="E278">
        <v>1121</v>
      </c>
    </row>
    <row r="279" spans="1:5" x14ac:dyDescent="0.25">
      <c r="A279" t="s">
        <v>20</v>
      </c>
      <c r="B279">
        <v>87</v>
      </c>
      <c r="D279" t="s">
        <v>14</v>
      </c>
      <c r="E279">
        <v>15</v>
      </c>
    </row>
    <row r="280" spans="1:5" x14ac:dyDescent="0.25">
      <c r="A280" t="s">
        <v>20</v>
      </c>
      <c r="B280">
        <v>1572</v>
      </c>
      <c r="D280" t="s">
        <v>14</v>
      </c>
      <c r="E280">
        <v>191</v>
      </c>
    </row>
    <row r="281" spans="1:5" x14ac:dyDescent="0.25">
      <c r="A281" t="s">
        <v>20</v>
      </c>
      <c r="B281">
        <v>2346</v>
      </c>
      <c r="D281" t="s">
        <v>14</v>
      </c>
      <c r="E281">
        <v>16</v>
      </c>
    </row>
    <row r="282" spans="1:5" x14ac:dyDescent="0.25">
      <c r="A282" t="s">
        <v>20</v>
      </c>
      <c r="B282">
        <v>115</v>
      </c>
      <c r="D282" t="s">
        <v>14</v>
      </c>
      <c r="E282">
        <v>17</v>
      </c>
    </row>
    <row r="283" spans="1:5" x14ac:dyDescent="0.25">
      <c r="A283" t="s">
        <v>20</v>
      </c>
      <c r="B283">
        <v>85</v>
      </c>
      <c r="D283" t="s">
        <v>14</v>
      </c>
      <c r="E283">
        <v>34</v>
      </c>
    </row>
    <row r="284" spans="1:5" x14ac:dyDescent="0.25">
      <c r="A284" t="s">
        <v>20</v>
      </c>
      <c r="B284">
        <v>144</v>
      </c>
      <c r="D284" t="s">
        <v>14</v>
      </c>
      <c r="E284">
        <v>1</v>
      </c>
    </row>
    <row r="285" spans="1:5" x14ac:dyDescent="0.25">
      <c r="A285" t="s">
        <v>20</v>
      </c>
      <c r="B285">
        <v>2443</v>
      </c>
      <c r="D285" t="s">
        <v>14</v>
      </c>
      <c r="E285">
        <v>1274</v>
      </c>
    </row>
    <row r="286" spans="1:5" x14ac:dyDescent="0.25">
      <c r="A286" t="s">
        <v>20</v>
      </c>
      <c r="B286">
        <v>64</v>
      </c>
      <c r="D286" t="s">
        <v>14</v>
      </c>
      <c r="E286">
        <v>210</v>
      </c>
    </row>
    <row r="287" spans="1:5" x14ac:dyDescent="0.25">
      <c r="A287" t="s">
        <v>20</v>
      </c>
      <c r="B287">
        <v>268</v>
      </c>
      <c r="D287" t="s">
        <v>14</v>
      </c>
      <c r="E287">
        <v>248</v>
      </c>
    </row>
    <row r="288" spans="1:5" x14ac:dyDescent="0.25">
      <c r="A288" t="s">
        <v>20</v>
      </c>
      <c r="B288">
        <v>195</v>
      </c>
      <c r="D288" t="s">
        <v>14</v>
      </c>
      <c r="E288">
        <v>513</v>
      </c>
    </row>
    <row r="289" spans="1:5" x14ac:dyDescent="0.25">
      <c r="A289" t="s">
        <v>20</v>
      </c>
      <c r="B289">
        <v>186</v>
      </c>
      <c r="D289" t="s">
        <v>14</v>
      </c>
      <c r="E289">
        <v>3410</v>
      </c>
    </row>
    <row r="290" spans="1:5" x14ac:dyDescent="0.25">
      <c r="A290" t="s">
        <v>20</v>
      </c>
      <c r="B290">
        <v>460</v>
      </c>
      <c r="D290" t="s">
        <v>14</v>
      </c>
      <c r="E290">
        <v>10</v>
      </c>
    </row>
    <row r="291" spans="1:5" x14ac:dyDescent="0.25">
      <c r="A291" t="s">
        <v>20</v>
      </c>
      <c r="B291">
        <v>2528</v>
      </c>
      <c r="D291" t="s">
        <v>14</v>
      </c>
      <c r="E291">
        <v>2201</v>
      </c>
    </row>
    <row r="292" spans="1:5" x14ac:dyDescent="0.25">
      <c r="A292" t="s">
        <v>20</v>
      </c>
      <c r="B292">
        <v>3657</v>
      </c>
      <c r="D292" t="s">
        <v>14</v>
      </c>
      <c r="E292">
        <v>676</v>
      </c>
    </row>
    <row r="293" spans="1:5" x14ac:dyDescent="0.25">
      <c r="A293" t="s">
        <v>20</v>
      </c>
      <c r="B293">
        <v>131</v>
      </c>
      <c r="D293" t="s">
        <v>14</v>
      </c>
      <c r="E293">
        <v>831</v>
      </c>
    </row>
    <row r="294" spans="1:5" x14ac:dyDescent="0.25">
      <c r="A294" t="s">
        <v>20</v>
      </c>
      <c r="B294">
        <v>239</v>
      </c>
      <c r="D294" t="s">
        <v>14</v>
      </c>
      <c r="E294">
        <v>859</v>
      </c>
    </row>
    <row r="295" spans="1:5" x14ac:dyDescent="0.25">
      <c r="A295" t="s">
        <v>20</v>
      </c>
      <c r="B295">
        <v>78</v>
      </c>
      <c r="D295" t="s">
        <v>14</v>
      </c>
      <c r="E295">
        <v>45</v>
      </c>
    </row>
    <row r="296" spans="1:5" x14ac:dyDescent="0.25">
      <c r="A296" t="s">
        <v>20</v>
      </c>
      <c r="B296">
        <v>1773</v>
      </c>
      <c r="D296" t="s">
        <v>14</v>
      </c>
      <c r="E296">
        <v>6</v>
      </c>
    </row>
    <row r="297" spans="1:5" x14ac:dyDescent="0.25">
      <c r="A297" t="s">
        <v>20</v>
      </c>
      <c r="B297">
        <v>32</v>
      </c>
      <c r="D297" t="s">
        <v>14</v>
      </c>
      <c r="E297">
        <v>7</v>
      </c>
    </row>
    <row r="298" spans="1:5" x14ac:dyDescent="0.25">
      <c r="A298" t="s">
        <v>20</v>
      </c>
      <c r="B298">
        <v>369</v>
      </c>
      <c r="D298" t="s">
        <v>14</v>
      </c>
      <c r="E298">
        <v>31</v>
      </c>
    </row>
    <row r="299" spans="1:5" x14ac:dyDescent="0.25">
      <c r="A299" t="s">
        <v>20</v>
      </c>
      <c r="B299">
        <v>89</v>
      </c>
      <c r="D299" t="s">
        <v>14</v>
      </c>
      <c r="E299">
        <v>78</v>
      </c>
    </row>
    <row r="300" spans="1:5" x14ac:dyDescent="0.25">
      <c r="A300" t="s">
        <v>20</v>
      </c>
      <c r="B300">
        <v>147</v>
      </c>
      <c r="D300" t="s">
        <v>14</v>
      </c>
      <c r="E300">
        <v>1225</v>
      </c>
    </row>
    <row r="301" spans="1:5" x14ac:dyDescent="0.25">
      <c r="A301" t="s">
        <v>20</v>
      </c>
      <c r="B301">
        <v>126</v>
      </c>
      <c r="D301" t="s">
        <v>14</v>
      </c>
      <c r="E301">
        <v>1</v>
      </c>
    </row>
    <row r="302" spans="1:5" x14ac:dyDescent="0.25">
      <c r="A302" t="s">
        <v>20</v>
      </c>
      <c r="B302">
        <v>2218</v>
      </c>
      <c r="D302" t="s">
        <v>14</v>
      </c>
      <c r="E302">
        <v>67</v>
      </c>
    </row>
    <row r="303" spans="1:5" x14ac:dyDescent="0.25">
      <c r="A303" t="s">
        <v>20</v>
      </c>
      <c r="B303">
        <v>202</v>
      </c>
      <c r="D303" t="s">
        <v>14</v>
      </c>
      <c r="E303">
        <v>19</v>
      </c>
    </row>
    <row r="304" spans="1:5" x14ac:dyDescent="0.25">
      <c r="A304" t="s">
        <v>20</v>
      </c>
      <c r="B304">
        <v>140</v>
      </c>
      <c r="D304" t="s">
        <v>14</v>
      </c>
      <c r="E304">
        <v>2108</v>
      </c>
    </row>
    <row r="305" spans="1:5" x14ac:dyDescent="0.25">
      <c r="A305" t="s">
        <v>20</v>
      </c>
      <c r="B305">
        <v>1052</v>
      </c>
      <c r="D305" t="s">
        <v>14</v>
      </c>
      <c r="E305">
        <v>679</v>
      </c>
    </row>
    <row r="306" spans="1:5" x14ac:dyDescent="0.25">
      <c r="A306" t="s">
        <v>20</v>
      </c>
      <c r="B306">
        <v>247</v>
      </c>
      <c r="D306" t="s">
        <v>14</v>
      </c>
      <c r="E306">
        <v>36</v>
      </c>
    </row>
    <row r="307" spans="1:5" x14ac:dyDescent="0.25">
      <c r="A307" t="s">
        <v>20</v>
      </c>
      <c r="B307">
        <v>84</v>
      </c>
      <c r="D307" t="s">
        <v>14</v>
      </c>
      <c r="E307">
        <v>47</v>
      </c>
    </row>
    <row r="308" spans="1:5" x14ac:dyDescent="0.25">
      <c r="A308" t="s">
        <v>20</v>
      </c>
      <c r="B308">
        <v>88</v>
      </c>
      <c r="D308" t="s">
        <v>14</v>
      </c>
      <c r="E308">
        <v>70</v>
      </c>
    </row>
    <row r="309" spans="1:5" x14ac:dyDescent="0.25">
      <c r="A309" t="s">
        <v>20</v>
      </c>
      <c r="B309">
        <v>156</v>
      </c>
      <c r="D309" t="s">
        <v>14</v>
      </c>
      <c r="E309">
        <v>154</v>
      </c>
    </row>
    <row r="310" spans="1:5" x14ac:dyDescent="0.25">
      <c r="A310" t="s">
        <v>20</v>
      </c>
      <c r="B310">
        <v>2985</v>
      </c>
      <c r="D310" t="s">
        <v>14</v>
      </c>
      <c r="E310">
        <v>22</v>
      </c>
    </row>
    <row r="311" spans="1:5" x14ac:dyDescent="0.25">
      <c r="A311" t="s">
        <v>20</v>
      </c>
      <c r="B311">
        <v>762</v>
      </c>
      <c r="D311" t="s">
        <v>14</v>
      </c>
      <c r="E311">
        <v>1758</v>
      </c>
    </row>
    <row r="312" spans="1:5" x14ac:dyDescent="0.25">
      <c r="A312" t="s">
        <v>20</v>
      </c>
      <c r="B312">
        <v>554</v>
      </c>
      <c r="D312" t="s">
        <v>14</v>
      </c>
      <c r="E312">
        <v>94</v>
      </c>
    </row>
    <row r="313" spans="1:5" x14ac:dyDescent="0.25">
      <c r="A313" t="s">
        <v>20</v>
      </c>
      <c r="B313">
        <v>135</v>
      </c>
      <c r="D313" t="s">
        <v>14</v>
      </c>
      <c r="E313">
        <v>33</v>
      </c>
    </row>
    <row r="314" spans="1:5" x14ac:dyDescent="0.25">
      <c r="A314" t="s">
        <v>20</v>
      </c>
      <c r="B314">
        <v>122</v>
      </c>
      <c r="D314" t="s">
        <v>14</v>
      </c>
      <c r="E314">
        <v>1</v>
      </c>
    </row>
    <row r="315" spans="1:5" x14ac:dyDescent="0.25">
      <c r="A315" t="s">
        <v>20</v>
      </c>
      <c r="B315">
        <v>221</v>
      </c>
      <c r="D315" t="s">
        <v>14</v>
      </c>
      <c r="E315">
        <v>31</v>
      </c>
    </row>
    <row r="316" spans="1:5" x14ac:dyDescent="0.25">
      <c r="A316" t="s">
        <v>20</v>
      </c>
      <c r="B316">
        <v>126</v>
      </c>
      <c r="D316" t="s">
        <v>14</v>
      </c>
      <c r="E316">
        <v>35</v>
      </c>
    </row>
    <row r="317" spans="1:5" x14ac:dyDescent="0.25">
      <c r="A317" t="s">
        <v>20</v>
      </c>
      <c r="B317">
        <v>1022</v>
      </c>
      <c r="D317" t="s">
        <v>14</v>
      </c>
      <c r="E317">
        <v>63</v>
      </c>
    </row>
    <row r="318" spans="1:5" x14ac:dyDescent="0.25">
      <c r="A318" t="s">
        <v>20</v>
      </c>
      <c r="B318">
        <v>3177</v>
      </c>
      <c r="D318" t="s">
        <v>14</v>
      </c>
      <c r="E318">
        <v>526</v>
      </c>
    </row>
    <row r="319" spans="1:5" x14ac:dyDescent="0.25">
      <c r="A319" t="s">
        <v>20</v>
      </c>
      <c r="B319">
        <v>198</v>
      </c>
      <c r="D319" t="s">
        <v>14</v>
      </c>
      <c r="E319">
        <v>121</v>
      </c>
    </row>
    <row r="320" spans="1:5" x14ac:dyDescent="0.25">
      <c r="A320" t="s">
        <v>20</v>
      </c>
      <c r="B320">
        <v>85</v>
      </c>
      <c r="D320" t="s">
        <v>14</v>
      </c>
      <c r="E320">
        <v>67</v>
      </c>
    </row>
    <row r="321" spans="1:5" x14ac:dyDescent="0.25">
      <c r="A321" t="s">
        <v>20</v>
      </c>
      <c r="B321">
        <v>3596</v>
      </c>
      <c r="D321" t="s">
        <v>14</v>
      </c>
      <c r="E321">
        <v>57</v>
      </c>
    </row>
    <row r="322" spans="1:5" x14ac:dyDescent="0.25">
      <c r="A322" t="s">
        <v>20</v>
      </c>
      <c r="B322">
        <v>244</v>
      </c>
      <c r="D322" t="s">
        <v>14</v>
      </c>
      <c r="E322">
        <v>1229</v>
      </c>
    </row>
    <row r="323" spans="1:5" x14ac:dyDescent="0.25">
      <c r="A323" t="s">
        <v>20</v>
      </c>
      <c r="B323">
        <v>5180</v>
      </c>
      <c r="D323" t="s">
        <v>14</v>
      </c>
      <c r="E323">
        <v>12</v>
      </c>
    </row>
    <row r="324" spans="1:5" x14ac:dyDescent="0.25">
      <c r="A324" t="s">
        <v>20</v>
      </c>
      <c r="B324">
        <v>589</v>
      </c>
      <c r="D324" t="s">
        <v>14</v>
      </c>
      <c r="E324">
        <v>452</v>
      </c>
    </row>
    <row r="325" spans="1:5" x14ac:dyDescent="0.25">
      <c r="A325" t="s">
        <v>20</v>
      </c>
      <c r="B325">
        <v>2725</v>
      </c>
      <c r="D325" t="s">
        <v>14</v>
      </c>
      <c r="E325">
        <v>1886</v>
      </c>
    </row>
    <row r="326" spans="1:5" x14ac:dyDescent="0.25">
      <c r="A326" t="s">
        <v>20</v>
      </c>
      <c r="B326">
        <v>300</v>
      </c>
      <c r="D326" t="s">
        <v>14</v>
      </c>
      <c r="E326">
        <v>1825</v>
      </c>
    </row>
    <row r="327" spans="1:5" x14ac:dyDescent="0.25">
      <c r="A327" t="s">
        <v>20</v>
      </c>
      <c r="B327">
        <v>144</v>
      </c>
      <c r="D327" t="s">
        <v>14</v>
      </c>
      <c r="E327">
        <v>31</v>
      </c>
    </row>
    <row r="328" spans="1:5" x14ac:dyDescent="0.25">
      <c r="A328" t="s">
        <v>20</v>
      </c>
      <c r="B328">
        <v>87</v>
      </c>
      <c r="D328" t="s">
        <v>14</v>
      </c>
      <c r="E328">
        <v>107</v>
      </c>
    </row>
    <row r="329" spans="1:5" x14ac:dyDescent="0.25">
      <c r="A329" t="s">
        <v>20</v>
      </c>
      <c r="B329">
        <v>3116</v>
      </c>
      <c r="D329" t="s">
        <v>14</v>
      </c>
      <c r="E329">
        <v>27</v>
      </c>
    </row>
    <row r="330" spans="1:5" x14ac:dyDescent="0.25">
      <c r="A330" t="s">
        <v>20</v>
      </c>
      <c r="B330">
        <v>909</v>
      </c>
      <c r="D330" t="s">
        <v>14</v>
      </c>
      <c r="E330">
        <v>1221</v>
      </c>
    </row>
    <row r="331" spans="1:5" x14ac:dyDescent="0.25">
      <c r="A331" t="s">
        <v>20</v>
      </c>
      <c r="B331">
        <v>1613</v>
      </c>
      <c r="D331" t="s">
        <v>14</v>
      </c>
      <c r="E331">
        <v>1</v>
      </c>
    </row>
    <row r="332" spans="1:5" x14ac:dyDescent="0.25">
      <c r="A332" t="s">
        <v>20</v>
      </c>
      <c r="B332">
        <v>136</v>
      </c>
      <c r="D332" t="s">
        <v>14</v>
      </c>
      <c r="E332">
        <v>16</v>
      </c>
    </row>
    <row r="333" spans="1:5" x14ac:dyDescent="0.25">
      <c r="A333" t="s">
        <v>20</v>
      </c>
      <c r="B333">
        <v>130</v>
      </c>
      <c r="D333" t="s">
        <v>14</v>
      </c>
      <c r="E333">
        <v>41</v>
      </c>
    </row>
    <row r="334" spans="1:5" x14ac:dyDescent="0.25">
      <c r="A334" t="s">
        <v>20</v>
      </c>
      <c r="B334">
        <v>102</v>
      </c>
      <c r="D334" t="s">
        <v>14</v>
      </c>
      <c r="E334">
        <v>523</v>
      </c>
    </row>
    <row r="335" spans="1:5" x14ac:dyDescent="0.25">
      <c r="A335" t="s">
        <v>20</v>
      </c>
      <c r="B335">
        <v>4006</v>
      </c>
      <c r="D335" t="s">
        <v>14</v>
      </c>
      <c r="E335">
        <v>141</v>
      </c>
    </row>
    <row r="336" spans="1:5" x14ac:dyDescent="0.25">
      <c r="A336" t="s">
        <v>20</v>
      </c>
      <c r="B336">
        <v>1629</v>
      </c>
      <c r="D336" t="s">
        <v>14</v>
      </c>
      <c r="E336">
        <v>52</v>
      </c>
    </row>
    <row r="337" spans="1:5" x14ac:dyDescent="0.25">
      <c r="A337" t="s">
        <v>20</v>
      </c>
      <c r="B337">
        <v>2188</v>
      </c>
      <c r="D337" t="s">
        <v>14</v>
      </c>
      <c r="E337">
        <v>225</v>
      </c>
    </row>
    <row r="338" spans="1:5" x14ac:dyDescent="0.25">
      <c r="A338" t="s">
        <v>20</v>
      </c>
      <c r="B338">
        <v>2409</v>
      </c>
      <c r="D338" t="s">
        <v>14</v>
      </c>
      <c r="E338">
        <v>38</v>
      </c>
    </row>
    <row r="339" spans="1:5" x14ac:dyDescent="0.25">
      <c r="A339" t="s">
        <v>20</v>
      </c>
      <c r="B339">
        <v>194</v>
      </c>
      <c r="D339" t="s">
        <v>14</v>
      </c>
      <c r="E339">
        <v>15</v>
      </c>
    </row>
    <row r="340" spans="1:5" x14ac:dyDescent="0.25">
      <c r="A340" t="s">
        <v>20</v>
      </c>
      <c r="B340">
        <v>1140</v>
      </c>
      <c r="D340" t="s">
        <v>14</v>
      </c>
      <c r="E340">
        <v>37</v>
      </c>
    </row>
    <row r="341" spans="1:5" x14ac:dyDescent="0.25">
      <c r="A341" t="s">
        <v>20</v>
      </c>
      <c r="B341">
        <v>102</v>
      </c>
      <c r="D341" t="s">
        <v>14</v>
      </c>
      <c r="E341">
        <v>112</v>
      </c>
    </row>
    <row r="342" spans="1:5" x14ac:dyDescent="0.25">
      <c r="A342" t="s">
        <v>20</v>
      </c>
      <c r="B342">
        <v>2857</v>
      </c>
      <c r="D342" t="s">
        <v>14</v>
      </c>
      <c r="E342">
        <v>21</v>
      </c>
    </row>
    <row r="343" spans="1:5" x14ac:dyDescent="0.25">
      <c r="A343" t="s">
        <v>20</v>
      </c>
      <c r="B343">
        <v>107</v>
      </c>
      <c r="D343" t="s">
        <v>14</v>
      </c>
      <c r="E343">
        <v>67</v>
      </c>
    </row>
    <row r="344" spans="1:5" x14ac:dyDescent="0.25">
      <c r="A344" t="s">
        <v>20</v>
      </c>
      <c r="B344">
        <v>160</v>
      </c>
      <c r="D344" t="s">
        <v>14</v>
      </c>
      <c r="E344">
        <v>78</v>
      </c>
    </row>
    <row r="345" spans="1:5" x14ac:dyDescent="0.25">
      <c r="A345" t="s">
        <v>20</v>
      </c>
      <c r="B345">
        <v>2230</v>
      </c>
      <c r="D345" t="s">
        <v>14</v>
      </c>
      <c r="E345">
        <v>67</v>
      </c>
    </row>
    <row r="346" spans="1:5" x14ac:dyDescent="0.25">
      <c r="A346" t="s">
        <v>20</v>
      </c>
      <c r="B346">
        <v>316</v>
      </c>
      <c r="D346" t="s">
        <v>14</v>
      </c>
      <c r="E346">
        <v>263</v>
      </c>
    </row>
    <row r="347" spans="1:5" x14ac:dyDescent="0.25">
      <c r="A347" t="s">
        <v>20</v>
      </c>
      <c r="B347">
        <v>117</v>
      </c>
      <c r="D347" t="s">
        <v>14</v>
      </c>
      <c r="E347">
        <v>1691</v>
      </c>
    </row>
    <row r="348" spans="1:5" x14ac:dyDescent="0.25">
      <c r="A348" t="s">
        <v>20</v>
      </c>
      <c r="B348">
        <v>6406</v>
      </c>
      <c r="D348" t="s">
        <v>14</v>
      </c>
      <c r="E348">
        <v>181</v>
      </c>
    </row>
    <row r="349" spans="1:5" x14ac:dyDescent="0.25">
      <c r="A349" t="s">
        <v>20</v>
      </c>
      <c r="B349">
        <v>192</v>
      </c>
      <c r="D349" t="s">
        <v>14</v>
      </c>
      <c r="E349">
        <v>13</v>
      </c>
    </row>
    <row r="350" spans="1:5" x14ac:dyDescent="0.25">
      <c r="A350" t="s">
        <v>20</v>
      </c>
      <c r="B350">
        <v>26</v>
      </c>
      <c r="D350" t="s">
        <v>14</v>
      </c>
      <c r="E350">
        <v>1</v>
      </c>
    </row>
    <row r="351" spans="1:5" x14ac:dyDescent="0.25">
      <c r="A351" t="s">
        <v>20</v>
      </c>
      <c r="B351">
        <v>723</v>
      </c>
      <c r="D351" t="s">
        <v>14</v>
      </c>
      <c r="E351">
        <v>21</v>
      </c>
    </row>
    <row r="352" spans="1:5" x14ac:dyDescent="0.25">
      <c r="A352" t="s">
        <v>20</v>
      </c>
      <c r="B352">
        <v>170</v>
      </c>
      <c r="D352" t="s">
        <v>14</v>
      </c>
      <c r="E352">
        <v>830</v>
      </c>
    </row>
    <row r="353" spans="1:5" x14ac:dyDescent="0.25">
      <c r="A353" t="s">
        <v>20</v>
      </c>
      <c r="B353">
        <v>238</v>
      </c>
      <c r="D353" t="s">
        <v>14</v>
      </c>
      <c r="E353">
        <v>130</v>
      </c>
    </row>
    <row r="354" spans="1:5" x14ac:dyDescent="0.25">
      <c r="A354" t="s">
        <v>20</v>
      </c>
      <c r="B354">
        <v>55</v>
      </c>
      <c r="D354" t="s">
        <v>14</v>
      </c>
      <c r="E354">
        <v>55</v>
      </c>
    </row>
    <row r="355" spans="1:5" x14ac:dyDescent="0.25">
      <c r="A355" t="s">
        <v>20</v>
      </c>
      <c r="B355">
        <v>128</v>
      </c>
      <c r="D355" t="s">
        <v>14</v>
      </c>
      <c r="E355">
        <v>114</v>
      </c>
    </row>
    <row r="356" spans="1:5" x14ac:dyDescent="0.25">
      <c r="A356" t="s">
        <v>20</v>
      </c>
      <c r="B356">
        <v>2144</v>
      </c>
      <c r="D356" t="s">
        <v>14</v>
      </c>
      <c r="E356">
        <v>594</v>
      </c>
    </row>
    <row r="357" spans="1:5" x14ac:dyDescent="0.25">
      <c r="A357" t="s">
        <v>20</v>
      </c>
      <c r="B357">
        <v>2693</v>
      </c>
      <c r="D357" t="s">
        <v>14</v>
      </c>
      <c r="E357">
        <v>24</v>
      </c>
    </row>
    <row r="358" spans="1:5" x14ac:dyDescent="0.25">
      <c r="A358" t="s">
        <v>20</v>
      </c>
      <c r="B358">
        <v>432</v>
      </c>
      <c r="D358" t="s">
        <v>14</v>
      </c>
      <c r="E358">
        <v>252</v>
      </c>
    </row>
    <row r="359" spans="1:5" x14ac:dyDescent="0.25">
      <c r="A359" t="s">
        <v>20</v>
      </c>
      <c r="B359">
        <v>189</v>
      </c>
      <c r="D359" t="s">
        <v>14</v>
      </c>
      <c r="E359">
        <v>67</v>
      </c>
    </row>
    <row r="360" spans="1:5" x14ac:dyDescent="0.25">
      <c r="A360" t="s">
        <v>20</v>
      </c>
      <c r="B360">
        <v>154</v>
      </c>
      <c r="D360" t="s">
        <v>14</v>
      </c>
      <c r="E360">
        <v>742</v>
      </c>
    </row>
    <row r="361" spans="1:5" x14ac:dyDescent="0.25">
      <c r="A361" t="s">
        <v>20</v>
      </c>
      <c r="B361">
        <v>96</v>
      </c>
      <c r="D361" t="s">
        <v>14</v>
      </c>
      <c r="E361">
        <v>75</v>
      </c>
    </row>
    <row r="362" spans="1:5" x14ac:dyDescent="0.25">
      <c r="A362" t="s">
        <v>20</v>
      </c>
      <c r="B362">
        <v>3063</v>
      </c>
      <c r="D362" t="s">
        <v>14</v>
      </c>
      <c r="E362">
        <v>4405</v>
      </c>
    </row>
    <row r="363" spans="1:5" x14ac:dyDescent="0.25">
      <c r="A363" t="s">
        <v>20</v>
      </c>
      <c r="B363">
        <v>2266</v>
      </c>
      <c r="D363" t="s">
        <v>14</v>
      </c>
      <c r="E363">
        <v>92</v>
      </c>
    </row>
    <row r="364" spans="1:5" x14ac:dyDescent="0.25">
      <c r="A364" t="s">
        <v>20</v>
      </c>
      <c r="B364">
        <v>194</v>
      </c>
      <c r="D364" t="s">
        <v>14</v>
      </c>
      <c r="E364">
        <v>64</v>
      </c>
    </row>
    <row r="365" spans="1:5" x14ac:dyDescent="0.25">
      <c r="A365" t="s">
        <v>20</v>
      </c>
      <c r="B365">
        <v>129</v>
      </c>
      <c r="D365" t="s">
        <v>14</v>
      </c>
      <c r="E365">
        <v>64</v>
      </c>
    </row>
    <row r="366" spans="1:5" x14ac:dyDescent="0.25">
      <c r="A366" t="s">
        <v>20</v>
      </c>
      <c r="B366">
        <v>375</v>
      </c>
      <c r="D366" t="s">
        <v>14</v>
      </c>
      <c r="E366">
        <v>842</v>
      </c>
    </row>
    <row r="367" spans="1:5" x14ac:dyDescent="0.25">
      <c r="A367" t="s">
        <v>20</v>
      </c>
      <c r="B367">
        <v>409</v>
      </c>
      <c r="D367" t="s">
        <v>14</v>
      </c>
      <c r="E367">
        <v>112</v>
      </c>
    </row>
    <row r="368" spans="1:5" x14ac:dyDescent="0.25">
      <c r="A368" t="s">
        <v>20</v>
      </c>
      <c r="B368">
        <v>234</v>
      </c>
      <c r="D368" t="s">
        <v>14</v>
      </c>
      <c r="E368">
        <v>374</v>
      </c>
    </row>
    <row r="369" spans="1:2" x14ac:dyDescent="0.25">
      <c r="A369" t="s">
        <v>20</v>
      </c>
      <c r="B369">
        <v>3016</v>
      </c>
    </row>
    <row r="370" spans="1:2" x14ac:dyDescent="0.25">
      <c r="A370" t="s">
        <v>20</v>
      </c>
      <c r="B370">
        <v>264</v>
      </c>
    </row>
    <row r="371" spans="1:2" x14ac:dyDescent="0.25">
      <c r="A371" t="s">
        <v>20</v>
      </c>
      <c r="B371">
        <v>272</v>
      </c>
    </row>
    <row r="372" spans="1:2" x14ac:dyDescent="0.25">
      <c r="A372" t="s">
        <v>20</v>
      </c>
      <c r="B372">
        <v>419</v>
      </c>
    </row>
    <row r="373" spans="1:2" x14ac:dyDescent="0.25">
      <c r="A373" t="s">
        <v>20</v>
      </c>
      <c r="B373">
        <v>1621</v>
      </c>
    </row>
    <row r="374" spans="1:2" x14ac:dyDescent="0.25">
      <c r="A374" t="s">
        <v>20</v>
      </c>
      <c r="B374">
        <v>1101</v>
      </c>
    </row>
    <row r="375" spans="1:2" x14ac:dyDescent="0.25">
      <c r="A375" t="s">
        <v>20</v>
      </c>
      <c r="B375">
        <v>1073</v>
      </c>
    </row>
    <row r="376" spans="1:2" x14ac:dyDescent="0.25">
      <c r="A376" t="s">
        <v>20</v>
      </c>
      <c r="B376">
        <v>331</v>
      </c>
    </row>
    <row r="377" spans="1:2" x14ac:dyDescent="0.25">
      <c r="A377" t="s">
        <v>20</v>
      </c>
      <c r="B377">
        <v>1170</v>
      </c>
    </row>
    <row r="378" spans="1:2" x14ac:dyDescent="0.25">
      <c r="A378" t="s">
        <v>20</v>
      </c>
      <c r="B378">
        <v>363</v>
      </c>
    </row>
    <row r="379" spans="1:2" x14ac:dyDescent="0.25">
      <c r="A379" t="s">
        <v>20</v>
      </c>
      <c r="B379">
        <v>103</v>
      </c>
    </row>
    <row r="380" spans="1:2" x14ac:dyDescent="0.25">
      <c r="A380" t="s">
        <v>20</v>
      </c>
      <c r="B380">
        <v>147</v>
      </c>
    </row>
    <row r="381" spans="1:2" x14ac:dyDescent="0.25">
      <c r="A381" t="s">
        <v>20</v>
      </c>
      <c r="B381">
        <v>110</v>
      </c>
    </row>
    <row r="382" spans="1:2" x14ac:dyDescent="0.25">
      <c r="A382" t="s">
        <v>20</v>
      </c>
      <c r="B382">
        <v>134</v>
      </c>
    </row>
    <row r="383" spans="1:2" x14ac:dyDescent="0.25">
      <c r="A383" t="s">
        <v>20</v>
      </c>
      <c r="B383">
        <v>269</v>
      </c>
    </row>
    <row r="384" spans="1:2" x14ac:dyDescent="0.25">
      <c r="A384" t="s">
        <v>20</v>
      </c>
      <c r="B384">
        <v>175</v>
      </c>
    </row>
    <row r="385" spans="1:2" x14ac:dyDescent="0.25">
      <c r="A385" t="s">
        <v>20</v>
      </c>
      <c r="B385">
        <v>69</v>
      </c>
    </row>
    <row r="386" spans="1:2" x14ac:dyDescent="0.25">
      <c r="A386" t="s">
        <v>20</v>
      </c>
      <c r="B386">
        <v>190</v>
      </c>
    </row>
    <row r="387" spans="1:2" x14ac:dyDescent="0.25">
      <c r="A387" t="s">
        <v>20</v>
      </c>
      <c r="B387">
        <v>237</v>
      </c>
    </row>
    <row r="388" spans="1:2" x14ac:dyDescent="0.25">
      <c r="A388" t="s">
        <v>20</v>
      </c>
      <c r="B388">
        <v>196</v>
      </c>
    </row>
    <row r="389" spans="1:2" x14ac:dyDescent="0.25">
      <c r="A389" t="s">
        <v>20</v>
      </c>
      <c r="B389">
        <v>7295</v>
      </c>
    </row>
    <row r="390" spans="1:2" x14ac:dyDescent="0.25">
      <c r="A390" t="s">
        <v>20</v>
      </c>
      <c r="B390">
        <v>2893</v>
      </c>
    </row>
    <row r="391" spans="1:2" x14ac:dyDescent="0.25">
      <c r="A391" t="s">
        <v>20</v>
      </c>
      <c r="B391">
        <v>820</v>
      </c>
    </row>
    <row r="392" spans="1:2" x14ac:dyDescent="0.25">
      <c r="A392" t="s">
        <v>20</v>
      </c>
      <c r="B392">
        <v>2038</v>
      </c>
    </row>
    <row r="393" spans="1:2" x14ac:dyDescent="0.25">
      <c r="A393" t="s">
        <v>20</v>
      </c>
      <c r="B393">
        <v>116</v>
      </c>
    </row>
    <row r="394" spans="1:2" x14ac:dyDescent="0.25">
      <c r="A394" t="s">
        <v>20</v>
      </c>
      <c r="B394">
        <v>1345</v>
      </c>
    </row>
    <row r="395" spans="1:2" x14ac:dyDescent="0.25">
      <c r="A395" t="s">
        <v>20</v>
      </c>
      <c r="B395">
        <v>168</v>
      </c>
    </row>
    <row r="396" spans="1:2" x14ac:dyDescent="0.25">
      <c r="A396" t="s">
        <v>20</v>
      </c>
      <c r="B396">
        <v>137</v>
      </c>
    </row>
    <row r="397" spans="1:2" x14ac:dyDescent="0.25">
      <c r="A397" t="s">
        <v>20</v>
      </c>
      <c r="B397">
        <v>186</v>
      </c>
    </row>
    <row r="398" spans="1:2" x14ac:dyDescent="0.25">
      <c r="A398" t="s">
        <v>20</v>
      </c>
      <c r="B398">
        <v>125</v>
      </c>
    </row>
    <row r="399" spans="1:2" x14ac:dyDescent="0.25">
      <c r="A399" t="s">
        <v>20</v>
      </c>
      <c r="B399">
        <v>202</v>
      </c>
    </row>
    <row r="400" spans="1:2" x14ac:dyDescent="0.25">
      <c r="A400" t="s">
        <v>20</v>
      </c>
      <c r="B400">
        <v>103</v>
      </c>
    </row>
    <row r="401" spans="1:2" x14ac:dyDescent="0.25">
      <c r="A401" t="s">
        <v>20</v>
      </c>
      <c r="B401">
        <v>1785</v>
      </c>
    </row>
    <row r="402" spans="1:2" x14ac:dyDescent="0.25">
      <c r="A402" t="s">
        <v>20</v>
      </c>
      <c r="B402">
        <v>157</v>
      </c>
    </row>
    <row r="403" spans="1:2" x14ac:dyDescent="0.25">
      <c r="A403" t="s">
        <v>20</v>
      </c>
      <c r="B403">
        <v>555</v>
      </c>
    </row>
    <row r="404" spans="1:2" x14ac:dyDescent="0.25">
      <c r="A404" t="s">
        <v>20</v>
      </c>
      <c r="B404">
        <v>297</v>
      </c>
    </row>
    <row r="405" spans="1:2" x14ac:dyDescent="0.25">
      <c r="A405" t="s">
        <v>20</v>
      </c>
      <c r="B405">
        <v>123</v>
      </c>
    </row>
    <row r="406" spans="1:2" x14ac:dyDescent="0.25">
      <c r="A406" t="s">
        <v>20</v>
      </c>
      <c r="B406">
        <v>3036</v>
      </c>
    </row>
    <row r="407" spans="1:2" x14ac:dyDescent="0.25">
      <c r="A407" t="s">
        <v>20</v>
      </c>
      <c r="B407">
        <v>144</v>
      </c>
    </row>
    <row r="408" spans="1:2" x14ac:dyDescent="0.25">
      <c r="A408" t="s">
        <v>20</v>
      </c>
      <c r="B408">
        <v>121</v>
      </c>
    </row>
    <row r="409" spans="1:2" x14ac:dyDescent="0.25">
      <c r="A409" t="s">
        <v>20</v>
      </c>
      <c r="B409">
        <v>181</v>
      </c>
    </row>
    <row r="410" spans="1:2" x14ac:dyDescent="0.25">
      <c r="A410" t="s">
        <v>20</v>
      </c>
      <c r="B410">
        <v>122</v>
      </c>
    </row>
    <row r="411" spans="1:2" x14ac:dyDescent="0.25">
      <c r="A411" t="s">
        <v>20</v>
      </c>
      <c r="B411">
        <v>1071</v>
      </c>
    </row>
    <row r="412" spans="1:2" x14ac:dyDescent="0.25">
      <c r="A412" t="s">
        <v>20</v>
      </c>
      <c r="B412">
        <v>980</v>
      </c>
    </row>
    <row r="413" spans="1:2" x14ac:dyDescent="0.25">
      <c r="A413" t="s">
        <v>20</v>
      </c>
      <c r="B413">
        <v>536</v>
      </c>
    </row>
    <row r="414" spans="1:2" x14ac:dyDescent="0.25">
      <c r="A414" t="s">
        <v>20</v>
      </c>
      <c r="B414">
        <v>1991</v>
      </c>
    </row>
    <row r="415" spans="1:2" x14ac:dyDescent="0.25">
      <c r="A415" t="s">
        <v>20</v>
      </c>
      <c r="B415">
        <v>180</v>
      </c>
    </row>
    <row r="416" spans="1:2" x14ac:dyDescent="0.25">
      <c r="A416" t="s">
        <v>20</v>
      </c>
      <c r="B416">
        <v>130</v>
      </c>
    </row>
    <row r="417" spans="1:2" x14ac:dyDescent="0.25">
      <c r="A417" t="s">
        <v>20</v>
      </c>
      <c r="B417">
        <v>122</v>
      </c>
    </row>
    <row r="418" spans="1:2" x14ac:dyDescent="0.25">
      <c r="A418" t="s">
        <v>20</v>
      </c>
      <c r="B418">
        <v>140</v>
      </c>
    </row>
    <row r="419" spans="1:2" x14ac:dyDescent="0.25">
      <c r="A419" t="s">
        <v>20</v>
      </c>
      <c r="B419">
        <v>3388</v>
      </c>
    </row>
    <row r="420" spans="1:2" x14ac:dyDescent="0.25">
      <c r="A420" t="s">
        <v>20</v>
      </c>
      <c r="B420">
        <v>280</v>
      </c>
    </row>
    <row r="421" spans="1:2" x14ac:dyDescent="0.25">
      <c r="A421" t="s">
        <v>20</v>
      </c>
      <c r="B421">
        <v>366</v>
      </c>
    </row>
    <row r="422" spans="1:2" x14ac:dyDescent="0.25">
      <c r="A422" t="s">
        <v>20</v>
      </c>
      <c r="B422">
        <v>270</v>
      </c>
    </row>
    <row r="423" spans="1:2" x14ac:dyDescent="0.25">
      <c r="A423" t="s">
        <v>20</v>
      </c>
      <c r="B423">
        <v>137</v>
      </c>
    </row>
    <row r="424" spans="1:2" x14ac:dyDescent="0.25">
      <c r="A424" t="s">
        <v>20</v>
      </c>
      <c r="B424">
        <v>3205</v>
      </c>
    </row>
    <row r="425" spans="1:2" x14ac:dyDescent="0.25">
      <c r="A425" t="s">
        <v>20</v>
      </c>
      <c r="B425">
        <v>288</v>
      </c>
    </row>
    <row r="426" spans="1:2" x14ac:dyDescent="0.25">
      <c r="A426" t="s">
        <v>20</v>
      </c>
      <c r="B426">
        <v>148</v>
      </c>
    </row>
    <row r="427" spans="1:2" x14ac:dyDescent="0.25">
      <c r="A427" t="s">
        <v>20</v>
      </c>
      <c r="B427">
        <v>114</v>
      </c>
    </row>
    <row r="428" spans="1:2" x14ac:dyDescent="0.25">
      <c r="A428" t="s">
        <v>20</v>
      </c>
      <c r="B428">
        <v>1518</v>
      </c>
    </row>
    <row r="429" spans="1:2" x14ac:dyDescent="0.25">
      <c r="A429" t="s">
        <v>20</v>
      </c>
      <c r="B429">
        <v>166</v>
      </c>
    </row>
    <row r="430" spans="1:2" x14ac:dyDescent="0.25">
      <c r="A430" t="s">
        <v>20</v>
      </c>
      <c r="B430">
        <v>100</v>
      </c>
    </row>
    <row r="431" spans="1:2" x14ac:dyDescent="0.25">
      <c r="A431" t="s">
        <v>20</v>
      </c>
      <c r="B431">
        <v>235</v>
      </c>
    </row>
    <row r="432" spans="1:2" x14ac:dyDescent="0.25">
      <c r="A432" t="s">
        <v>20</v>
      </c>
      <c r="B432">
        <v>148</v>
      </c>
    </row>
    <row r="433" spans="1:2" x14ac:dyDescent="0.25">
      <c r="A433" t="s">
        <v>20</v>
      </c>
      <c r="B433">
        <v>198</v>
      </c>
    </row>
    <row r="434" spans="1:2" x14ac:dyDescent="0.25">
      <c r="A434" t="s">
        <v>20</v>
      </c>
      <c r="B434">
        <v>150</v>
      </c>
    </row>
    <row r="435" spans="1:2" x14ac:dyDescent="0.25">
      <c r="A435" t="s">
        <v>20</v>
      </c>
      <c r="B435">
        <v>216</v>
      </c>
    </row>
    <row r="436" spans="1:2" x14ac:dyDescent="0.25">
      <c r="A436" t="s">
        <v>20</v>
      </c>
      <c r="B436">
        <v>5139</v>
      </c>
    </row>
    <row r="437" spans="1:2" x14ac:dyDescent="0.25">
      <c r="A437" t="s">
        <v>20</v>
      </c>
      <c r="B437">
        <v>2353</v>
      </c>
    </row>
    <row r="438" spans="1:2" x14ac:dyDescent="0.25">
      <c r="A438" t="s">
        <v>20</v>
      </c>
      <c r="B438">
        <v>78</v>
      </c>
    </row>
    <row r="439" spans="1:2" x14ac:dyDescent="0.25">
      <c r="A439" t="s">
        <v>20</v>
      </c>
      <c r="B439">
        <v>174</v>
      </c>
    </row>
    <row r="440" spans="1:2" x14ac:dyDescent="0.25">
      <c r="A440" t="s">
        <v>20</v>
      </c>
      <c r="B440">
        <v>164</v>
      </c>
    </row>
    <row r="441" spans="1:2" x14ac:dyDescent="0.25">
      <c r="A441" t="s">
        <v>20</v>
      </c>
      <c r="B441">
        <v>161</v>
      </c>
    </row>
    <row r="442" spans="1:2" x14ac:dyDescent="0.25">
      <c r="A442" t="s">
        <v>20</v>
      </c>
      <c r="B442">
        <v>138</v>
      </c>
    </row>
    <row r="443" spans="1:2" x14ac:dyDescent="0.25">
      <c r="A443" t="s">
        <v>20</v>
      </c>
      <c r="B443">
        <v>3308</v>
      </c>
    </row>
    <row r="444" spans="1:2" x14ac:dyDescent="0.25">
      <c r="A444" t="s">
        <v>20</v>
      </c>
      <c r="B444">
        <v>127</v>
      </c>
    </row>
    <row r="445" spans="1:2" x14ac:dyDescent="0.25">
      <c r="A445" t="s">
        <v>20</v>
      </c>
      <c r="B445">
        <v>207</v>
      </c>
    </row>
    <row r="446" spans="1:2" x14ac:dyDescent="0.25">
      <c r="A446" t="s">
        <v>20</v>
      </c>
      <c r="B446">
        <v>181</v>
      </c>
    </row>
    <row r="447" spans="1:2" x14ac:dyDescent="0.25">
      <c r="A447" t="s">
        <v>20</v>
      </c>
      <c r="B447">
        <v>110</v>
      </c>
    </row>
    <row r="448" spans="1:2" x14ac:dyDescent="0.25">
      <c r="A448" t="s">
        <v>20</v>
      </c>
      <c r="B448">
        <v>185</v>
      </c>
    </row>
    <row r="449" spans="1:2" x14ac:dyDescent="0.25">
      <c r="A449" t="s">
        <v>20</v>
      </c>
      <c r="B449">
        <v>121</v>
      </c>
    </row>
    <row r="450" spans="1:2" x14ac:dyDescent="0.25">
      <c r="A450" t="s">
        <v>20</v>
      </c>
      <c r="B450">
        <v>106</v>
      </c>
    </row>
    <row r="451" spans="1:2" x14ac:dyDescent="0.25">
      <c r="A451" t="s">
        <v>20</v>
      </c>
      <c r="B451">
        <v>142</v>
      </c>
    </row>
    <row r="452" spans="1:2" x14ac:dyDescent="0.25">
      <c r="A452" t="s">
        <v>20</v>
      </c>
      <c r="B452">
        <v>233</v>
      </c>
    </row>
    <row r="453" spans="1:2" x14ac:dyDescent="0.25">
      <c r="A453" t="s">
        <v>20</v>
      </c>
      <c r="B453">
        <v>218</v>
      </c>
    </row>
    <row r="454" spans="1:2" x14ac:dyDescent="0.25">
      <c r="A454" t="s">
        <v>20</v>
      </c>
      <c r="B454">
        <v>76</v>
      </c>
    </row>
    <row r="455" spans="1:2" x14ac:dyDescent="0.25">
      <c r="A455" t="s">
        <v>20</v>
      </c>
      <c r="B455">
        <v>43</v>
      </c>
    </row>
    <row r="456" spans="1:2" x14ac:dyDescent="0.25">
      <c r="A456" t="s">
        <v>20</v>
      </c>
      <c r="B456">
        <v>221</v>
      </c>
    </row>
    <row r="457" spans="1:2" x14ac:dyDescent="0.25">
      <c r="A457" t="s">
        <v>20</v>
      </c>
      <c r="B457">
        <v>2805</v>
      </c>
    </row>
    <row r="458" spans="1:2" x14ac:dyDescent="0.25">
      <c r="A458" t="s">
        <v>20</v>
      </c>
      <c r="B458">
        <v>68</v>
      </c>
    </row>
    <row r="459" spans="1:2" x14ac:dyDescent="0.25">
      <c r="A459" t="s">
        <v>20</v>
      </c>
      <c r="B459">
        <v>183</v>
      </c>
    </row>
    <row r="460" spans="1:2" x14ac:dyDescent="0.25">
      <c r="A460" t="s">
        <v>20</v>
      </c>
      <c r="B460">
        <v>133</v>
      </c>
    </row>
    <row r="461" spans="1:2" x14ac:dyDescent="0.25">
      <c r="A461" t="s">
        <v>20</v>
      </c>
      <c r="B461">
        <v>2489</v>
      </c>
    </row>
    <row r="462" spans="1:2" x14ac:dyDescent="0.25">
      <c r="A462" t="s">
        <v>20</v>
      </c>
      <c r="B462">
        <v>69</v>
      </c>
    </row>
    <row r="463" spans="1:2" x14ac:dyDescent="0.25">
      <c r="A463" t="s">
        <v>20</v>
      </c>
      <c r="B463">
        <v>279</v>
      </c>
    </row>
    <row r="464" spans="1:2" x14ac:dyDescent="0.25">
      <c r="A464" t="s">
        <v>20</v>
      </c>
      <c r="B464">
        <v>210</v>
      </c>
    </row>
    <row r="465" spans="1:2" x14ac:dyDescent="0.25">
      <c r="A465" t="s">
        <v>20</v>
      </c>
      <c r="B465">
        <v>2100</v>
      </c>
    </row>
    <row r="466" spans="1:2" x14ac:dyDescent="0.25">
      <c r="A466" t="s">
        <v>20</v>
      </c>
      <c r="B466">
        <v>252</v>
      </c>
    </row>
    <row r="467" spans="1:2" x14ac:dyDescent="0.25">
      <c r="A467" t="s">
        <v>20</v>
      </c>
      <c r="B467">
        <v>1280</v>
      </c>
    </row>
    <row r="468" spans="1:2" x14ac:dyDescent="0.25">
      <c r="A468" t="s">
        <v>20</v>
      </c>
      <c r="B468">
        <v>157</v>
      </c>
    </row>
    <row r="469" spans="1:2" x14ac:dyDescent="0.25">
      <c r="A469" t="s">
        <v>20</v>
      </c>
      <c r="B469">
        <v>194</v>
      </c>
    </row>
    <row r="470" spans="1:2" x14ac:dyDescent="0.25">
      <c r="A470" t="s">
        <v>20</v>
      </c>
      <c r="B470">
        <v>82</v>
      </c>
    </row>
    <row r="471" spans="1:2" x14ac:dyDescent="0.25">
      <c r="A471" t="s">
        <v>20</v>
      </c>
      <c r="B471">
        <v>4233</v>
      </c>
    </row>
    <row r="472" spans="1:2" x14ac:dyDescent="0.25">
      <c r="A472" t="s">
        <v>20</v>
      </c>
      <c r="B472">
        <v>1297</v>
      </c>
    </row>
    <row r="473" spans="1:2" x14ac:dyDescent="0.25">
      <c r="A473" t="s">
        <v>20</v>
      </c>
      <c r="B473">
        <v>165</v>
      </c>
    </row>
    <row r="474" spans="1:2" x14ac:dyDescent="0.25">
      <c r="A474" t="s">
        <v>20</v>
      </c>
      <c r="B474">
        <v>119</v>
      </c>
    </row>
    <row r="475" spans="1:2" x14ac:dyDescent="0.25">
      <c r="A475" t="s">
        <v>20</v>
      </c>
      <c r="B475">
        <v>1797</v>
      </c>
    </row>
    <row r="476" spans="1:2" x14ac:dyDescent="0.25">
      <c r="A476" t="s">
        <v>20</v>
      </c>
      <c r="B476">
        <v>261</v>
      </c>
    </row>
    <row r="477" spans="1:2" x14ac:dyDescent="0.25">
      <c r="A477" t="s">
        <v>20</v>
      </c>
      <c r="B477">
        <v>157</v>
      </c>
    </row>
    <row r="478" spans="1:2" x14ac:dyDescent="0.25">
      <c r="A478" t="s">
        <v>20</v>
      </c>
      <c r="B478">
        <v>3533</v>
      </c>
    </row>
    <row r="479" spans="1:2" x14ac:dyDescent="0.25">
      <c r="A479" t="s">
        <v>20</v>
      </c>
      <c r="B479">
        <v>155</v>
      </c>
    </row>
    <row r="480" spans="1:2" x14ac:dyDescent="0.25">
      <c r="A480" t="s">
        <v>20</v>
      </c>
      <c r="B480">
        <v>132</v>
      </c>
    </row>
    <row r="481" spans="1:2" x14ac:dyDescent="0.25">
      <c r="A481" t="s">
        <v>20</v>
      </c>
      <c r="B481">
        <v>1354</v>
      </c>
    </row>
    <row r="482" spans="1:2" x14ac:dyDescent="0.25">
      <c r="A482" t="s">
        <v>20</v>
      </c>
      <c r="B482">
        <v>48</v>
      </c>
    </row>
    <row r="483" spans="1:2" x14ac:dyDescent="0.25">
      <c r="A483" t="s">
        <v>20</v>
      </c>
      <c r="B483">
        <v>110</v>
      </c>
    </row>
    <row r="484" spans="1:2" x14ac:dyDescent="0.25">
      <c r="A484" t="s">
        <v>20</v>
      </c>
      <c r="B484">
        <v>172</v>
      </c>
    </row>
    <row r="485" spans="1:2" x14ac:dyDescent="0.25">
      <c r="A485" t="s">
        <v>20</v>
      </c>
      <c r="B485">
        <v>307</v>
      </c>
    </row>
    <row r="486" spans="1:2" x14ac:dyDescent="0.25">
      <c r="A486" t="s">
        <v>20</v>
      </c>
      <c r="B486">
        <v>160</v>
      </c>
    </row>
    <row r="487" spans="1:2" x14ac:dyDescent="0.25">
      <c r="A487" t="s">
        <v>20</v>
      </c>
      <c r="B487">
        <v>1467</v>
      </c>
    </row>
    <row r="488" spans="1:2" x14ac:dyDescent="0.25">
      <c r="A488" t="s">
        <v>20</v>
      </c>
      <c r="B488">
        <v>2662</v>
      </c>
    </row>
    <row r="489" spans="1:2" x14ac:dyDescent="0.25">
      <c r="A489" t="s">
        <v>20</v>
      </c>
      <c r="B489">
        <v>452</v>
      </c>
    </row>
    <row r="490" spans="1:2" x14ac:dyDescent="0.25">
      <c r="A490" t="s">
        <v>20</v>
      </c>
      <c r="B490">
        <v>158</v>
      </c>
    </row>
    <row r="491" spans="1:2" x14ac:dyDescent="0.25">
      <c r="A491" t="s">
        <v>20</v>
      </c>
      <c r="B491">
        <v>225</v>
      </c>
    </row>
    <row r="492" spans="1:2" x14ac:dyDescent="0.25">
      <c r="A492" t="s">
        <v>20</v>
      </c>
      <c r="B492">
        <v>65</v>
      </c>
    </row>
    <row r="493" spans="1:2" x14ac:dyDescent="0.25">
      <c r="A493" t="s">
        <v>20</v>
      </c>
      <c r="B493">
        <v>163</v>
      </c>
    </row>
    <row r="494" spans="1:2" x14ac:dyDescent="0.25">
      <c r="A494" t="s">
        <v>20</v>
      </c>
      <c r="B494">
        <v>85</v>
      </c>
    </row>
    <row r="495" spans="1:2" x14ac:dyDescent="0.25">
      <c r="A495" t="s">
        <v>20</v>
      </c>
      <c r="B495">
        <v>217</v>
      </c>
    </row>
    <row r="496" spans="1:2" x14ac:dyDescent="0.25">
      <c r="A496" t="s">
        <v>20</v>
      </c>
      <c r="B496">
        <v>150</v>
      </c>
    </row>
    <row r="497" spans="1:2" x14ac:dyDescent="0.25">
      <c r="A497" t="s">
        <v>20</v>
      </c>
      <c r="B497">
        <v>3272</v>
      </c>
    </row>
    <row r="498" spans="1:2" x14ac:dyDescent="0.25">
      <c r="A498" t="s">
        <v>20</v>
      </c>
      <c r="B498">
        <v>300</v>
      </c>
    </row>
    <row r="499" spans="1:2" x14ac:dyDescent="0.25">
      <c r="A499" t="s">
        <v>20</v>
      </c>
      <c r="B499">
        <v>126</v>
      </c>
    </row>
    <row r="500" spans="1:2" x14ac:dyDescent="0.25">
      <c r="A500" t="s">
        <v>20</v>
      </c>
      <c r="B500">
        <v>2320</v>
      </c>
    </row>
    <row r="501" spans="1:2" x14ac:dyDescent="0.25">
      <c r="A501" t="s">
        <v>20</v>
      </c>
      <c r="B501">
        <v>81</v>
      </c>
    </row>
    <row r="502" spans="1:2" x14ac:dyDescent="0.25">
      <c r="A502" t="s">
        <v>20</v>
      </c>
      <c r="B502">
        <v>1887</v>
      </c>
    </row>
    <row r="503" spans="1:2" x14ac:dyDescent="0.25">
      <c r="A503" t="s">
        <v>20</v>
      </c>
      <c r="B503">
        <v>4358</v>
      </c>
    </row>
    <row r="504" spans="1:2" x14ac:dyDescent="0.25">
      <c r="A504" t="s">
        <v>20</v>
      </c>
      <c r="B504">
        <v>53</v>
      </c>
    </row>
    <row r="505" spans="1:2" x14ac:dyDescent="0.25">
      <c r="A505" t="s">
        <v>20</v>
      </c>
      <c r="B505">
        <v>2414</v>
      </c>
    </row>
    <row r="506" spans="1:2" x14ac:dyDescent="0.25">
      <c r="A506" t="s">
        <v>20</v>
      </c>
      <c r="B506">
        <v>80</v>
      </c>
    </row>
    <row r="507" spans="1:2" x14ac:dyDescent="0.25">
      <c r="A507" t="s">
        <v>20</v>
      </c>
      <c r="B507">
        <v>193</v>
      </c>
    </row>
    <row r="508" spans="1:2" x14ac:dyDescent="0.25">
      <c r="A508" t="s">
        <v>20</v>
      </c>
      <c r="B508">
        <v>52</v>
      </c>
    </row>
    <row r="509" spans="1:2" x14ac:dyDescent="0.25">
      <c r="A509" t="s">
        <v>20</v>
      </c>
      <c r="B509">
        <v>290</v>
      </c>
    </row>
    <row r="510" spans="1:2" x14ac:dyDescent="0.25">
      <c r="A510" t="s">
        <v>20</v>
      </c>
      <c r="B510">
        <v>122</v>
      </c>
    </row>
    <row r="511" spans="1:2" x14ac:dyDescent="0.25">
      <c r="A511" t="s">
        <v>20</v>
      </c>
      <c r="B511">
        <v>1470</v>
      </c>
    </row>
    <row r="512" spans="1:2" x14ac:dyDescent="0.25">
      <c r="A512" t="s">
        <v>20</v>
      </c>
      <c r="B512">
        <v>165</v>
      </c>
    </row>
    <row r="513" spans="1:2" x14ac:dyDescent="0.25">
      <c r="A513" t="s">
        <v>20</v>
      </c>
      <c r="B513">
        <v>182</v>
      </c>
    </row>
    <row r="514" spans="1:2" x14ac:dyDescent="0.25">
      <c r="A514" t="s">
        <v>20</v>
      </c>
      <c r="B514">
        <v>199</v>
      </c>
    </row>
    <row r="515" spans="1:2" x14ac:dyDescent="0.25">
      <c r="A515" t="s">
        <v>20</v>
      </c>
      <c r="B515">
        <v>56</v>
      </c>
    </row>
    <row r="516" spans="1:2" x14ac:dyDescent="0.25">
      <c r="A516" t="s">
        <v>20</v>
      </c>
      <c r="B516">
        <v>1460</v>
      </c>
    </row>
    <row r="517" spans="1:2" x14ac:dyDescent="0.25">
      <c r="A517" t="s">
        <v>20</v>
      </c>
      <c r="B517">
        <v>123</v>
      </c>
    </row>
    <row r="518" spans="1:2" x14ac:dyDescent="0.25">
      <c r="A518" t="s">
        <v>20</v>
      </c>
      <c r="B518">
        <v>159</v>
      </c>
    </row>
    <row r="519" spans="1:2" x14ac:dyDescent="0.25">
      <c r="A519" t="s">
        <v>20</v>
      </c>
      <c r="B519">
        <v>110</v>
      </c>
    </row>
    <row r="520" spans="1:2" x14ac:dyDescent="0.25">
      <c r="A520" t="s">
        <v>20</v>
      </c>
      <c r="B520">
        <v>236</v>
      </c>
    </row>
    <row r="521" spans="1:2" x14ac:dyDescent="0.25">
      <c r="A521" t="s">
        <v>20</v>
      </c>
      <c r="B521">
        <v>191</v>
      </c>
    </row>
    <row r="522" spans="1:2" x14ac:dyDescent="0.25">
      <c r="A522" t="s">
        <v>20</v>
      </c>
      <c r="B522">
        <v>3934</v>
      </c>
    </row>
    <row r="523" spans="1:2" x14ac:dyDescent="0.25">
      <c r="A523" t="s">
        <v>20</v>
      </c>
      <c r="B523">
        <v>80</v>
      </c>
    </row>
    <row r="524" spans="1:2" x14ac:dyDescent="0.25">
      <c r="A524" t="s">
        <v>20</v>
      </c>
      <c r="B524">
        <v>462</v>
      </c>
    </row>
    <row r="525" spans="1:2" x14ac:dyDescent="0.25">
      <c r="A525" t="s">
        <v>20</v>
      </c>
      <c r="B525">
        <v>179</v>
      </c>
    </row>
    <row r="526" spans="1:2" x14ac:dyDescent="0.25">
      <c r="A526" t="s">
        <v>20</v>
      </c>
      <c r="B526">
        <v>1866</v>
      </c>
    </row>
    <row r="527" spans="1:2" x14ac:dyDescent="0.25">
      <c r="A527" t="s">
        <v>20</v>
      </c>
      <c r="B527">
        <v>156</v>
      </c>
    </row>
    <row r="528" spans="1:2" x14ac:dyDescent="0.25">
      <c r="A528" t="s">
        <v>20</v>
      </c>
      <c r="B528">
        <v>255</v>
      </c>
    </row>
    <row r="529" spans="1:2" x14ac:dyDescent="0.25">
      <c r="A529" t="s">
        <v>20</v>
      </c>
      <c r="B529">
        <v>2261</v>
      </c>
    </row>
    <row r="530" spans="1:2" x14ac:dyDescent="0.25">
      <c r="A530" t="s">
        <v>20</v>
      </c>
      <c r="B530">
        <v>40</v>
      </c>
    </row>
    <row r="531" spans="1:2" x14ac:dyDescent="0.25">
      <c r="A531" t="s">
        <v>20</v>
      </c>
      <c r="B531">
        <v>2289</v>
      </c>
    </row>
    <row r="532" spans="1:2" x14ac:dyDescent="0.25">
      <c r="A532" t="s">
        <v>20</v>
      </c>
      <c r="B532">
        <v>65</v>
      </c>
    </row>
    <row r="533" spans="1:2" x14ac:dyDescent="0.25">
      <c r="A533" t="s">
        <v>20</v>
      </c>
      <c r="B533">
        <v>3777</v>
      </c>
    </row>
    <row r="534" spans="1:2" x14ac:dyDescent="0.25">
      <c r="A534" t="s">
        <v>20</v>
      </c>
      <c r="B534">
        <v>184</v>
      </c>
    </row>
    <row r="535" spans="1:2" x14ac:dyDescent="0.25">
      <c r="A535" t="s">
        <v>20</v>
      </c>
      <c r="B535">
        <v>85</v>
      </c>
    </row>
    <row r="536" spans="1:2" x14ac:dyDescent="0.25">
      <c r="A536" t="s">
        <v>20</v>
      </c>
      <c r="B536">
        <v>144</v>
      </c>
    </row>
    <row r="537" spans="1:2" x14ac:dyDescent="0.25">
      <c r="A537" t="s">
        <v>20</v>
      </c>
      <c r="B537">
        <v>1902</v>
      </c>
    </row>
    <row r="538" spans="1:2" x14ac:dyDescent="0.25">
      <c r="A538" t="s">
        <v>20</v>
      </c>
      <c r="B538">
        <v>105</v>
      </c>
    </row>
    <row r="539" spans="1:2" x14ac:dyDescent="0.25">
      <c r="A539" t="s">
        <v>20</v>
      </c>
      <c r="B539">
        <v>132</v>
      </c>
    </row>
    <row r="540" spans="1:2" x14ac:dyDescent="0.25">
      <c r="A540" t="s">
        <v>20</v>
      </c>
      <c r="B540">
        <v>96</v>
      </c>
    </row>
    <row r="541" spans="1:2" x14ac:dyDescent="0.25">
      <c r="A541" t="s">
        <v>20</v>
      </c>
      <c r="B541">
        <v>114</v>
      </c>
    </row>
    <row r="542" spans="1:2" x14ac:dyDescent="0.25">
      <c r="A542" t="s">
        <v>20</v>
      </c>
      <c r="B542">
        <v>203</v>
      </c>
    </row>
    <row r="543" spans="1:2" x14ac:dyDescent="0.25">
      <c r="A543" t="s">
        <v>20</v>
      </c>
      <c r="B543">
        <v>1559</v>
      </c>
    </row>
    <row r="544" spans="1:2" x14ac:dyDescent="0.25">
      <c r="A544" t="s">
        <v>20</v>
      </c>
      <c r="B544">
        <v>1548</v>
      </c>
    </row>
    <row r="545" spans="1:2" x14ac:dyDescent="0.25">
      <c r="A545" t="s">
        <v>20</v>
      </c>
      <c r="B545">
        <v>80</v>
      </c>
    </row>
    <row r="546" spans="1:2" x14ac:dyDescent="0.25">
      <c r="A546" t="s">
        <v>20</v>
      </c>
      <c r="B546">
        <v>131</v>
      </c>
    </row>
    <row r="547" spans="1:2" x14ac:dyDescent="0.25">
      <c r="A547" t="s">
        <v>20</v>
      </c>
      <c r="B547">
        <v>112</v>
      </c>
    </row>
    <row r="548" spans="1:2" x14ac:dyDescent="0.25">
      <c r="A548" t="s">
        <v>20</v>
      </c>
      <c r="B548">
        <v>155</v>
      </c>
    </row>
    <row r="549" spans="1:2" x14ac:dyDescent="0.25">
      <c r="A549" t="s">
        <v>20</v>
      </c>
      <c r="B549">
        <v>266</v>
      </c>
    </row>
    <row r="550" spans="1:2" x14ac:dyDescent="0.25">
      <c r="A550" t="s">
        <v>20</v>
      </c>
      <c r="B550">
        <v>155</v>
      </c>
    </row>
    <row r="551" spans="1:2" x14ac:dyDescent="0.25">
      <c r="A551" t="s">
        <v>20</v>
      </c>
      <c r="B551">
        <v>207</v>
      </c>
    </row>
    <row r="552" spans="1:2" x14ac:dyDescent="0.25">
      <c r="A552" t="s">
        <v>20</v>
      </c>
      <c r="B552">
        <v>245</v>
      </c>
    </row>
    <row r="553" spans="1:2" x14ac:dyDescent="0.25">
      <c r="A553" t="s">
        <v>20</v>
      </c>
      <c r="B553">
        <v>1573</v>
      </c>
    </row>
    <row r="554" spans="1:2" x14ac:dyDescent="0.25">
      <c r="A554" t="s">
        <v>20</v>
      </c>
      <c r="B554">
        <v>114</v>
      </c>
    </row>
    <row r="555" spans="1:2" x14ac:dyDescent="0.25">
      <c r="A555" t="s">
        <v>20</v>
      </c>
      <c r="B555">
        <v>93</v>
      </c>
    </row>
    <row r="556" spans="1:2" x14ac:dyDescent="0.25">
      <c r="A556" t="s">
        <v>20</v>
      </c>
      <c r="B556">
        <v>1681</v>
      </c>
    </row>
    <row r="557" spans="1:2" x14ac:dyDescent="0.25">
      <c r="A557" t="s">
        <v>20</v>
      </c>
      <c r="B557">
        <v>32</v>
      </c>
    </row>
    <row r="558" spans="1:2" x14ac:dyDescent="0.25">
      <c r="A558" t="s">
        <v>20</v>
      </c>
      <c r="B558">
        <v>135</v>
      </c>
    </row>
    <row r="559" spans="1:2" x14ac:dyDescent="0.25">
      <c r="A559" t="s">
        <v>20</v>
      </c>
      <c r="B559">
        <v>140</v>
      </c>
    </row>
    <row r="560" spans="1:2" x14ac:dyDescent="0.25">
      <c r="A560" t="s">
        <v>20</v>
      </c>
      <c r="B560">
        <v>92</v>
      </c>
    </row>
    <row r="561" spans="1:2" x14ac:dyDescent="0.25">
      <c r="A561" t="s">
        <v>20</v>
      </c>
      <c r="B561">
        <v>1015</v>
      </c>
    </row>
    <row r="562" spans="1:2" x14ac:dyDescent="0.25">
      <c r="A562" t="s">
        <v>20</v>
      </c>
      <c r="B562">
        <v>323</v>
      </c>
    </row>
    <row r="563" spans="1:2" x14ac:dyDescent="0.25">
      <c r="A563" t="s">
        <v>20</v>
      </c>
      <c r="B563">
        <v>2326</v>
      </c>
    </row>
    <row r="564" spans="1:2" x14ac:dyDescent="0.25">
      <c r="A564" t="s">
        <v>20</v>
      </c>
      <c r="B564">
        <v>381</v>
      </c>
    </row>
    <row r="565" spans="1:2" x14ac:dyDescent="0.25">
      <c r="A565" t="s">
        <v>20</v>
      </c>
      <c r="B565">
        <v>480</v>
      </c>
    </row>
    <row r="566" spans="1:2" x14ac:dyDescent="0.25">
      <c r="A566" t="s">
        <v>20</v>
      </c>
      <c r="B566">
        <v>226</v>
      </c>
    </row>
    <row r="567" spans="1:2" x14ac:dyDescent="0.25">
      <c r="A567" t="s">
        <v>20</v>
      </c>
      <c r="B567">
        <v>241</v>
      </c>
    </row>
    <row r="568" spans="1:2" x14ac:dyDescent="0.25">
      <c r="A568" t="s">
        <v>20</v>
      </c>
      <c r="B568">
        <v>132</v>
      </c>
    </row>
    <row r="569" spans="1:2" x14ac:dyDescent="0.25">
      <c r="A569" t="s">
        <v>20</v>
      </c>
      <c r="B569">
        <v>2043</v>
      </c>
    </row>
  </sheetData>
  <conditionalFormatting sqref="A1:A2">
    <cfRule type="cellIs" dxfId="15" priority="15" operator="equal">
      <formula>"CANCELED"</formula>
    </cfRule>
    <cfRule type="cellIs" dxfId="14" priority="16" operator="equal">
      <formula>"LIVE"</formula>
    </cfRule>
    <cfRule type="cellIs" dxfId="13" priority="17" operator="equal">
      <formula>"SUCCESSFUL"</formula>
    </cfRule>
    <cfRule type="cellIs" dxfId="12" priority="18" operator="equal">
      <formula>"FAILED"</formula>
    </cfRule>
  </conditionalFormatting>
  <conditionalFormatting sqref="D1:D2">
    <cfRule type="cellIs" dxfId="11" priority="11" operator="equal">
      <formula>"CANCELED"</formula>
    </cfRule>
    <cfRule type="cellIs" dxfId="10" priority="12" operator="equal">
      <formula>"LIVE"</formula>
    </cfRule>
    <cfRule type="cellIs" dxfId="9" priority="13" operator="equal">
      <formula>"SUCCESSFUL"</formula>
    </cfRule>
    <cfRule type="cellIs" dxfId="8" priority="14" operator="equal">
      <formula>"FAILED"</formula>
    </cfRule>
  </conditionalFormatting>
  <conditionalFormatting sqref="A4:B4">
    <cfRule type="cellIs" dxfId="7" priority="7" operator="equal">
      <formula>"CANCELED"</formula>
    </cfRule>
    <cfRule type="cellIs" dxfId="6" priority="8" operator="equal">
      <formula>"LIVE"</formula>
    </cfRule>
    <cfRule type="cellIs" dxfId="5" priority="9" operator="equal">
      <formula>"SUCCESSFUL"</formula>
    </cfRule>
    <cfRule type="cellIs" dxfId="4" priority="10" operator="equal">
      <formula>"FAILED"</formula>
    </cfRule>
  </conditionalFormatting>
  <conditionalFormatting sqref="B4">
    <cfRule type="colorScale" priority="6">
      <colorScale>
        <cfvo type="num" val="0"/>
        <cfvo type="num" val="100"/>
        <cfvo type="num" val="200"/>
        <color rgb="FFF8696B"/>
        <color theme="9" tint="0.39997558519241921"/>
        <color theme="4" tint="0.39997558519241921"/>
      </colorScale>
    </cfRule>
  </conditionalFormatting>
  <conditionalFormatting sqref="D4:E4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E4">
    <cfRule type="colorScale" priority="1">
      <colorScale>
        <cfvo type="num" val="0"/>
        <cfvo type="num" val="100"/>
        <cfvo type="num" val="200"/>
        <color rgb="FFF8696B"/>
        <color theme="9" tint="0.39997558519241921"/>
        <color theme="4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Sheet1</vt:lpstr>
      <vt:lpstr>Sheet2</vt:lpstr>
      <vt:lpstr>SHEET3</vt:lpstr>
      <vt:lpstr>SHEET4</vt:lpstr>
      <vt:lpstr>Crowdfunding</vt:lpstr>
      <vt:lpstr>Sheet6</vt:lpstr>
      <vt:lpstr>Sheet6!Criteria</vt:lpstr>
      <vt:lpstr>crowdfunding</vt:lpstr>
      <vt:lpstr>Sheet6!Extract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nitu bola</cp:lastModifiedBy>
  <dcterms:created xsi:type="dcterms:W3CDTF">2021-09-29T18:52:28Z</dcterms:created>
  <dcterms:modified xsi:type="dcterms:W3CDTF">2024-09-25T19:49:15Z</dcterms:modified>
</cp:coreProperties>
</file>