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2.04\home\srihari\Quarter3\Excel Analysis\"/>
    </mc:Choice>
  </mc:AlternateContent>
  <xr:revisionPtr revIDLastSave="0" documentId="8_{88267715-E7A3-4CCF-8892-CFFDF9BFF9CD}" xr6:coauthVersionLast="47" xr6:coauthVersionMax="47" xr10:uidLastSave="{00000000-0000-0000-0000-000000000000}"/>
  <bookViews>
    <workbookView xWindow="-108" yWindow="-108" windowWidth="23256" windowHeight="12456" xr2:uid="{70B9B503-9ADA-4B1E-AF0C-FBE74A8A933C}"/>
  </bookViews>
  <sheets>
    <sheet name="Finanical Forecast" sheetId="1" r:id="rId1"/>
  </sheets>
  <definedNames>
    <definedName name="_xlnm.Print_Area" localSheetId="0">'Finanical Forecast'!$A$1:$J$43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35" i="1" s="1"/>
  <c r="E17" i="1"/>
  <c r="F17" i="1" s="1"/>
  <c r="E34" i="1"/>
  <c r="E16" i="1"/>
  <c r="E33" i="1" s="1"/>
  <c r="E15" i="1"/>
  <c r="E19" i="1" s="1"/>
  <c r="E36" i="1" s="1"/>
  <c r="E14" i="1"/>
  <c r="E31" i="1" s="1"/>
  <c r="E9" i="1"/>
  <c r="E26" i="1" s="1"/>
  <c r="E11" i="1"/>
  <c r="E12" i="1" s="1"/>
  <c r="E27" i="1" s="1"/>
  <c r="E8" i="1"/>
  <c r="F8" i="1" s="1"/>
  <c r="G8" i="1" s="1"/>
  <c r="E7" i="1"/>
  <c r="F7" i="1" s="1"/>
  <c r="D35" i="1"/>
  <c r="C35" i="1"/>
  <c r="D34" i="1"/>
  <c r="C34" i="1"/>
  <c r="D33" i="1"/>
  <c r="C33" i="1"/>
  <c r="D32" i="1"/>
  <c r="C32" i="1"/>
  <c r="D31" i="1"/>
  <c r="C31" i="1"/>
  <c r="D19" i="1"/>
  <c r="D36" i="1" s="1"/>
  <c r="C19" i="1"/>
  <c r="C36" i="1" s="1"/>
  <c r="D26" i="1"/>
  <c r="J15" i="1"/>
  <c r="J14" i="1"/>
  <c r="J13" i="1"/>
  <c r="J12" i="1"/>
  <c r="J11" i="1"/>
  <c r="J10" i="1"/>
  <c r="J8" i="1"/>
  <c r="J9" i="1"/>
  <c r="D12" i="1"/>
  <c r="D27" i="1" s="1"/>
  <c r="C12" i="1"/>
  <c r="C27" i="1" s="1"/>
  <c r="D9" i="1"/>
  <c r="C9" i="1"/>
  <c r="C26" i="1" s="1"/>
  <c r="C28" i="1" s="1"/>
  <c r="G17" i="1" l="1"/>
  <c r="G34" i="1" s="1"/>
  <c r="F34" i="1"/>
  <c r="F15" i="1"/>
  <c r="G15" i="1" s="1"/>
  <c r="F16" i="1"/>
  <c r="F18" i="1"/>
  <c r="C38" i="1"/>
  <c r="C40" i="1" s="1"/>
  <c r="C41" i="1" s="1"/>
  <c r="C42" i="1" s="1"/>
  <c r="F14" i="1"/>
  <c r="F11" i="1"/>
  <c r="G11" i="1" s="1"/>
  <c r="G7" i="1"/>
  <c r="F12" i="1"/>
  <c r="F27" i="1" s="1"/>
  <c r="F9" i="1"/>
  <c r="F26" i="1" s="1"/>
  <c r="F28" i="1" s="1"/>
  <c r="D28" i="1"/>
  <c r="D38" i="1"/>
  <c r="D40" i="1" s="1"/>
  <c r="G32" i="1"/>
  <c r="F32" i="1"/>
  <c r="E32" i="1"/>
  <c r="G14" i="1"/>
  <c r="E28" i="1"/>
  <c r="E38" i="1" s="1"/>
  <c r="E40" i="1" s="1"/>
  <c r="G31" i="1" l="1"/>
  <c r="G18" i="1"/>
  <c r="G35" i="1" s="1"/>
  <c r="F35" i="1"/>
  <c r="G16" i="1"/>
  <c r="G33" i="1" s="1"/>
  <c r="F33" i="1"/>
  <c r="F31" i="1"/>
  <c r="F19" i="1"/>
  <c r="F36" i="1" s="1"/>
  <c r="F38" i="1" s="1"/>
  <c r="F40" i="1" s="1"/>
  <c r="F41" i="1" s="1"/>
  <c r="F42" i="1" s="1"/>
  <c r="D41" i="1"/>
  <c r="D42" i="1" s="1"/>
  <c r="G12" i="1"/>
  <c r="G27" i="1" s="1"/>
  <c r="G9" i="1"/>
  <c r="G26" i="1" s="1"/>
  <c r="G28" i="1" s="1"/>
  <c r="E41" i="1"/>
  <c r="E42" i="1" s="1"/>
  <c r="G19" i="1" l="1"/>
  <c r="G36" i="1" s="1"/>
  <c r="G38" i="1" s="1"/>
  <c r="G40" i="1" s="1"/>
  <c r="G41" i="1" s="1"/>
  <c r="G42" i="1" s="1"/>
</calcChain>
</file>

<file path=xl/sharedStrings.xml><?xml version="1.0" encoding="utf-8"?>
<sst xmlns="http://schemas.openxmlformats.org/spreadsheetml/2006/main" count="42" uniqueCount="29">
  <si>
    <t>Actuals/Historicals</t>
  </si>
  <si>
    <t>Forecast</t>
  </si>
  <si>
    <t>Units/Qty Sold</t>
  </si>
  <si>
    <t>Price</t>
  </si>
  <si>
    <t>Revenue</t>
  </si>
  <si>
    <t>Cost per Unit</t>
  </si>
  <si>
    <t>COGS</t>
  </si>
  <si>
    <t>Wages/Salaries/Benefits</t>
  </si>
  <si>
    <t>Building Lease</t>
  </si>
  <si>
    <t>Marketing</t>
  </si>
  <si>
    <t>Insurance</t>
  </si>
  <si>
    <t>Operating Expense</t>
  </si>
  <si>
    <t>Taxes</t>
  </si>
  <si>
    <t>Inputs</t>
  </si>
  <si>
    <t>Hardcodes</t>
  </si>
  <si>
    <t>Calculations</t>
  </si>
  <si>
    <t>Actuals/Assumptions</t>
  </si>
  <si>
    <t>Qty</t>
  </si>
  <si>
    <t>Cost</t>
  </si>
  <si>
    <t>Salary</t>
  </si>
  <si>
    <t>Lease</t>
  </si>
  <si>
    <t>Misc</t>
  </si>
  <si>
    <t>YoY %Increase</t>
  </si>
  <si>
    <t>Gross Profit</t>
  </si>
  <si>
    <t>Expenses</t>
  </si>
  <si>
    <t>Operating Income</t>
  </si>
  <si>
    <t>Net Income</t>
  </si>
  <si>
    <t>Income Statement/ P&amp;L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</si>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</sst>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4" tint="-0.249977111117893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4" borderId="0" xfId="0" applyFill="1"/>
    <xf numFmtId="9" fontId="0" fillId="4" borderId="0" xfId="0" applyNumberFormat="1" applyFill="1"/>
    <xf numFmtId="10" fontId="0" fillId="0" borderId="0" xfId="2" applyNumberFormat="1" applyFont="1"/>
    <xf numFmtId="43" fontId="0" fillId="0" borderId="0" xfId="1" applyFont="1"/>
    <xf numFmtId="0" fontId="4" fillId="0" borderId="0" xfId="0" applyFont="1"/>
    <xf numFmtId="43" fontId="0" fillId="5" borderId="0" xfId="1" applyFont="1" applyFill="1"/>
    <xf numFmtId="43" fontId="4" fillId="5" borderId="0" xfId="1" applyFont="1" applyFill="1"/>
    <xf numFmtId="0" fontId="3" fillId="0" borderId="0" xfId="0" applyFont="1"/>
    <xf numFmtId="43" fontId="3" fillId="5" borderId="0" xfId="1" applyFont="1" applyFill="1"/>
    <xf numFmtId="43" fontId="3" fillId="0" borderId="0" xfId="1" applyFont="1"/>
    <xf numFmtId="0" fontId="3" fillId="0" borderId="1" xfId="0" applyFont="1" applyBorder="1"/>
    <xf numFmtId="43" fontId="3" fillId="0" borderId="1" xfId="1" applyFont="1" applyBorder="1"/>
    <xf numFmtId="0" fontId="3" fillId="0" borderId="0" xfId="0" applyFont="1" applyBorder="1"/>
    <xf numFmtId="43" fontId="3" fillId="0" borderId="0" xfId="1" applyFont="1" applyBorder="1"/>
    <xf numFmtId="0" fontId="0" fillId="0" borderId="1" xfId="0" applyFont="1" applyBorder="1"/>
    <xf numFmtId="43" fontId="1" fillId="0" borderId="1" xfId="1" applyFont="1" applyBorder="1"/>
    <xf numFmtId="0" fontId="3" fillId="0" borderId="2" xfId="0" applyFont="1" applyBorder="1" applyAlignment="1">
      <alignment horizontal="center"/>
    </xf>
    <xf numFmtId="0" fontId="0" fillId="0" borderId="2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B954-5F95-4DE9-8870-DD8D7C889560}">
  <sheetPr>
    <pageSetUpPr fitToPage="1"/>
  </sheetPr>
  <dimension ref="A1:J42"/>
  <sheetViews>
    <sheetView showGridLines="0" tabSelected="1" topLeftCell="A7" zoomScale="74" workbookViewId="0">
      <selection activeCell="R28" sqref="R28"/>
    </sheetView>
  </sheetViews>
  <sheetFormatPr defaultRowHeight="14.4" x14ac:dyDescent="0.3"/>
  <cols>
    <col min="1" max="1" width="11" bestFit="1" customWidth="1"/>
    <col min="2" max="2" width="21" bestFit="1" customWidth="1"/>
    <col min="3" max="4" width="11.77734375" bestFit="1" customWidth="1"/>
    <col min="5" max="5" width="11.21875" customWidth="1"/>
    <col min="6" max="7" width="11.77734375" bestFit="1" customWidth="1"/>
    <col min="9" max="9" width="12.5546875" bestFit="1" customWidth="1"/>
  </cols>
  <sheetData>
    <row r="1" spans="1:10" x14ac:dyDescent="0.3">
      <c r="A1" s="5" t="s">
        <v>13</v>
      </c>
    </row>
    <row r="2" spans="1:10" x14ac:dyDescent="0.3">
      <c r="A2" s="9" t="s">
        <v>14</v>
      </c>
      <c r="C2" s="3" t="s">
        <v>0</v>
      </c>
      <c r="D2" s="3"/>
      <c r="E2" s="1" t="s">
        <v>1</v>
      </c>
      <c r="F2" s="1"/>
      <c r="G2" s="1"/>
    </row>
    <row r="3" spans="1:10" x14ac:dyDescent="0.3">
      <c r="A3" t="s">
        <v>15</v>
      </c>
      <c r="C3" s="4">
        <v>2018</v>
      </c>
      <c r="D3" s="4">
        <v>2019</v>
      </c>
      <c r="E3" s="2">
        <v>2020</v>
      </c>
      <c r="F3" s="2">
        <v>2021</v>
      </c>
      <c r="G3" s="2">
        <v>2022</v>
      </c>
    </row>
    <row r="5" spans="1:10" x14ac:dyDescent="0.3">
      <c r="B5" s="4" t="s">
        <v>16</v>
      </c>
    </row>
    <row r="7" spans="1:10" x14ac:dyDescent="0.3">
      <c r="B7" t="s">
        <v>2</v>
      </c>
      <c r="C7" s="11">
        <v>220</v>
      </c>
      <c r="D7" s="11">
        <v>225</v>
      </c>
      <c r="E7" s="8">
        <f>D7*(1+J8)</f>
        <v>236.25</v>
      </c>
      <c r="F7" s="8">
        <f t="shared" ref="F7:G7" si="0">E7*(1+K8)</f>
        <v>236.25</v>
      </c>
      <c r="G7" s="8">
        <f t="shared" si="0"/>
        <v>236.25</v>
      </c>
      <c r="I7" s="21" t="s">
        <v>22</v>
      </c>
      <c r="J7" s="21"/>
    </row>
    <row r="8" spans="1:10" x14ac:dyDescent="0.3">
      <c r="B8" t="s">
        <v>3</v>
      </c>
      <c r="C8" s="11">
        <v>100</v>
      </c>
      <c r="D8" s="11">
        <v>104</v>
      </c>
      <c r="E8" s="8">
        <f>D8*(1+$J$9)</f>
        <v>109.2</v>
      </c>
      <c r="F8" s="8">
        <f t="shared" ref="F8:G8" si="1">E8*(1+$J$9)</f>
        <v>114.66000000000001</v>
      </c>
      <c r="G8" s="8">
        <f t="shared" si="1"/>
        <v>120.39300000000001</v>
      </c>
      <c r="I8" s="22" t="s">
        <v>17</v>
      </c>
      <c r="J8" s="22">
        <f>5%</f>
        <v>0.05</v>
      </c>
    </row>
    <row r="9" spans="1:10" x14ac:dyDescent="0.3">
      <c r="B9" s="12" t="s">
        <v>4</v>
      </c>
      <c r="C9" s="13">
        <f>C7*C8</f>
        <v>22000</v>
      </c>
      <c r="D9" s="13">
        <f>D7*D8</f>
        <v>23400</v>
      </c>
      <c r="E9" s="14">
        <f t="shared" ref="E9:G9" si="2">E7*E8</f>
        <v>25798.5</v>
      </c>
      <c r="F9" s="14">
        <f t="shared" si="2"/>
        <v>27088.425000000003</v>
      </c>
      <c r="G9" s="14">
        <f t="shared" si="2"/>
        <v>28442.846250000002</v>
      </c>
      <c r="I9" s="22" t="s">
        <v>3</v>
      </c>
      <c r="J9" s="22">
        <f>5%</f>
        <v>0.05</v>
      </c>
    </row>
    <row r="10" spans="1:10" x14ac:dyDescent="0.3">
      <c r="C10" s="10"/>
      <c r="D10" s="10"/>
      <c r="E10" s="8"/>
      <c r="F10" s="8"/>
      <c r="G10" s="8"/>
      <c r="I10" s="22" t="s">
        <v>18</v>
      </c>
      <c r="J10" s="22">
        <f>2%</f>
        <v>0.02</v>
      </c>
    </row>
    <row r="11" spans="1:10" x14ac:dyDescent="0.3">
      <c r="B11" t="s">
        <v>5</v>
      </c>
      <c r="C11" s="11">
        <v>41</v>
      </c>
      <c r="D11" s="11">
        <v>42</v>
      </c>
      <c r="E11" s="8">
        <f>D11*(1+$J$10)</f>
        <v>42.84</v>
      </c>
      <c r="F11" s="8">
        <f t="shared" ref="F11:G11" si="3">E11*(1+$J$10)</f>
        <v>43.696800000000003</v>
      </c>
      <c r="G11" s="8">
        <f t="shared" si="3"/>
        <v>44.570736000000004</v>
      </c>
      <c r="I11" s="22" t="s">
        <v>19</v>
      </c>
      <c r="J11" s="22">
        <f>4%</f>
        <v>0.04</v>
      </c>
    </row>
    <row r="12" spans="1:10" x14ac:dyDescent="0.3">
      <c r="B12" s="12" t="s">
        <v>6</v>
      </c>
      <c r="C12" s="14">
        <f>C11*C7</f>
        <v>9020</v>
      </c>
      <c r="D12" s="14">
        <f>D11*D7</f>
        <v>9450</v>
      </c>
      <c r="E12" s="14">
        <f t="shared" ref="E12:G12" si="4">E11*E7</f>
        <v>10120.950000000001</v>
      </c>
      <c r="F12" s="14">
        <f t="shared" si="4"/>
        <v>10323.369000000001</v>
      </c>
      <c r="G12" s="14">
        <f t="shared" si="4"/>
        <v>10529.836380000001</v>
      </c>
      <c r="I12" s="22" t="s">
        <v>20</v>
      </c>
      <c r="J12" s="22">
        <f>10%</f>
        <v>0.1</v>
      </c>
    </row>
    <row r="13" spans="1:10" x14ac:dyDescent="0.3">
      <c r="C13" s="8"/>
      <c r="D13" s="8"/>
      <c r="E13" s="8"/>
      <c r="F13" s="8"/>
      <c r="G13" s="8"/>
      <c r="I13" s="22" t="s">
        <v>9</v>
      </c>
      <c r="J13" s="22">
        <f>5%</f>
        <v>0.05</v>
      </c>
    </row>
    <row r="14" spans="1:10" x14ac:dyDescent="0.3">
      <c r="B14" t="s">
        <v>7</v>
      </c>
      <c r="C14" s="11">
        <v>2000</v>
      </c>
      <c r="D14" s="11">
        <v>2210</v>
      </c>
      <c r="E14" s="8">
        <f>D14*(1+$J$11)</f>
        <v>2298.4</v>
      </c>
      <c r="F14" s="8">
        <f t="shared" ref="F14:G14" si="5">E14*(1+$J$11)</f>
        <v>2390.3360000000002</v>
      </c>
      <c r="G14" s="8">
        <f t="shared" si="5"/>
        <v>2485.9494400000003</v>
      </c>
      <c r="I14" s="22" t="s">
        <v>10</v>
      </c>
      <c r="J14" s="22">
        <f>2%</f>
        <v>0.02</v>
      </c>
    </row>
    <row r="15" spans="1:10" x14ac:dyDescent="0.3">
      <c r="B15" t="s">
        <v>8</v>
      </c>
      <c r="C15" s="11">
        <v>1850</v>
      </c>
      <c r="D15" s="11">
        <v>1950</v>
      </c>
      <c r="E15" s="8">
        <f>D15*(1+$J$12)</f>
        <v>2145</v>
      </c>
      <c r="F15" s="8">
        <f t="shared" ref="F15:G15" si="6">E15*(1+$J$12)</f>
        <v>2359.5</v>
      </c>
      <c r="G15" s="8">
        <f t="shared" si="6"/>
        <v>2595.4500000000003</v>
      </c>
      <c r="I15" s="22" t="s">
        <v>21</v>
      </c>
      <c r="J15" s="22">
        <f>1%</f>
        <v>0.01</v>
      </c>
    </row>
    <row r="16" spans="1:10" x14ac:dyDescent="0.3">
      <c r="B16" t="s">
        <v>9</v>
      </c>
      <c r="C16" s="11">
        <v>1100</v>
      </c>
      <c r="D16" s="11">
        <v>1250</v>
      </c>
      <c r="E16" s="8">
        <f>D16*(1+$J$13)</f>
        <v>1312.5</v>
      </c>
      <c r="F16" s="8">
        <f t="shared" ref="F16:G16" si="7">E16*(1+$J$13)</f>
        <v>1378.125</v>
      </c>
      <c r="G16" s="8">
        <f t="shared" si="7"/>
        <v>1447.03125</v>
      </c>
    </row>
    <row r="17" spans="2:7" x14ac:dyDescent="0.3">
      <c r="B17" t="s">
        <v>10</v>
      </c>
      <c r="C17" s="11">
        <v>700</v>
      </c>
      <c r="D17" s="11">
        <v>800</v>
      </c>
      <c r="E17" s="8">
        <f>D17*(1+$J$14)</f>
        <v>816</v>
      </c>
      <c r="F17" s="8">
        <f t="shared" ref="F17:G17" si="8">E17*(1+$J$14)</f>
        <v>832.32</v>
      </c>
      <c r="G17" s="8">
        <f t="shared" si="8"/>
        <v>848.96640000000002</v>
      </c>
    </row>
    <row r="18" spans="2:7" x14ac:dyDescent="0.3">
      <c r="B18" t="s">
        <v>21</v>
      </c>
      <c r="C18" s="11">
        <v>500</v>
      </c>
      <c r="D18" s="11">
        <v>700</v>
      </c>
      <c r="E18" s="8">
        <f>D18*(1+$J$15)</f>
        <v>707</v>
      </c>
      <c r="F18" s="8">
        <f t="shared" ref="F18:G18" si="9">E18*(1+$J$15)</f>
        <v>714.07</v>
      </c>
      <c r="G18" s="8">
        <f t="shared" si="9"/>
        <v>721.21070000000009</v>
      </c>
    </row>
    <row r="19" spans="2:7" x14ac:dyDescent="0.3">
      <c r="B19" s="12" t="s">
        <v>11</v>
      </c>
      <c r="C19" s="14">
        <f>SUM(C14:C18)</f>
        <v>6150</v>
      </c>
      <c r="D19" s="14">
        <f>SUM(D14:D18)</f>
        <v>6910</v>
      </c>
      <c r="E19" s="14">
        <f t="shared" ref="E19:G19" si="10">SUM(E14:E18)</f>
        <v>7278.9</v>
      </c>
      <c r="F19" s="14">
        <f t="shared" si="10"/>
        <v>7674.3509999999997</v>
      </c>
      <c r="G19" s="14">
        <f t="shared" si="10"/>
        <v>8098.6077900000018</v>
      </c>
    </row>
    <row r="21" spans="2:7" x14ac:dyDescent="0.3">
      <c r="B21" t="s">
        <v>12</v>
      </c>
      <c r="C21" s="6">
        <v>0.35</v>
      </c>
      <c r="D21" s="6">
        <v>0.35</v>
      </c>
      <c r="E21" s="6">
        <v>0.35</v>
      </c>
      <c r="F21" s="6">
        <v>0.35</v>
      </c>
      <c r="G21" s="6">
        <v>0.35</v>
      </c>
    </row>
    <row r="24" spans="2:7" x14ac:dyDescent="0.3">
      <c r="B24" s="4" t="s">
        <v>27</v>
      </c>
    </row>
    <row r="26" spans="2:7" x14ac:dyDescent="0.3">
      <c r="B26" s="12" t="s">
        <v>4</v>
      </c>
      <c r="C26" s="14">
        <f>C9</f>
        <v>22000</v>
      </c>
      <c r="D26" s="14">
        <f>D9</f>
        <v>23400</v>
      </c>
      <c r="E26" s="14">
        <f>E9</f>
        <v>25798.5</v>
      </c>
      <c r="F26" s="14">
        <f>F9</f>
        <v>27088.425000000003</v>
      </c>
      <c r="G26" s="14">
        <f>G9</f>
        <v>28442.846250000002</v>
      </c>
    </row>
    <row r="27" spans="2:7" x14ac:dyDescent="0.3">
      <c r="B27" t="s">
        <v>6</v>
      </c>
      <c r="C27" s="8">
        <f>C12</f>
        <v>9020</v>
      </c>
      <c r="D27" s="8">
        <f>D12</f>
        <v>9450</v>
      </c>
      <c r="E27" s="8">
        <f>E12</f>
        <v>10120.950000000001</v>
      </c>
      <c r="F27" s="8">
        <f>F12</f>
        <v>10323.369000000001</v>
      </c>
      <c r="G27" s="8">
        <f>G12</f>
        <v>10529.836380000001</v>
      </c>
    </row>
    <row r="28" spans="2:7" x14ac:dyDescent="0.3">
      <c r="B28" s="19" t="s">
        <v>23</v>
      </c>
      <c r="C28" s="20">
        <f>C26-C27</f>
        <v>12980</v>
      </c>
      <c r="D28" s="20">
        <f>D26-D27</f>
        <v>13950</v>
      </c>
      <c r="E28" s="20">
        <f>E26-E27</f>
        <v>15677.55</v>
      </c>
      <c r="F28" s="20">
        <f>F26-F27</f>
        <v>16765.056000000004</v>
      </c>
      <c r="G28" s="20">
        <f>G26-G27</f>
        <v>17913.009870000002</v>
      </c>
    </row>
    <row r="29" spans="2:7" x14ac:dyDescent="0.3">
      <c r="C29" s="8"/>
      <c r="D29" s="8"/>
      <c r="E29" s="8"/>
      <c r="F29" s="8"/>
      <c r="G29" s="8"/>
    </row>
    <row r="30" spans="2:7" x14ac:dyDescent="0.3">
      <c r="B30" s="12" t="s">
        <v>24</v>
      </c>
      <c r="C30" s="8"/>
      <c r="D30" s="8"/>
      <c r="E30" s="8"/>
      <c r="F30" s="8"/>
      <c r="G30" s="8"/>
    </row>
    <row r="31" spans="2:7" x14ac:dyDescent="0.3">
      <c r="B31" t="s">
        <v>7</v>
      </c>
      <c r="C31" s="8">
        <f>C14</f>
        <v>2000</v>
      </c>
      <c r="D31" s="8">
        <f>D14</f>
        <v>2210</v>
      </c>
      <c r="E31" s="8">
        <f>E14</f>
        <v>2298.4</v>
      </c>
      <c r="F31" s="8">
        <f>F14</f>
        <v>2390.3360000000002</v>
      </c>
      <c r="G31" s="8">
        <f>G14</f>
        <v>2485.9494400000003</v>
      </c>
    </row>
    <row r="32" spans="2:7" x14ac:dyDescent="0.3">
      <c r="B32" t="s">
        <v>8</v>
      </c>
      <c r="C32" s="8">
        <f>C15</f>
        <v>1850</v>
      </c>
      <c r="D32" s="8">
        <f>D15</f>
        <v>1950</v>
      </c>
      <c r="E32" s="8">
        <f>E15</f>
        <v>2145</v>
      </c>
      <c r="F32" s="8">
        <f>F15</f>
        <v>2359.5</v>
      </c>
      <c r="G32" s="8">
        <f>G15</f>
        <v>2595.4500000000003</v>
      </c>
    </row>
    <row r="33" spans="2:7" x14ac:dyDescent="0.3">
      <c r="B33" t="s">
        <v>9</v>
      </c>
      <c r="C33" s="8">
        <f>C16</f>
        <v>1100</v>
      </c>
      <c r="D33" s="8">
        <f>D16</f>
        <v>1250</v>
      </c>
      <c r="E33" s="8">
        <f>E16</f>
        <v>1312.5</v>
      </c>
      <c r="F33" s="8">
        <f>F16</f>
        <v>1378.125</v>
      </c>
      <c r="G33" s="8">
        <f>G16</f>
        <v>1447.03125</v>
      </c>
    </row>
    <row r="34" spans="2:7" x14ac:dyDescent="0.3">
      <c r="B34" t="s">
        <v>10</v>
      </c>
      <c r="C34" s="8">
        <f>C17</f>
        <v>700</v>
      </c>
      <c r="D34" s="8">
        <f>D17</f>
        <v>800</v>
      </c>
      <c r="E34" s="8">
        <f>E17</f>
        <v>816</v>
      </c>
      <c r="F34" s="8">
        <f>F17</f>
        <v>832.32</v>
      </c>
      <c r="G34" s="8">
        <f>G17</f>
        <v>848.96640000000002</v>
      </c>
    </row>
    <row r="35" spans="2:7" x14ac:dyDescent="0.3">
      <c r="B35" t="s">
        <v>21</v>
      </c>
      <c r="C35" s="8">
        <f>C18</f>
        <v>500</v>
      </c>
      <c r="D35" s="8">
        <f>D18</f>
        <v>700</v>
      </c>
      <c r="E35" s="8">
        <f>E18</f>
        <v>707</v>
      </c>
      <c r="F35" s="8">
        <f>F18</f>
        <v>714.07</v>
      </c>
      <c r="G35" s="8">
        <f>G18</f>
        <v>721.21070000000009</v>
      </c>
    </row>
    <row r="36" spans="2:7" x14ac:dyDescent="0.3">
      <c r="B36" s="17" t="s">
        <v>11</v>
      </c>
      <c r="C36" s="18">
        <f>C19</f>
        <v>6150</v>
      </c>
      <c r="D36" s="18">
        <f>D19</f>
        <v>6910</v>
      </c>
      <c r="E36" s="18">
        <f>E19</f>
        <v>7278.9</v>
      </c>
      <c r="F36" s="18">
        <f>F19</f>
        <v>7674.3509999999997</v>
      </c>
      <c r="G36" s="18">
        <f>G19</f>
        <v>8098.6077900000018</v>
      </c>
    </row>
    <row r="37" spans="2:7" x14ac:dyDescent="0.3">
      <c r="C37" s="8"/>
      <c r="D37" s="8"/>
      <c r="E37" s="8"/>
      <c r="F37" s="8"/>
      <c r="G37" s="8"/>
    </row>
    <row r="38" spans="2:7" x14ac:dyDescent="0.3">
      <c r="B38" s="19" t="s">
        <v>25</v>
      </c>
      <c r="C38" s="20">
        <f>C28-C36</f>
        <v>6830</v>
      </c>
      <c r="D38" s="20">
        <f>D28-D36</f>
        <v>7040</v>
      </c>
      <c r="E38" s="20">
        <f>E28-E36</f>
        <v>8398.65</v>
      </c>
      <c r="F38" s="20">
        <f>F28-F36</f>
        <v>9090.7050000000054</v>
      </c>
      <c r="G38" s="20">
        <f>G28-G36</f>
        <v>9814.4020799999998</v>
      </c>
    </row>
    <row r="39" spans="2:7" x14ac:dyDescent="0.3">
      <c r="C39" s="8"/>
      <c r="D39" s="8"/>
      <c r="E39" s="8"/>
      <c r="F39" s="8"/>
      <c r="G39" s="8"/>
    </row>
    <row r="40" spans="2:7" x14ac:dyDescent="0.3">
      <c r="B40" t="s">
        <v>12</v>
      </c>
      <c r="C40" s="8">
        <f>C38*C21</f>
        <v>2390.5</v>
      </c>
      <c r="D40" s="8">
        <f>D38*D21</f>
        <v>2464</v>
      </c>
      <c r="E40" s="8">
        <f>E38*E21</f>
        <v>2939.5274999999997</v>
      </c>
      <c r="F40" s="8">
        <f>F38*F21</f>
        <v>3181.7467500000016</v>
      </c>
      <c r="G40" s="8">
        <f>G38*G21</f>
        <v>3435.0407279999999</v>
      </c>
    </row>
    <row r="41" spans="2:7" x14ac:dyDescent="0.3">
      <c r="B41" s="15" t="s">
        <v>26</v>
      </c>
      <c r="C41" s="16">
        <f>C38-C40</f>
        <v>4439.5</v>
      </c>
      <c r="D41" s="16">
        <f>D38-D40</f>
        <v>4576</v>
      </c>
      <c r="E41" s="16">
        <f>E38-E40</f>
        <v>5459.1224999999995</v>
      </c>
      <c r="F41" s="16">
        <f>F38-F40</f>
        <v>5908.9582500000033</v>
      </c>
      <c r="G41" s="16">
        <f>G38-G40</f>
        <v>6379.3613519999999</v>
      </c>
    </row>
    <row r="42" spans="2:7" x14ac:dyDescent="0.3">
      <c r="B42" t="s">
        <v>28</v>
      </c>
      <c r="C42" s="7">
        <f>C41/C26</f>
        <v>0.20179545454545456</v>
      </c>
      <c r="D42" s="7">
        <f t="shared" ref="D42:G42" si="11">D41/D26</f>
        <v>0.19555555555555557</v>
      </c>
      <c r="E42" s="7">
        <f t="shared" si="11"/>
        <v>0.21160619803476943</v>
      </c>
      <c r="F42" s="7">
        <f t="shared" si="11"/>
        <v>0.21813591044883571</v>
      </c>
      <c r="G42" s="7">
        <f t="shared" si="11"/>
        <v>0.22428702443940537</v>
      </c>
    </row>
  </sheetData>
  <mergeCells count="3">
    <mergeCell ref="C2:D2"/>
    <mergeCell ref="E2:G2"/>
    <mergeCell ref="I7:J7"/>
  </mergeCells>
  <pageMargins left="0.7" right="0.7" top="0.75" bottom="0.75" header="0.3" footer="0.3"/>
  <pageSetup scale="7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Finanical Forecast</vt:lpstr>
      <vt:lpstr>'Finanical Forecast'!Print_Area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Srihari Nair</dc:creator>
  <cp:lastModifiedBy>Srihari Nair</cp:lastModifiedBy>
  <cp:lastPrinted>2024-05-14T22:38:53Z</cp:lastPrinted>
  <dcterms:created xsi:type="dcterms:W3CDTF">2024-05-14T22:05:50Z</dcterms:created>
  <dcterms:modified xsi:type="dcterms:W3CDTF">2024-05-14T22:41:08Z</dcterms:modified>
</cp:coreProperties>
</file>