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vethida/Documents/Summer Session/Data Optimization/Excel case1/"/>
    </mc:Choice>
  </mc:AlternateContent>
  <xr:revisionPtr revIDLastSave="0" documentId="13_ncr:1_{858268B5-71A3-BC4A-8509-8BD524EDCCD3}" xr6:coauthVersionLast="45" xr6:coauthVersionMax="45" xr10:uidLastSave="{00000000-0000-0000-0000-000000000000}"/>
  <bookViews>
    <workbookView xWindow="200" yWindow="460" windowWidth="27900" windowHeight="15920" activeTab="4" xr2:uid="{00000000-000D-0000-FFFF-FFFF00000000}"/>
  </bookViews>
  <sheets>
    <sheet name="Question 1 " sheetId="5" r:id="rId1"/>
    <sheet name="Sensitivity Report Question 2" sheetId="8" r:id="rId2"/>
    <sheet name="Question 2" sheetId="3" r:id="rId3"/>
    <sheet name="Sensitivity Report Question 3" sheetId="11" r:id="rId4"/>
    <sheet name="Question 3" sheetId="4" r:id="rId5"/>
  </sheets>
  <definedNames>
    <definedName name="Amount_sold">'Question 3'!$B$18:$D$18</definedName>
    <definedName name="Available">'Question 3'!$D$21</definedName>
    <definedName name="Best_guess_demand">'Question 1 '!$B$8</definedName>
    <definedName name="break_even_volume">'Question 1 '!$B$17</definedName>
    <definedName name="Cost_per_hour">'Question 2'!$B$4:$C$4</definedName>
    <definedName name="Fixed_Cost">'Question 1 '!$B$5</definedName>
    <definedName name="Hours">'Question 3'!$B$9:$D$9</definedName>
    <definedName name="Hours_run">'Question 2'!$B$13:$C$13</definedName>
    <definedName name="Input_requirements">'Question 3'!$B$16:$D$16</definedName>
    <definedName name="Max_sales_C">'Question 3'!$F$18</definedName>
    <definedName name="Production_quantities">'Question 3'!$B$14:$D$14</definedName>
    <definedName name="Profit">'Question 1 '!$B$13</definedName>
    <definedName name="Revenue" localSheetId="4">'Question 3'!$B$23</definedName>
    <definedName name="Revenue">'Question 1 '!$B$11</definedName>
    <definedName name="Selling_Price">'Question 1 '!$B$7</definedName>
    <definedName name="solver_adj" localSheetId="2" hidden="1">'Question 2'!$B$13:$C$13</definedName>
    <definedName name="solver_adj" localSheetId="4" hidden="1">'Question 3'!$B$14:$D$14</definedName>
    <definedName name="solver_cct" localSheetId="2" hidden="1">20</definedName>
    <definedName name="solver_cgt" localSheetId="2" hidden="1">1</definedName>
    <definedName name="solver_cir1" localSheetId="2" hidden="1">1</definedName>
    <definedName name="solver_con1" localSheetId="2" hidden="1">" "</definedName>
    <definedName name="solver_cvg" localSheetId="2" hidden="1">0.0001</definedName>
    <definedName name="solver_cvg" localSheetId="4" hidden="1">0.0001</definedName>
    <definedName name="solver_dia" localSheetId="2" hidden="1">1</definedName>
    <definedName name="solver_drv" localSheetId="2" hidden="1">1</definedName>
    <definedName name="solver_drv" localSheetId="4" hidden="1">1</definedName>
    <definedName name="solver_dua" localSheetId="2" hidden="1">0</definedName>
    <definedName name="solver_eng" localSheetId="0" hidden="1">1</definedName>
    <definedName name="solver_eng" localSheetId="2" hidden="1">2</definedName>
    <definedName name="solver_eng" localSheetId="4" hidden="1">2</definedName>
    <definedName name="solver_est" localSheetId="2" hidden="1">1</definedName>
    <definedName name="solver_est" localSheetId="4" hidden="1">2</definedName>
    <definedName name="solver_gct" localSheetId="2" hidden="1">20</definedName>
    <definedName name="solver_gop" localSheetId="2" hidden="1">1</definedName>
    <definedName name="solver_ibd" localSheetId="2" hidden="1">0</definedName>
    <definedName name="solver_ibd" localSheetId="4" hidden="1">2</definedName>
    <definedName name="solver_itr" localSheetId="2" hidden="1">100</definedName>
    <definedName name="solver_itr" localSheetId="4" hidden="1">2147483647</definedName>
    <definedName name="solver_lhs1" localSheetId="2" hidden="1">'Question 2'!$D$10</definedName>
    <definedName name="solver_lhs1" localSheetId="4" hidden="1">'Question 3'!$B$14</definedName>
    <definedName name="solver_lhs2" localSheetId="2" hidden="1">'Question 2'!$D$8</definedName>
    <definedName name="solver_lhs2" localSheetId="4" hidden="1">'Question 3'!$C$14</definedName>
    <definedName name="solver_lhs3" localSheetId="2" hidden="1">'Question 2'!$D$9</definedName>
    <definedName name="solver_lhs3" localSheetId="4" hidden="1">'Question 3'!$D$14</definedName>
    <definedName name="solver_lhs4" localSheetId="4" hidden="1">'Question 3'!$D$18</definedName>
    <definedName name="solver_lhs5" localSheetId="4" hidden="1">'Question 3'!$B$21</definedName>
    <definedName name="solver_lin" localSheetId="2" hidden="1">1</definedName>
    <definedName name="solver_lin" localSheetId="4" hidden="1">1</definedName>
    <definedName name="solver_lva" localSheetId="4" hidden="1">2</definedName>
    <definedName name="solver_mip" localSheetId="2" hidden="1">5000</definedName>
    <definedName name="solver_mip" localSheetId="4" hidden="1">2147483647</definedName>
    <definedName name="solver_mni" localSheetId="2" hidden="1">30</definedName>
    <definedName name="solver_mni" localSheetId="4" hidden="1">30</definedName>
    <definedName name="solver_mrt" localSheetId="2" hidden="1">0.075</definedName>
    <definedName name="solver_mrt" localSheetId="4" hidden="1">0.075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od" localSheetId="2" hidden="1">5000</definedName>
    <definedName name="solver_nod" localSheetId="4" hidden="1">2147483647</definedName>
    <definedName name="solver_num" localSheetId="0" hidden="1">0</definedName>
    <definedName name="solver_num" localSheetId="2" hidden="1">3</definedName>
    <definedName name="solver_num" localSheetId="4" hidden="1">5</definedName>
    <definedName name="solver_nwt" localSheetId="2" hidden="1">1</definedName>
    <definedName name="solver_nwt" localSheetId="4" hidden="1">2</definedName>
    <definedName name="solver_ofx" localSheetId="2" hidden="1">0</definedName>
    <definedName name="solver_ofx" localSheetId="4" hidden="1">2</definedName>
    <definedName name="solver_opt" localSheetId="0" hidden="1">'Question 1 '!$D$15</definedName>
    <definedName name="solver_opt" localSheetId="2" hidden="1">'Question 2'!$B$15</definedName>
    <definedName name="solver_opt" localSheetId="4" hidden="1">'Question 3'!$B$23</definedName>
    <definedName name="solver_phr" localSheetId="2" hidden="1">0</definedName>
    <definedName name="solver_piv" localSheetId="2" hidden="1">0.000001</definedName>
    <definedName name="solver_piv" localSheetId="4" hidden="1">0.000001</definedName>
    <definedName name="solver_pre" localSheetId="2" hidden="1">0.000001</definedName>
    <definedName name="solver_pre" localSheetId="4" hidden="1">0.000001</definedName>
    <definedName name="solver_pro" localSheetId="2" hidden="1">0</definedName>
    <definedName name="solver_pro" localSheetId="4" hidden="1">2</definedName>
    <definedName name="solver_psi" localSheetId="2" hidden="1">0</definedName>
    <definedName name="solver_rbv" localSheetId="2" hidden="1">1</definedName>
    <definedName name="solver_rbv" localSheetId="4" hidden="1">1</definedName>
    <definedName name="solver_red" localSheetId="2" hidden="1">0.000001</definedName>
    <definedName name="solver_red" localSheetId="4" hidden="1">0.000001</definedName>
    <definedName name="solver_rel1" localSheetId="2" hidden="1">3</definedName>
    <definedName name="solver_rel1" localSheetId="4" hidden="1">3</definedName>
    <definedName name="solver_rel2" localSheetId="2" hidden="1">3</definedName>
    <definedName name="solver_rel2" localSheetId="4" hidden="1">3</definedName>
    <definedName name="solver_rel3" localSheetId="2" hidden="1">3</definedName>
    <definedName name="solver_rel3" localSheetId="4" hidden="1">3</definedName>
    <definedName name="solver_rel4" localSheetId="4" hidden="1">1</definedName>
    <definedName name="solver_rel5" localSheetId="4" hidden="1">1</definedName>
    <definedName name="solver_reo" localSheetId="4" hidden="1">2</definedName>
    <definedName name="solver_rep" localSheetId="2" hidden="1">0</definedName>
    <definedName name="solver_rep" localSheetId="4" hidden="1">2</definedName>
    <definedName name="solver_rhs1" localSheetId="2" hidden="1">'Question 2'!$F$10</definedName>
    <definedName name="solver_rhs1" localSheetId="4" hidden="1">'Question 3'!$B$16</definedName>
    <definedName name="solver_rhs2" localSheetId="2" hidden="1">'Question 2'!$F$8</definedName>
    <definedName name="solver_rhs2" localSheetId="4" hidden="1">'Question 3'!$C$16</definedName>
    <definedName name="solver_rhs3" localSheetId="2" hidden="1">'Question 2'!$F$9</definedName>
    <definedName name="solver_rhs3" localSheetId="4" hidden="1">'Question 3'!$D$16</definedName>
    <definedName name="solver_rhs4" localSheetId="4" hidden="1">Max_sales_C</definedName>
    <definedName name="solver_rhs5" localSheetId="4" hidden="1">Available</definedName>
    <definedName name="solver_rlx" localSheetId="2" hidden="1">2</definedName>
    <definedName name="solver_rlx" localSheetId="4" hidden="1">2</definedName>
    <definedName name="solver_rsd" localSheetId="2" hidden="1">0</definedName>
    <definedName name="solver_rsd" localSheetId="4" hidden="1">0</definedName>
    <definedName name="solver_scl" localSheetId="2" hidden="1">2</definedName>
    <definedName name="solver_scl" localSheetId="4" hidden="1">1</definedName>
    <definedName name="solver_sho" localSheetId="2" hidden="1">2</definedName>
    <definedName name="solver_sho" localSheetId="4" hidden="1">2</definedName>
    <definedName name="solver_ssz" localSheetId="2" hidden="1">100</definedName>
    <definedName name="solver_ssz" localSheetId="4" hidden="1">100</definedName>
    <definedName name="solver_std" localSheetId="4" hidden="1">1</definedName>
    <definedName name="solver_tim" localSheetId="2" hidden="1">100</definedName>
    <definedName name="solver_tim" localSheetId="4" hidden="1">2147483647</definedName>
    <definedName name="solver_tmp" localSheetId="4" hidden="1">0</definedName>
    <definedName name="solver_tol" localSheetId="2" hidden="1">0.05</definedName>
    <definedName name="solver_tol" localSheetId="4" hidden="1">0.01</definedName>
    <definedName name="solver_typ" localSheetId="0" hidden="1">1</definedName>
    <definedName name="solver_typ" localSheetId="2" hidden="1">2</definedName>
    <definedName name="solver_typ" localSheetId="4" hidden="1">1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ar" localSheetId="2" hidden="1">" "</definedName>
    <definedName name="solver_ver" localSheetId="0" hidden="1">3</definedName>
    <definedName name="solver_ver" localSheetId="2" hidden="1">2</definedName>
    <definedName name="solver_ver" localSheetId="4" hidden="1">2</definedName>
    <definedName name="solver_vir" localSheetId="2" hidden="1">1</definedName>
    <definedName name="solver_vol" localSheetId="2" hidden="1">0</definedName>
    <definedName name="Total_cost" localSheetId="2">'Question 2'!$B$15</definedName>
    <definedName name="Total_Cost">'Question 1 '!$B$12</definedName>
    <definedName name="Unit_selling_prices">'Question 3'!$B$4:$D$4</definedName>
    <definedName name="Used">'Question 3'!$B$21</definedName>
    <definedName name="Variable_Cost">'Question 1 '!$B$6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4" l="1"/>
  <c r="D18" i="4"/>
  <c r="K17" i="4"/>
  <c r="K18" i="4"/>
  <c r="K16" i="4"/>
  <c r="J17" i="4"/>
  <c r="J18" i="4"/>
  <c r="J16" i="4"/>
  <c r="I17" i="4"/>
  <c r="I18" i="4"/>
  <c r="I16" i="4"/>
  <c r="L16" i="4" l="1"/>
  <c r="L18" i="4"/>
  <c r="L17" i="4"/>
  <c r="D10" i="3"/>
  <c r="B15" i="3"/>
  <c r="D9" i="3"/>
  <c r="D8" i="3"/>
  <c r="B16" i="4" l="1" a="1"/>
  <c r="B16" i="4" s="1"/>
  <c r="B18" i="4" s="1"/>
  <c r="B12" i="5"/>
  <c r="B11" i="5"/>
  <c r="C18" i="4" l="1"/>
  <c r="B23" i="4" s="1"/>
  <c r="A36" i="5"/>
  <c r="B13" i="5"/>
  <c r="B2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<sst xmlns="http://schemas.openxmlformats.org/spreadsheetml/2006/main" count="163" uniqueCount="93">
  <si>
    <t>Inputs</t>
  </si>
  <si>
    <t>Profit</t>
  </si>
  <si>
    <t>Chemical manufacturing</t>
  </si>
  <si>
    <t>Process 1</t>
  </si>
  <si>
    <t>Process 2</t>
  </si>
  <si>
    <t>Cost per hour</t>
  </si>
  <si>
    <t>Output production per hour</t>
  </si>
  <si>
    <t>Chemical produced</t>
  </si>
  <si>
    <t>Chemical required</t>
  </si>
  <si>
    <t>Chemical A</t>
  </si>
  <si>
    <t>&gt;=</t>
  </si>
  <si>
    <t>Chemical B</t>
  </si>
  <si>
    <t>Chemical C</t>
  </si>
  <si>
    <t>Hours run</t>
  </si>
  <si>
    <t>Total cost</t>
  </si>
  <si>
    <t>Production of three chemical products</t>
  </si>
  <si>
    <t>A</t>
  </si>
  <si>
    <t>B</t>
  </si>
  <si>
    <t>C</t>
  </si>
  <si>
    <t>Unit selling prices</t>
  </si>
  <si>
    <t>Input requirements per unit of output</t>
  </si>
  <si>
    <t>Output</t>
  </si>
  <si>
    <t>Revenue</t>
  </si>
  <si>
    <t>Hours</t>
  </si>
  <si>
    <t>Production quantities</t>
  </si>
  <si>
    <t>Input requirements</t>
  </si>
  <si>
    <t>Max sales C</t>
  </si>
  <si>
    <t>Amount sold</t>
  </si>
  <si>
    <t>&lt;=</t>
  </si>
  <si>
    <t>Hour constraint</t>
  </si>
  <si>
    <t>Used</t>
  </si>
  <si>
    <t>Available</t>
  </si>
  <si>
    <t>Lemonade Question</t>
  </si>
  <si>
    <t>Fixed Cost</t>
  </si>
  <si>
    <t>Variable Cost</t>
  </si>
  <si>
    <t>Selling Price</t>
  </si>
  <si>
    <t>Best guess demand</t>
  </si>
  <si>
    <t>Total Cost</t>
  </si>
  <si>
    <t>Part A</t>
  </si>
  <si>
    <t xml:space="preserve">break even volume = </t>
  </si>
  <si>
    <t>Part B</t>
  </si>
  <si>
    <t>Sales Volume</t>
  </si>
  <si>
    <t>per week</t>
  </si>
  <si>
    <t>per cup</t>
  </si>
  <si>
    <t>cups</t>
  </si>
  <si>
    <t>Part C</t>
  </si>
  <si>
    <t>Two-way data table of effect on profit of changes to sales volume (along side) and variable cost (along top)</t>
  </si>
  <si>
    <t>At 167 cups sold the profit will be 0 with no loss.</t>
  </si>
  <si>
    <t>The profit increses with increase in sales volume.</t>
  </si>
  <si>
    <t>Microsoft Excel 16.37 Sensitivity Report</t>
  </si>
  <si>
    <t>Worksheet: [Homework 1 - template.xlsx]Question 2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</si>
  <si>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</si>
  <si>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</si>
  <si>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</si>
  <si>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</si>
  <si>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</si>
  <si>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</si>
  <si>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</si>
  <si>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</si>
  <si>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</si>
  <si>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</si>
  <si>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</si>
  <si>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</si>
  <si>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</si>
  <si>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</si>
  <si>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</si>
  <si>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</si>
  <si>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</si>
  <si>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$B$13</t>
  </si>
  <si>
    <t>Hours run Process 1</t>
  </si>
  <si>
    <t>$C$13</t>
  </si>
  <si>
    <t>Hours run Process 2</t>
  </si>
  <si>
    <t>$D$8</t>
  </si>
  <si>
    <t>Chemical A Chemical produced</t>
  </si>
  <si>
    <t>$D$9</t>
  </si>
  <si>
    <t>Chemical B Chemical produced</t>
  </si>
  <si>
    <t>$D$10</t>
  </si>
  <si>
    <t>Chemical C Chemical produced</t>
  </si>
  <si>
    <t>Report Created: 14/06/20 9:47:03 AM</t>
  </si>
  <si>
    <t>Worksheet: [Homework 1 - template.xlsx]Question 3</t>
  </si>
  <si>
    <t>$B$14</t>
  </si>
  <si>
    <t>Production quantities A</t>
  </si>
  <si>
    <t>$C$14</t>
  </si>
  <si>
    <t>Production quantities B</t>
  </si>
  <si>
    <t>$D$14</t>
  </si>
  <si>
    <t>Production quantities C</t>
  </si>
  <si>
    <t>$B$21</t>
  </si>
  <si>
    <t>$D$18</t>
  </si>
  <si>
    <t>Amount sold C</t>
  </si>
  <si>
    <t>Units of drugs used (along side) to produce other drugs (along top)</t>
  </si>
  <si>
    <t>Total used</t>
  </si>
  <si>
    <t>Production_quantities</t>
  </si>
  <si>
    <t>Report Created: 14/06/20 1:37:58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</si>
</sst>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</numFmts>
  <fonts count="7"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78C8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165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NumberFormat="1" applyFont="1"/>
    <xf numFmtId="0" fontId="3" fillId="0" borderId="0" xfId="1" applyFont="1" applyAlignment="1">
      <alignment horizontal="left"/>
    </xf>
    <xf numFmtId="0" fontId="3" fillId="0" borderId="0" xfId="1" quotePrefix="1" applyFont="1" applyAlignment="1">
      <alignment horizontal="left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left"/>
    </xf>
    <xf numFmtId="0" fontId="3" fillId="0" borderId="0" xfId="2" quotePrefix="1" applyFont="1" applyAlignment="1">
      <alignment horizontal="left"/>
    </xf>
    <xf numFmtId="0" fontId="2" fillId="0" borderId="0" xfId="2" applyFont="1" applyAlignment="1">
      <alignment horizontal="left"/>
    </xf>
    <xf numFmtId="165" fontId="3" fillId="0" borderId="0" xfId="3" applyFont="1"/>
    <xf numFmtId="165" fontId="3" fillId="0" borderId="0" xfId="2" applyNumberFormat="1" applyFont="1"/>
    <xf numFmtId="0" fontId="3" fillId="0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2" fillId="0" borderId="0" xfId="2" applyFont="1" applyFill="1"/>
    <xf numFmtId="0" fontId="3" fillId="0" borderId="0" xfId="2" applyFont="1" applyFill="1"/>
    <xf numFmtId="0" fontId="3" fillId="0" borderId="0" xfId="2" applyNumberFormat="1" applyFont="1" applyFill="1"/>
    <xf numFmtId="0" fontId="3" fillId="0" borderId="0" xfId="2" applyFont="1" applyFill="1" applyAlignment="1">
      <alignment horizontal="right"/>
    </xf>
    <xf numFmtId="0" fontId="3" fillId="0" borderId="0" xfId="2" applyFont="1" applyFill="1" applyBorder="1"/>
    <xf numFmtId="0" fontId="3" fillId="0" borderId="0" xfId="2" applyFont="1" applyFill="1" applyAlignment="1">
      <alignment horizontal="left"/>
    </xf>
    <xf numFmtId="0" fontId="3" fillId="0" borderId="0" xfId="2" quotePrefix="1" applyFont="1" applyFill="1" applyAlignment="1">
      <alignment horizontal="left"/>
    </xf>
    <xf numFmtId="0" fontId="3" fillId="0" borderId="0" xfId="2" applyFont="1" applyFill="1" applyAlignment="1">
      <alignment horizontal="center"/>
    </xf>
    <xf numFmtId="0" fontId="3" fillId="2" borderId="0" xfId="2" applyFont="1" applyFill="1" applyAlignment="1">
      <alignment horizontal="left"/>
    </xf>
    <xf numFmtId="165" fontId="3" fillId="2" borderId="0" xfId="3" quotePrefix="1" applyFont="1" applyFill="1" applyAlignment="1">
      <alignment horizontal="left"/>
    </xf>
    <xf numFmtId="0" fontId="3" fillId="2" borderId="0" xfId="2" applyFont="1" applyFill="1"/>
    <xf numFmtId="165" fontId="3" fillId="2" borderId="0" xfId="3" applyFont="1" applyFill="1"/>
    <xf numFmtId="0" fontId="2" fillId="3" borderId="0" xfId="2" applyFont="1" applyFill="1"/>
    <xf numFmtId="0" fontId="3" fillId="3" borderId="0" xfId="2" applyFont="1" applyFill="1"/>
    <xf numFmtId="165" fontId="3" fillId="3" borderId="0" xfId="2" applyNumberFormat="1" applyFont="1" applyFill="1"/>
    <xf numFmtId="165" fontId="3" fillId="4" borderId="0" xfId="2" applyNumberFormat="1" applyFont="1" applyFill="1"/>
    <xf numFmtId="0" fontId="3" fillId="5" borderId="0" xfId="2" applyFont="1" applyFill="1"/>
    <xf numFmtId="0" fontId="3" fillId="2" borderId="0" xfId="1" applyFont="1" applyFill="1" applyBorder="1"/>
    <xf numFmtId="0" fontId="3" fillId="2" borderId="0" xfId="1" applyFont="1" applyFill="1" applyBorder="1" applyAlignment="1">
      <alignment horizontal="right"/>
    </xf>
    <xf numFmtId="164" fontId="3" fillId="2" borderId="0" xfId="1" applyNumberFormat="1" applyFont="1" applyFill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3" fillId="6" borderId="0" xfId="1" applyFont="1" applyFill="1" applyBorder="1"/>
    <xf numFmtId="166" fontId="3" fillId="6" borderId="0" xfId="1" applyNumberFormat="1" applyFont="1" applyFill="1" applyBorder="1"/>
    <xf numFmtId="0" fontId="5" fillId="0" borderId="0" xfId="0" applyFont="1"/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2" borderId="0" xfId="2" applyFont="1" applyFill="1"/>
    <xf numFmtId="0" fontId="3" fillId="2" borderId="0" xfId="2" applyFont="1" applyFill="1" applyAlignment="1">
      <alignment horizontal="right"/>
    </xf>
    <xf numFmtId="166" fontId="3" fillId="2" borderId="0" xfId="2" applyNumberFormat="1" applyFont="1" applyFill="1" applyBorder="1"/>
    <xf numFmtId="0" fontId="3" fillId="2" borderId="0" xfId="2" applyFont="1" applyFill="1" applyAlignment="1">
      <alignment horizontal="centerContinuous"/>
    </xf>
    <xf numFmtId="0" fontId="3" fillId="2" borderId="0" xfId="2" applyFont="1" applyFill="1" applyBorder="1"/>
    <xf numFmtId="0" fontId="3" fillId="3" borderId="0" xfId="2" applyFont="1" applyFill="1" applyBorder="1"/>
    <xf numFmtId="1" fontId="3" fillId="3" borderId="0" xfId="2" applyNumberFormat="1" applyFont="1" applyFill="1" applyBorder="1"/>
    <xf numFmtId="0" fontId="3" fillId="6" borderId="0" xfId="2" applyFont="1" applyFill="1"/>
    <xf numFmtId="164" fontId="3" fillId="6" borderId="0" xfId="2" applyNumberFormat="1" applyFont="1" applyFill="1" applyBorder="1"/>
    <xf numFmtId="1" fontId="3" fillId="0" borderId="0" xfId="2" applyNumberFormat="1" applyFont="1" applyFill="1"/>
    <xf numFmtId="0" fontId="2" fillId="0" borderId="0" xfId="0" applyFont="1"/>
    <xf numFmtId="0" fontId="3" fillId="0" borderId="0" xfId="0" applyFont="1"/>
    <xf numFmtId="0" fontId="3" fillId="7" borderId="0" xfId="2" applyFont="1" applyFill="1"/>
  </cellXfs>
  <cellStyles count="4">
    <cellStyle name="Currency 2" xfId="3" xr:uid="{3534CA92-80B9-4E44-A9B4-95E6D61BB4F9}"/>
    <cellStyle name="Normal" xfId="0" builtinId="0"/>
    <cellStyle name="Normal 2" xfId="1" xr:uid="{50407E26-B54D-473D-8C05-E87532B661FA}"/>
    <cellStyle name="Normal 3" xfId="2" xr:uid="{E80E68B7-4616-4070-812C-C395333DC3F7}"/>
  </cellStyles>
  <dxfs count="0"/>
  <tableStyles count="0" defaultTableStyle="TableStyleMedium9" defaultPivotStyle="PivotStyleLight16"/>
  <colors>
    <mruColors>
      <color rgb="FFF78C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 '!$B$20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1 '!$A$21:$A$31</c:f>
              <c:numCache>
                <c:formatCode>General</c:formatCode>
                <c:ptCount val="11"/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cat>
          <c:val>
            <c:numRef>
              <c:f>'Question 1 '!$B$21:$B$31</c:f>
              <c:numCache>
                <c:formatCode>General</c:formatCode>
                <c:ptCount val="11"/>
                <c:pt idx="0" formatCode="_(&quot;$&quot;* #,##0.00_);_(&quot;$&quot;* \(#,##0.00\);_(&quot;$&quot;* &quot;-&quot;??_);_(@_)">
                  <c:v>40</c:v>
                </c:pt>
                <c:pt idx="1">
                  <c:v>-35</c:v>
                </c:pt>
                <c:pt idx="2">
                  <c:v>-20</c:v>
                </c:pt>
                <c:pt idx="3">
                  <c:v>-5</c:v>
                </c:pt>
                <c:pt idx="4">
                  <c:v>10</c:v>
                </c:pt>
                <c:pt idx="5">
                  <c:v>25</c:v>
                </c:pt>
                <c:pt idx="6">
                  <c:v>40</c:v>
                </c:pt>
                <c:pt idx="7">
                  <c:v>55</c:v>
                </c:pt>
                <c:pt idx="8">
                  <c:v>70</c:v>
                </c:pt>
                <c:pt idx="9">
                  <c:v>85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F-7A4A-B9A9-736A3BF8F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407344"/>
        <c:axId val="549711200"/>
      </c:barChart>
      <c:catAx>
        <c:axId val="55040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11200"/>
        <c:crosses val="autoZero"/>
        <c:auto val="1"/>
        <c:lblAlgn val="ctr"/>
        <c:lblOffset val="100"/>
        <c:noMultiLvlLbl val="0"/>
      </c:catAx>
      <c:valAx>
        <c:axId val="54971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0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</xdr:colOff>
      <xdr:row>4</xdr:row>
      <xdr:rowOff>53341</xdr:rowOff>
    </xdr:from>
    <xdr:ext cx="6461760" cy="219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314164-989B-4B65-B81A-AC3ED96A6676}"/>
            </a:ext>
          </a:extLst>
        </xdr:cNvPr>
        <xdr:cNvSpPr txBox="1"/>
      </xdr:nvSpPr>
      <xdr:spPr>
        <a:xfrm>
          <a:off x="4211320" y="815341"/>
          <a:ext cx="6461760" cy="219456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Question Background: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Julie James is opening a lemonade stand. She believes the fixed cost per week of running the stand is $50.00.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Her best guess is that she can sell 300 cups per week at $0.50 per cup. The variable cost of producing a cup of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lemonade is $0.20.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 Given her other assumptions, what level of sales volume will enable Julie to break even?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Given her other assumptions, discuss how a change in sales volume affects profit.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c. Given her other assumptions, discuss how a change in sales volume and variable cost jointly affect profit.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  <xdr:twoCellAnchor>
    <xdr:from>
      <xdr:col>2</xdr:col>
      <xdr:colOff>514350</xdr:colOff>
      <xdr:row>18</xdr:row>
      <xdr:rowOff>38100</xdr:rowOff>
    </xdr:from>
    <xdr:to>
      <xdr:col>8</xdr:col>
      <xdr:colOff>622300</xdr:colOff>
      <xdr:row>31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D6A4C9-4726-474A-AEA8-9CE080B53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48</xdr:row>
      <xdr:rowOff>177800</xdr:rowOff>
    </xdr:from>
    <xdr:to>
      <xdr:col>9</xdr:col>
      <xdr:colOff>25400</xdr:colOff>
      <xdr:row>53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6BD85D9-82C3-2F4F-BD36-009EF5454738}"/>
            </a:ext>
          </a:extLst>
        </xdr:cNvPr>
        <xdr:cNvSpPr txBox="1"/>
      </xdr:nvSpPr>
      <xdr:spPr>
        <a:xfrm>
          <a:off x="12700" y="9321800"/>
          <a:ext cx="70104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Summary: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data table in part c, we can see that the Pofit is at its maximum with less variable cost and increased sales.</a:t>
          </a:r>
          <a:r>
            <a:rPr lang="en-IN"/>
            <a:t> Also</a:t>
          </a:r>
          <a:r>
            <a:rPr lang="en-IN" baseline="0"/>
            <a:t> t</a:t>
          </a:r>
          <a:r>
            <a:rPr lang="en-IN"/>
            <a:t>he profit is zero</a:t>
          </a:r>
          <a:r>
            <a:rPr lang="en-IN" baseline="0"/>
            <a:t> close to 200 cupcakes with $.25 variable cost with aligns with our break even analysis.</a:t>
          </a:r>
          <a:endParaRPr lang="en-IN"/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167640</xdr:colOff>
      <xdr:row>1</xdr:row>
      <xdr:rowOff>41910</xdr:rowOff>
    </xdr:from>
    <xdr:ext cx="6214110" cy="267573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429ACA-E94E-4EF9-A854-B70DAC03487A}"/>
            </a:ext>
          </a:extLst>
        </xdr:cNvPr>
        <xdr:cNvSpPr txBox="1"/>
      </xdr:nvSpPr>
      <xdr:spPr>
        <a:xfrm>
          <a:off x="6454140" y="224790"/>
          <a:ext cx="6214110" cy="2675732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Question Background:</a:t>
          </a:r>
          <a:endParaRPr lang="en-US">
            <a:effectLst/>
          </a:endParaRP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chemical company manufactures three chemicals: A, B, and C. These chemicals are produced via two production processes: 1 and 2. Running process 1 for an hour costs $400 and yields 300 units of A, 100 units of B, and 100 units of C. Running process 2 for an hour costs $100 and yields 100 units of A and 100 units of B. To meet customer demands, at least 1000 units of A, 500 units of B, and 300 units of C must be produced daily.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Solver to determine a daily production plan that minimizes the cost of meeting the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company’s daily demands.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Based on the sensitivity analysis report, what happens to the total cost when the requirement for chemical C increases by 100 unit?  (hint: check the shadow price of Chemical C in sensitivity analysis report and you may need to input constraints one by one instead input by range to get the report.) </a:t>
          </a:r>
        </a:p>
        <a:p>
          <a:endParaRPr lang="en-US" sz="1100"/>
        </a:p>
      </xdr:txBody>
    </xdr:sp>
    <xdr:clientData/>
  </xdr:oneCellAnchor>
  <xdr:twoCellAnchor>
    <xdr:from>
      <xdr:col>0</xdr:col>
      <xdr:colOff>0</xdr:colOff>
      <xdr:row>16</xdr:row>
      <xdr:rowOff>165100</xdr:rowOff>
    </xdr:from>
    <xdr:to>
      <xdr:col>6</xdr:col>
      <xdr:colOff>25400</xdr:colOff>
      <xdr:row>25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664469-160D-6C49-A2CD-4753AD8AA534}"/>
            </a:ext>
          </a:extLst>
        </xdr:cNvPr>
        <xdr:cNvSpPr txBox="1"/>
      </xdr:nvSpPr>
      <xdr:spPr>
        <a:xfrm>
          <a:off x="0" y="3594100"/>
          <a:ext cx="6273800" cy="154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 : B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the requirement for chemical C increases by 100 unit the total cost increases to $1700 and Hours run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Process 1 increases to 4 and Process 2 decreses by 1</a:t>
          </a:r>
          <a:r>
            <a:rPr lang="en-IN"/>
            <a:t>  </a:t>
          </a:r>
        </a:p>
        <a:p>
          <a:endParaRPr lang="en-IN" sz="1100"/>
        </a:p>
        <a:p>
          <a:r>
            <a:rPr lang="en-IN" sz="1100"/>
            <a:t>Summary:</a:t>
          </a:r>
        </a:p>
        <a:p>
          <a:r>
            <a:rPr lang="en-IN" sz="1100"/>
            <a:t>The</a:t>
          </a:r>
          <a:r>
            <a:rPr lang="en-IN" sz="1100" baseline="0"/>
            <a:t> optimal hours run according to solver is 3 for process 1 and 2 for process 2 with a total cost of $1400.</a:t>
          </a:r>
        </a:p>
        <a:p>
          <a:endParaRPr lang="en-IN" sz="1100"/>
        </a:p>
        <a:p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720090</xdr:colOff>
      <xdr:row>2</xdr:row>
      <xdr:rowOff>156210</xdr:rowOff>
    </xdr:from>
    <xdr:ext cx="6526530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CFB6BB-A321-4C9D-A542-4718640D925B}"/>
            </a:ext>
          </a:extLst>
        </xdr:cNvPr>
        <xdr:cNvSpPr txBox="1"/>
      </xdr:nvSpPr>
      <xdr:spPr>
        <a:xfrm>
          <a:off x="4789170" y="521970"/>
          <a:ext cx="6526530" cy="129791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chemical company produces three products, A, B, and C, and can sell these products in unlimited quantities at the following unit prices: A, $10; B, $55; and C, $100. Producing a unit of A requires one hour of labor; a unit of B, two hours of labor plus two units of A; and a unit of C, three hours of labor plus one unit of B. Any A that is used to produce B cannot be sold. Similarly, any B that is used to produce C cannot be sold. A total of 4000 hours of labor is available. Only as many as 500 units of product C can be sold. Determine how to maximize the company’s revenue.</a:t>
          </a:r>
        </a:p>
        <a:p>
          <a:endParaRPr lang="en-US" sz="1100"/>
        </a:p>
      </xdr:txBody>
    </xdr:sp>
    <xdr:clientData/>
  </xdr:oneCellAnchor>
  <xdr:twoCellAnchor>
    <xdr:from>
      <xdr:col>0</xdr:col>
      <xdr:colOff>25400</xdr:colOff>
      <xdr:row>25</xdr:row>
      <xdr:rowOff>25400</xdr:rowOff>
    </xdr:from>
    <xdr:to>
      <xdr:col>6</xdr:col>
      <xdr:colOff>12700</xdr:colOff>
      <xdr:row>30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8B9B0D-30E3-474E-B5F8-0A6854B40B1C}"/>
            </a:ext>
          </a:extLst>
        </xdr:cNvPr>
        <xdr:cNvSpPr txBox="1"/>
      </xdr:nvSpPr>
      <xdr:spPr>
        <a:xfrm>
          <a:off x="25400" y="4787900"/>
          <a:ext cx="57150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Summary:</a:t>
          </a:r>
        </a:p>
        <a:p>
          <a:r>
            <a:rPr lang="en-GB" sz="1100"/>
            <a:t>From the solver output the chenical company should maufacture 1250 units of product A, 625</a:t>
          </a:r>
          <a:r>
            <a:rPr lang="en-GB" sz="1100" baseline="0"/>
            <a:t> units of product B and 500 units of prodcut C for a maximum revenue of 56,875 dollers.</a:t>
          </a:r>
        </a:p>
        <a:p>
          <a:r>
            <a:rPr lang="en-GB" sz="1100" baseline="0"/>
            <a:t>From the sensitivity analysis we infer that incrasing the available hours to 4500 increses the revenue by  $65000.  </a:t>
          </a:r>
        </a:p>
        <a:p>
          <a:endParaRPr lang="en-GB" sz="1100" baseline="0"/>
        </a:p>
        <a:p>
          <a:endParaRPr lang="en-GB" sz="1100" baseline="0"/>
        </a:p>
        <a:p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CCB7-8A79-4A0B-BCAA-695055485E67}">
  <dimension ref="A1:I46"/>
  <sheetViews>
    <sheetView topLeftCell="A18" workbookViewId="0">
      <selection activeCell="B17" sqref="B17"/>
    </sheetView>
  </sheetViews>
  <sheetFormatPr baseColWidth="10" defaultColWidth="9.1640625" defaultRowHeight="15"/>
  <cols>
    <col min="1" max="1" width="18.5" style="7" bestFit="1" customWidth="1"/>
    <col min="2" max="16384" width="9.1640625" style="7"/>
  </cols>
  <sheetData>
    <row r="1" spans="1:3">
      <c r="A1" s="6" t="s">
        <v>32</v>
      </c>
    </row>
    <row r="2" spans="1:3">
      <c r="A2" s="8"/>
      <c r="B2" s="9"/>
    </row>
    <row r="3" spans="1:3">
      <c r="A3" s="8"/>
      <c r="B3" s="9"/>
    </row>
    <row r="4" spans="1:3">
      <c r="A4" s="10" t="s">
        <v>0</v>
      </c>
      <c r="B4" s="9"/>
    </row>
    <row r="5" spans="1:3">
      <c r="A5" s="25" t="s">
        <v>33</v>
      </c>
      <c r="B5" s="26">
        <v>50</v>
      </c>
      <c r="C5" s="27" t="s">
        <v>42</v>
      </c>
    </row>
    <row r="6" spans="1:3">
      <c r="A6" s="27" t="s">
        <v>34</v>
      </c>
      <c r="B6" s="28">
        <v>0.2</v>
      </c>
      <c r="C6" s="27" t="s">
        <v>43</v>
      </c>
    </row>
    <row r="7" spans="1:3">
      <c r="A7" s="27" t="s">
        <v>35</v>
      </c>
      <c r="B7" s="28">
        <v>0.5</v>
      </c>
      <c r="C7" s="27" t="s">
        <v>43</v>
      </c>
    </row>
    <row r="8" spans="1:3">
      <c r="A8" s="27" t="s">
        <v>36</v>
      </c>
      <c r="B8" s="27">
        <v>300</v>
      </c>
      <c r="C8" s="27" t="s">
        <v>44</v>
      </c>
    </row>
    <row r="10" spans="1:3">
      <c r="A10" s="29" t="s">
        <v>21</v>
      </c>
      <c r="B10" s="30"/>
      <c r="C10" s="30"/>
    </row>
    <row r="11" spans="1:3">
      <c r="A11" s="30" t="s">
        <v>22</v>
      </c>
      <c r="B11" s="31">
        <f>Best_guess_demand*Selling_Price</f>
        <v>150</v>
      </c>
      <c r="C11" s="30"/>
    </row>
    <row r="12" spans="1:3">
      <c r="A12" s="30" t="s">
        <v>37</v>
      </c>
      <c r="B12" s="31">
        <f>Best_guess_demand*Variable_Cost+Fixed_Cost</f>
        <v>110</v>
      </c>
      <c r="C12" s="30"/>
    </row>
    <row r="13" spans="1:3">
      <c r="A13" s="30" t="s">
        <v>1</v>
      </c>
      <c r="B13" s="31">
        <f>Revenue-Total_Cost</f>
        <v>40</v>
      </c>
      <c r="C13" s="30"/>
    </row>
    <row r="16" spans="1:3">
      <c r="A16" s="6" t="s">
        <v>38</v>
      </c>
    </row>
    <row r="17" spans="1:7">
      <c r="A17" s="61" t="s">
        <v>39</v>
      </c>
      <c r="B17" s="61">
        <v>166.66666666666669</v>
      </c>
      <c r="C17" s="61" t="s">
        <v>47</v>
      </c>
      <c r="D17" s="61"/>
      <c r="E17" s="61"/>
      <c r="F17" s="61"/>
      <c r="G17" s="61"/>
    </row>
    <row r="19" spans="1:7">
      <c r="A19" s="6" t="s">
        <v>40</v>
      </c>
    </row>
    <row r="20" spans="1:7">
      <c r="A20" s="7" t="s">
        <v>41</v>
      </c>
      <c r="B20" s="7" t="s">
        <v>1</v>
      </c>
    </row>
    <row r="21" spans="1:7">
      <c r="B21" s="12">
        <f>Profit</f>
        <v>40</v>
      </c>
    </row>
    <row r="22" spans="1:7">
      <c r="A22" s="7">
        <v>50</v>
      </c>
      <c r="B22" s="7">
        <f t="dataTable" ref="B22:B31" dt2D="0" dtr="0" r1="B8" ca="1"/>
        <v>-35</v>
      </c>
    </row>
    <row r="23" spans="1:7">
      <c r="A23" s="7">
        <v>100</v>
      </c>
      <c r="B23" s="7">
        <v>-20</v>
      </c>
    </row>
    <row r="24" spans="1:7">
      <c r="A24" s="7">
        <v>150</v>
      </c>
      <c r="B24" s="7">
        <v>-5</v>
      </c>
    </row>
    <row r="25" spans="1:7">
      <c r="A25" s="7">
        <v>200</v>
      </c>
      <c r="B25" s="7">
        <v>10</v>
      </c>
    </row>
    <row r="26" spans="1:7">
      <c r="A26" s="7">
        <v>250</v>
      </c>
      <c r="B26" s="7">
        <v>25</v>
      </c>
    </row>
    <row r="27" spans="1:7">
      <c r="A27" s="7">
        <v>300</v>
      </c>
      <c r="B27" s="7">
        <v>40</v>
      </c>
    </row>
    <row r="28" spans="1:7">
      <c r="A28" s="7">
        <v>350</v>
      </c>
      <c r="B28" s="7">
        <v>55</v>
      </c>
    </row>
    <row r="29" spans="1:7">
      <c r="A29" s="7">
        <v>400</v>
      </c>
      <c r="B29" s="7">
        <v>70</v>
      </c>
    </row>
    <row r="30" spans="1:7">
      <c r="A30" s="7">
        <v>450</v>
      </c>
      <c r="B30" s="7">
        <v>85</v>
      </c>
    </row>
    <row r="31" spans="1:7">
      <c r="A31" s="7">
        <v>500</v>
      </c>
      <c r="B31" s="7">
        <v>100</v>
      </c>
    </row>
    <row r="33" spans="1:9">
      <c r="A33" s="7" t="s">
        <v>48</v>
      </c>
    </row>
    <row r="34" spans="1:9">
      <c r="A34" s="6" t="s">
        <v>45</v>
      </c>
    </row>
    <row r="35" spans="1:9">
      <c r="A35" s="7" t="s">
        <v>46</v>
      </c>
    </row>
    <row r="36" spans="1:9">
      <c r="A36" s="32">
        <f>Revenue-Total_Cost</f>
        <v>40</v>
      </c>
      <c r="B36" s="11">
        <v>0.05</v>
      </c>
      <c r="C36" s="11">
        <v>0.1</v>
      </c>
      <c r="D36" s="11">
        <v>0.15</v>
      </c>
      <c r="E36" s="11">
        <v>0.2</v>
      </c>
      <c r="F36" s="11">
        <v>0.25</v>
      </c>
      <c r="G36" s="11">
        <v>0.3</v>
      </c>
      <c r="H36" s="11">
        <v>0.35</v>
      </c>
      <c r="I36" s="11">
        <v>0.4</v>
      </c>
    </row>
    <row r="37" spans="1:9">
      <c r="A37" s="7">
        <v>50</v>
      </c>
      <c r="B37" s="7">
        <f t="dataTable" ref="B37:I46" dt2D="1" dtr="1" r1="B6" r2="B8"/>
        <v>-27.5</v>
      </c>
      <c r="C37" s="7">
        <v>-30</v>
      </c>
      <c r="D37" s="7">
        <v>-32.5</v>
      </c>
      <c r="E37" s="7">
        <v>-35</v>
      </c>
      <c r="F37" s="7">
        <v>-37.5</v>
      </c>
      <c r="G37" s="7">
        <v>-40</v>
      </c>
      <c r="H37" s="7">
        <v>-42.5</v>
      </c>
      <c r="I37" s="7">
        <v>-45</v>
      </c>
    </row>
    <row r="38" spans="1:9">
      <c r="A38" s="7">
        <v>100</v>
      </c>
      <c r="B38" s="7">
        <v>-5</v>
      </c>
      <c r="C38" s="7">
        <v>-10</v>
      </c>
      <c r="D38" s="7">
        <v>-15</v>
      </c>
      <c r="E38" s="7">
        <v>-20</v>
      </c>
      <c r="F38" s="7">
        <v>-25</v>
      </c>
      <c r="G38" s="7">
        <v>-30</v>
      </c>
      <c r="H38" s="7">
        <v>-35</v>
      </c>
      <c r="I38" s="7">
        <v>-40</v>
      </c>
    </row>
    <row r="39" spans="1:9">
      <c r="A39" s="7">
        <v>150</v>
      </c>
      <c r="B39" s="7">
        <v>17.5</v>
      </c>
      <c r="C39" s="7">
        <v>10</v>
      </c>
      <c r="D39" s="7">
        <v>2.5</v>
      </c>
      <c r="E39" s="7">
        <v>-5</v>
      </c>
      <c r="F39" s="7">
        <v>-12.5</v>
      </c>
      <c r="G39" s="7">
        <v>-20</v>
      </c>
      <c r="H39" s="7">
        <v>-27.5</v>
      </c>
      <c r="I39" s="7">
        <v>-35</v>
      </c>
    </row>
    <row r="40" spans="1:9">
      <c r="A40" s="7">
        <v>200</v>
      </c>
      <c r="B40" s="7">
        <v>40</v>
      </c>
      <c r="C40" s="7">
        <v>30</v>
      </c>
      <c r="D40" s="7">
        <v>20</v>
      </c>
      <c r="E40" s="7">
        <v>10</v>
      </c>
      <c r="F40" s="33">
        <v>0</v>
      </c>
      <c r="G40" s="7">
        <v>-10</v>
      </c>
      <c r="H40" s="7">
        <v>-20</v>
      </c>
      <c r="I40" s="7">
        <v>-30</v>
      </c>
    </row>
    <row r="41" spans="1:9">
      <c r="A41" s="7">
        <v>250</v>
      </c>
      <c r="B41" s="7">
        <v>62.5</v>
      </c>
      <c r="C41" s="7">
        <v>50</v>
      </c>
      <c r="D41" s="7">
        <v>37.5</v>
      </c>
      <c r="E41" s="7">
        <v>25</v>
      </c>
      <c r="F41" s="7">
        <v>12.5</v>
      </c>
      <c r="G41" s="7">
        <v>0</v>
      </c>
      <c r="H41" s="7">
        <v>-12.5</v>
      </c>
      <c r="I41" s="7">
        <v>-25</v>
      </c>
    </row>
    <row r="42" spans="1:9">
      <c r="A42" s="7">
        <v>300</v>
      </c>
      <c r="B42" s="7">
        <v>85</v>
      </c>
      <c r="C42" s="7">
        <v>70</v>
      </c>
      <c r="D42" s="7">
        <v>55</v>
      </c>
      <c r="E42" s="7">
        <v>40</v>
      </c>
      <c r="F42" s="7">
        <v>25</v>
      </c>
      <c r="G42" s="7">
        <v>10</v>
      </c>
      <c r="H42" s="7">
        <v>-5</v>
      </c>
      <c r="I42" s="7">
        <v>-20</v>
      </c>
    </row>
    <row r="43" spans="1:9">
      <c r="A43" s="7">
        <v>350</v>
      </c>
      <c r="B43" s="7">
        <v>107.5</v>
      </c>
      <c r="C43" s="7">
        <v>90</v>
      </c>
      <c r="D43" s="7">
        <v>72.5</v>
      </c>
      <c r="E43" s="7">
        <v>55</v>
      </c>
      <c r="F43" s="7">
        <v>37.5</v>
      </c>
      <c r="G43" s="7">
        <v>20</v>
      </c>
      <c r="H43" s="7">
        <v>2.5</v>
      </c>
      <c r="I43" s="7">
        <v>-15</v>
      </c>
    </row>
    <row r="44" spans="1:9">
      <c r="A44" s="7">
        <v>400</v>
      </c>
      <c r="B44" s="7">
        <v>130</v>
      </c>
      <c r="C44" s="7">
        <v>110</v>
      </c>
      <c r="D44" s="7">
        <v>90</v>
      </c>
      <c r="E44" s="7">
        <v>70</v>
      </c>
      <c r="F44" s="7">
        <v>50</v>
      </c>
      <c r="G44" s="7">
        <v>30</v>
      </c>
      <c r="H44" s="7">
        <v>10</v>
      </c>
      <c r="I44" s="7">
        <v>-10</v>
      </c>
    </row>
    <row r="45" spans="1:9">
      <c r="A45" s="7">
        <v>450</v>
      </c>
      <c r="B45" s="7">
        <v>152.5</v>
      </c>
      <c r="C45" s="7">
        <v>130</v>
      </c>
      <c r="D45" s="7">
        <v>107.5</v>
      </c>
      <c r="E45" s="7">
        <v>85</v>
      </c>
      <c r="F45" s="7">
        <v>62.5</v>
      </c>
      <c r="G45" s="7">
        <v>40</v>
      </c>
      <c r="H45" s="7">
        <v>17.5</v>
      </c>
      <c r="I45" s="7">
        <v>-5</v>
      </c>
    </row>
    <row r="46" spans="1:9">
      <c r="A46" s="7">
        <v>500</v>
      </c>
      <c r="B46" s="7">
        <v>175</v>
      </c>
      <c r="C46" s="7">
        <v>150</v>
      </c>
      <c r="D46" s="7">
        <v>125</v>
      </c>
      <c r="E46" s="7">
        <v>100</v>
      </c>
      <c r="F46" s="7">
        <v>75</v>
      </c>
      <c r="G46" s="7">
        <v>50</v>
      </c>
      <c r="H46" s="7">
        <v>25</v>
      </c>
      <c r="I46" s="33">
        <v>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391D-D15C-F54C-959A-781D52411A3A}">
  <dimension ref="A1:H17"/>
  <sheetViews>
    <sheetView showGridLines="0" workbookViewId="0">
      <selection sqref="A1:A3"/>
    </sheetView>
  </sheetViews>
  <sheetFormatPr baseColWidth="10" defaultRowHeight="13"/>
  <cols>
    <col min="1" max="1" width="2.33203125" customWidth="1"/>
    <col min="2" max="2" width="6.33203125" bestFit="1" customWidth="1"/>
    <col min="3" max="3" width="25.5" bestFit="1" customWidth="1"/>
    <col min="4" max="4" width="5.83203125" bestFit="1" customWidth="1"/>
    <col min="5" max="5" width="8.33203125" bestFit="1" customWidth="1"/>
    <col min="6" max="6" width="9.83203125" bestFit="1" customWidth="1"/>
    <col min="7" max="8" width="9.1640625" bestFit="1" customWidth="1"/>
  </cols>
  <sheetData>
    <row r="1" spans="1:8">
      <c r="A1" s="41" t="s">
        <v>49</v>
      </c>
    </row>
    <row r="2" spans="1:8">
      <c r="A2" s="41" t="s">
        <v>50</v>
      </c>
    </row>
    <row r="3" spans="1:8">
      <c r="A3" s="41" t="s">
        <v>78</v>
      </c>
    </row>
    <row r="6" spans="1:8" ht="14" thickBot="1">
      <c r="A6" t="s">
        <v>51</v>
      </c>
    </row>
    <row r="7" spans="1:8">
      <c r="B7" s="45"/>
      <c r="C7" s="45"/>
      <c r="D7" s="45" t="s">
        <v>54</v>
      </c>
      <c r="E7" s="45" t="s">
        <v>56</v>
      </c>
      <c r="F7" s="45" t="s">
        <v>58</v>
      </c>
      <c r="G7" s="45" t="s">
        <v>60</v>
      </c>
      <c r="H7" s="45" t="s">
        <v>60</v>
      </c>
    </row>
    <row r="8" spans="1:8" ht="14" thickBot="1">
      <c r="B8" s="46" t="s">
        <v>52</v>
      </c>
      <c r="C8" s="46" t="s">
        <v>53</v>
      </c>
      <c r="D8" s="46" t="s">
        <v>55</v>
      </c>
      <c r="E8" s="46" t="s">
        <v>57</v>
      </c>
      <c r="F8" s="46" t="s">
        <v>59</v>
      </c>
      <c r="G8" s="46" t="s">
        <v>61</v>
      </c>
      <c r="H8" s="46" t="s">
        <v>62</v>
      </c>
    </row>
    <row r="9" spans="1:8">
      <c r="B9" s="43" t="s">
        <v>68</v>
      </c>
      <c r="C9" s="43" t="s">
        <v>69</v>
      </c>
      <c r="D9" s="43">
        <v>3</v>
      </c>
      <c r="E9" s="43">
        <v>0</v>
      </c>
      <c r="F9" s="43">
        <v>400</v>
      </c>
      <c r="G9" s="43">
        <v>1E+30</v>
      </c>
      <c r="H9" s="43">
        <v>300</v>
      </c>
    </row>
    <row r="10" spans="1:8" ht="14" thickBot="1">
      <c r="B10" s="44" t="s">
        <v>70</v>
      </c>
      <c r="C10" s="44" t="s">
        <v>71</v>
      </c>
      <c r="D10" s="44">
        <v>2</v>
      </c>
      <c r="E10" s="44">
        <v>0</v>
      </c>
      <c r="F10" s="44">
        <v>100</v>
      </c>
      <c r="G10" s="44">
        <v>300.00000000000006</v>
      </c>
      <c r="H10" s="44">
        <v>100</v>
      </c>
    </row>
    <row r="12" spans="1:8" ht="14" thickBot="1">
      <c r="A12" t="s">
        <v>63</v>
      </c>
    </row>
    <row r="13" spans="1:8">
      <c r="B13" s="45"/>
      <c r="C13" s="45"/>
      <c r="D13" s="45" t="s">
        <v>54</v>
      </c>
      <c r="E13" s="45" t="s">
        <v>64</v>
      </c>
      <c r="F13" s="45" t="s">
        <v>66</v>
      </c>
      <c r="G13" s="45" t="s">
        <v>60</v>
      </c>
      <c r="H13" s="45" t="s">
        <v>60</v>
      </c>
    </row>
    <row r="14" spans="1:8" ht="14" thickBot="1">
      <c r="B14" s="46" t="s">
        <v>52</v>
      </c>
      <c r="C14" s="46" t="s">
        <v>53</v>
      </c>
      <c r="D14" s="46" t="s">
        <v>55</v>
      </c>
      <c r="E14" s="46" t="s">
        <v>65</v>
      </c>
      <c r="F14" s="46" t="s">
        <v>67</v>
      </c>
      <c r="G14" s="46" t="s">
        <v>61</v>
      </c>
      <c r="H14" s="46" t="s">
        <v>62</v>
      </c>
    </row>
    <row r="15" spans="1:8">
      <c r="B15" s="43" t="s">
        <v>76</v>
      </c>
      <c r="C15" s="43" t="s">
        <v>77</v>
      </c>
      <c r="D15" s="43">
        <v>300</v>
      </c>
      <c r="E15" s="43">
        <v>3</v>
      </c>
      <c r="F15" s="43">
        <v>300</v>
      </c>
      <c r="G15" s="43">
        <v>200.00000000000003</v>
      </c>
      <c r="H15" s="43">
        <v>50</v>
      </c>
    </row>
    <row r="16" spans="1:8">
      <c r="B16" s="43" t="s">
        <v>72</v>
      </c>
      <c r="C16" s="43" t="s">
        <v>73</v>
      </c>
      <c r="D16" s="43">
        <v>1100</v>
      </c>
      <c r="E16" s="43">
        <v>0</v>
      </c>
      <c r="F16" s="43">
        <v>1000</v>
      </c>
      <c r="G16" s="43">
        <v>100</v>
      </c>
      <c r="H16" s="43">
        <v>1E+30</v>
      </c>
    </row>
    <row r="17" spans="2:8" ht="14" thickBot="1">
      <c r="B17" s="44" t="s">
        <v>74</v>
      </c>
      <c r="C17" s="44" t="s">
        <v>75</v>
      </c>
      <c r="D17" s="44">
        <v>500</v>
      </c>
      <c r="E17" s="44">
        <v>1</v>
      </c>
      <c r="F17" s="44">
        <v>500</v>
      </c>
      <c r="G17" s="44">
        <v>1E+30</v>
      </c>
      <c r="H17" s="4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CB3D-C51F-467E-9CF8-4C88E1ED1BD6}">
  <dimension ref="A1:M17"/>
  <sheetViews>
    <sheetView workbookViewId="0"/>
  </sheetViews>
  <sheetFormatPr baseColWidth="10" defaultColWidth="9.6640625" defaultRowHeight="15"/>
  <cols>
    <col min="1" max="1" width="13.33203125" style="2" customWidth="1"/>
    <col min="2" max="2" width="10.6640625" style="2" customWidth="1"/>
    <col min="3" max="3" width="10.5" style="2" customWidth="1"/>
    <col min="4" max="4" width="19.33203125" style="2" bestFit="1" customWidth="1"/>
    <col min="5" max="5" width="9.6640625" style="2"/>
    <col min="6" max="6" width="18.5" style="2" bestFit="1" customWidth="1"/>
    <col min="7" max="7" width="9.6640625" style="2"/>
    <col min="8" max="8" width="18.5" style="2" customWidth="1"/>
    <col min="9" max="16384" width="9.6640625" style="2"/>
  </cols>
  <sheetData>
    <row r="1" spans="1:13">
      <c r="A1" s="1" t="s">
        <v>2</v>
      </c>
      <c r="H1" s="1"/>
      <c r="L1" s="1"/>
    </row>
    <row r="2" spans="1:13">
      <c r="A2" s="13"/>
      <c r="B2" s="13"/>
      <c r="C2" s="13"/>
      <c r="D2" s="13"/>
      <c r="E2" s="13"/>
      <c r="F2" s="13"/>
      <c r="G2" s="13"/>
      <c r="H2" s="3"/>
      <c r="I2" s="3"/>
      <c r="L2" s="4"/>
      <c r="M2" s="5"/>
    </row>
    <row r="3" spans="1:13">
      <c r="A3" s="34"/>
      <c r="B3" s="35" t="s">
        <v>3</v>
      </c>
      <c r="C3" s="35" t="s">
        <v>4</v>
      </c>
      <c r="D3" s="14"/>
      <c r="E3" s="14"/>
      <c r="F3" s="14"/>
      <c r="G3" s="13"/>
      <c r="H3" s="3"/>
      <c r="I3" s="3"/>
      <c r="L3" s="4"/>
      <c r="M3" s="5"/>
    </row>
    <row r="4" spans="1:13">
      <c r="A4" s="34" t="s">
        <v>5</v>
      </c>
      <c r="B4" s="36">
        <v>400</v>
      </c>
      <c r="C4" s="36">
        <v>100</v>
      </c>
      <c r="D4" s="14"/>
      <c r="E4" s="14"/>
      <c r="F4" s="14"/>
      <c r="G4" s="13"/>
      <c r="H4" s="3"/>
      <c r="I4" s="3"/>
      <c r="L4" s="4"/>
      <c r="M4" s="5"/>
    </row>
    <row r="5" spans="1:13">
      <c r="A5" s="14"/>
      <c r="B5" s="14"/>
      <c r="C5" s="14"/>
      <c r="D5" s="14"/>
      <c r="E5" s="14"/>
      <c r="F5" s="14"/>
      <c r="G5" s="13"/>
      <c r="H5" s="3"/>
      <c r="I5" s="3"/>
      <c r="L5" s="4"/>
      <c r="M5" s="5"/>
    </row>
    <row r="6" spans="1:13">
      <c r="A6" s="34" t="s">
        <v>6</v>
      </c>
      <c r="B6" s="34"/>
      <c r="C6" s="34"/>
      <c r="D6" s="14"/>
      <c r="E6" s="14"/>
      <c r="F6" s="14"/>
      <c r="G6" s="13"/>
    </row>
    <row r="7" spans="1:13">
      <c r="A7" s="34"/>
      <c r="B7" s="35" t="s">
        <v>3</v>
      </c>
      <c r="C7" s="35" t="s">
        <v>4</v>
      </c>
      <c r="D7" s="15" t="s">
        <v>7</v>
      </c>
      <c r="E7" s="15"/>
      <c r="F7" s="15" t="s">
        <v>8</v>
      </c>
      <c r="G7" s="13"/>
    </row>
    <row r="8" spans="1:13">
      <c r="A8" s="34" t="s">
        <v>9</v>
      </c>
      <c r="B8" s="34">
        <v>300</v>
      </c>
      <c r="C8" s="34">
        <v>100</v>
      </c>
      <c r="D8" s="14">
        <f>SUMPRODUCT($B$13:$C$13,B8:C8)</f>
        <v>1100</v>
      </c>
      <c r="E8" s="16" t="s">
        <v>10</v>
      </c>
      <c r="F8" s="14">
        <v>1000</v>
      </c>
      <c r="G8" s="13"/>
    </row>
    <row r="9" spans="1:13">
      <c r="A9" s="34" t="s">
        <v>11</v>
      </c>
      <c r="B9" s="34">
        <v>100</v>
      </c>
      <c r="C9" s="34">
        <v>100</v>
      </c>
      <c r="D9" s="14">
        <f t="shared" ref="D9" si="0">SUMPRODUCT($B$13:$C$13,B9:C9)</f>
        <v>500</v>
      </c>
      <c r="E9" s="16" t="s">
        <v>10</v>
      </c>
      <c r="F9" s="14">
        <v>500</v>
      </c>
      <c r="G9" s="13"/>
    </row>
    <row r="10" spans="1:13">
      <c r="A10" s="34" t="s">
        <v>12</v>
      </c>
      <c r="B10" s="34">
        <v>100</v>
      </c>
      <c r="C10" s="34">
        <v>0</v>
      </c>
      <c r="D10" s="14">
        <f>SUMPRODUCT($B$13:$C$13,B10:C10)</f>
        <v>300</v>
      </c>
      <c r="E10" s="16" t="s">
        <v>10</v>
      </c>
      <c r="F10" s="14">
        <v>300</v>
      </c>
      <c r="G10" s="13"/>
    </row>
    <row r="11" spans="1:13">
      <c r="A11" s="14"/>
      <c r="B11" s="14"/>
      <c r="C11" s="14"/>
      <c r="D11" s="14"/>
      <c r="E11" s="14"/>
      <c r="F11" s="14"/>
      <c r="G11" s="13"/>
    </row>
    <row r="12" spans="1:13">
      <c r="A12" s="37"/>
      <c r="B12" s="38" t="s">
        <v>3</v>
      </c>
      <c r="C12" s="38" t="s">
        <v>4</v>
      </c>
      <c r="D12" s="14"/>
      <c r="E12" s="14"/>
      <c r="F12" s="14"/>
      <c r="G12" s="13"/>
    </row>
    <row r="13" spans="1:13">
      <c r="A13" s="37" t="s">
        <v>13</v>
      </c>
      <c r="B13" s="37">
        <v>3</v>
      </c>
      <c r="C13" s="37">
        <v>2</v>
      </c>
      <c r="D13" s="14"/>
      <c r="E13" s="14"/>
      <c r="F13" s="14"/>
      <c r="G13" s="13"/>
    </row>
    <row r="14" spans="1:13">
      <c r="A14" s="14"/>
      <c r="B14" s="14"/>
      <c r="C14" s="14"/>
      <c r="D14" s="14"/>
      <c r="E14" s="14"/>
      <c r="F14" s="14"/>
      <c r="G14" s="13"/>
    </row>
    <row r="15" spans="1:13">
      <c r="A15" s="39" t="s">
        <v>14</v>
      </c>
      <c r="B15" s="40">
        <f>SUMPRODUCT(B4:C4,B13:C13)</f>
        <v>1400</v>
      </c>
      <c r="C15" s="14"/>
      <c r="D15" s="14"/>
      <c r="E15" s="14"/>
      <c r="F15" s="14"/>
      <c r="G15" s="13"/>
    </row>
    <row r="16" spans="1:13">
      <c r="A16" s="13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</sheetData>
  <pageMargins left="0.75" right="0.75" top="1" bottom="1" header="0.5" footer="0.5"/>
  <pageSetup paperSize="5" orientation="portrait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35E3-202D-2347-8043-968FFB541794}">
  <dimension ref="A1:H22"/>
  <sheetViews>
    <sheetView showGridLines="0" workbookViewId="0">
      <selection sqref="A1:A3"/>
    </sheetView>
  </sheetViews>
  <sheetFormatPr baseColWidth="10" defaultRowHeight="13" outlineLevelRow="1"/>
  <cols>
    <col min="1" max="1" width="2.33203125" customWidth="1"/>
    <col min="2" max="2" width="6.33203125" bestFit="1" customWidth="1"/>
    <col min="3" max="3" width="19.33203125" bestFit="1" customWidth="1"/>
    <col min="4" max="4" width="5.83203125" bestFit="1" customWidth="1"/>
    <col min="5" max="5" width="8.33203125" bestFit="1" customWidth="1"/>
    <col min="6" max="6" width="9.83203125" bestFit="1" customWidth="1"/>
    <col min="7" max="7" width="12.1640625" bestFit="1" customWidth="1"/>
    <col min="8" max="8" width="9.1640625" bestFit="1" customWidth="1"/>
  </cols>
  <sheetData>
    <row r="1" spans="1:8">
      <c r="A1" s="41" t="s">
        <v>49</v>
      </c>
    </row>
    <row r="2" spans="1:8">
      <c r="A2" s="41" t="s">
        <v>79</v>
      </c>
    </row>
    <row r="3" spans="1:8">
      <c r="A3" s="41" t="s">
        <v>92</v>
      </c>
    </row>
    <row r="6" spans="1:8" ht="14" thickBot="1">
      <c r="A6" t="s">
        <v>51</v>
      </c>
    </row>
    <row r="7" spans="1:8">
      <c r="B7" s="45"/>
      <c r="C7" s="45"/>
      <c r="D7" s="45" t="s">
        <v>54</v>
      </c>
      <c r="E7" s="45" t="s">
        <v>56</v>
      </c>
      <c r="F7" s="45" t="s">
        <v>58</v>
      </c>
      <c r="G7" s="45" t="s">
        <v>60</v>
      </c>
      <c r="H7" s="45" t="s">
        <v>60</v>
      </c>
    </row>
    <row r="8" spans="1:8" ht="14" thickBot="1">
      <c r="B8" s="46" t="s">
        <v>52</v>
      </c>
      <c r="C8" s="46" t="s">
        <v>53</v>
      </c>
      <c r="D8" s="46" t="s">
        <v>55</v>
      </c>
      <c r="E8" s="46" t="s">
        <v>57</v>
      </c>
      <c r="F8" s="46" t="s">
        <v>59</v>
      </c>
      <c r="G8" s="46" t="s">
        <v>61</v>
      </c>
      <c r="H8" s="46" t="s">
        <v>62</v>
      </c>
    </row>
    <row r="9" spans="1:8">
      <c r="B9" s="48" t="s">
        <v>91</v>
      </c>
      <c r="C9" s="47"/>
      <c r="D9" s="47"/>
      <c r="E9" s="47"/>
      <c r="F9" s="47"/>
      <c r="G9" s="47"/>
      <c r="H9" s="47"/>
    </row>
    <row r="10" spans="1:8" hidden="1" outlineLevel="1">
      <c r="B10" s="43" t="s">
        <v>80</v>
      </c>
      <c r="C10" s="43" t="s">
        <v>81</v>
      </c>
      <c r="D10" s="43">
        <v>1250</v>
      </c>
      <c r="E10" s="43">
        <v>0</v>
      </c>
      <c r="F10" s="43">
        <v>10</v>
      </c>
      <c r="G10" s="43">
        <v>2.5</v>
      </c>
      <c r="H10" s="43">
        <v>27.5</v>
      </c>
    </row>
    <row r="11" spans="1:8" hidden="1" outlineLevel="1">
      <c r="B11" s="43" t="s">
        <v>82</v>
      </c>
      <c r="C11" s="43" t="s">
        <v>83</v>
      </c>
      <c r="D11" s="43">
        <v>625</v>
      </c>
      <c r="E11" s="43">
        <v>0</v>
      </c>
      <c r="F11" s="43">
        <v>35</v>
      </c>
      <c r="G11" s="43">
        <v>5</v>
      </c>
      <c r="H11" s="43">
        <v>15</v>
      </c>
    </row>
    <row r="12" spans="1:8" ht="14" hidden="1" outlineLevel="1" thickBot="1">
      <c r="B12" s="44" t="s">
        <v>84</v>
      </c>
      <c r="C12" s="44" t="s">
        <v>85</v>
      </c>
      <c r="D12" s="44">
        <v>500</v>
      </c>
      <c r="E12" s="44">
        <v>0</v>
      </c>
      <c r="F12" s="44">
        <v>45</v>
      </c>
      <c r="G12" s="44">
        <v>1E+30</v>
      </c>
      <c r="H12" s="44">
        <v>3.75</v>
      </c>
    </row>
    <row r="13" spans="1:8" collapsed="1">
      <c r="B13" s="42"/>
      <c r="C13" s="42"/>
      <c r="D13" s="42"/>
      <c r="E13" s="42"/>
      <c r="F13" s="42"/>
      <c r="G13" s="42"/>
      <c r="H13" s="42"/>
    </row>
    <row r="15" spans="1:8" ht="14" thickBot="1">
      <c r="A15" t="s">
        <v>63</v>
      </c>
    </row>
    <row r="16" spans="1:8">
      <c r="B16" s="45"/>
      <c r="C16" s="45"/>
      <c r="D16" s="45" t="s">
        <v>54</v>
      </c>
      <c r="E16" s="45" t="s">
        <v>64</v>
      </c>
      <c r="F16" s="45" t="s">
        <v>66</v>
      </c>
      <c r="G16" s="45" t="s">
        <v>60</v>
      </c>
      <c r="H16" s="45" t="s">
        <v>60</v>
      </c>
    </row>
    <row r="17" spans="2:8" ht="14" thickBot="1">
      <c r="B17" s="46" t="s">
        <v>52</v>
      </c>
      <c r="C17" s="46" t="s">
        <v>53</v>
      </c>
      <c r="D17" s="46" t="s">
        <v>55</v>
      </c>
      <c r="E17" s="46" t="s">
        <v>65</v>
      </c>
      <c r="F17" s="46" t="s">
        <v>67</v>
      </c>
      <c r="G17" s="46" t="s">
        <v>61</v>
      </c>
      <c r="H17" s="46" t="s">
        <v>62</v>
      </c>
    </row>
    <row r="18" spans="2:8">
      <c r="B18" s="43" t="s">
        <v>80</v>
      </c>
      <c r="C18" s="43" t="s">
        <v>81</v>
      </c>
      <c r="D18" s="43">
        <v>1250</v>
      </c>
      <c r="E18" s="43">
        <v>-3.75</v>
      </c>
      <c r="F18" s="43">
        <v>0</v>
      </c>
      <c r="G18" s="43">
        <v>500</v>
      </c>
      <c r="H18" s="43">
        <v>2500</v>
      </c>
    </row>
    <row r="19" spans="2:8">
      <c r="B19" s="43" t="s">
        <v>82</v>
      </c>
      <c r="C19" s="43" t="s">
        <v>83</v>
      </c>
      <c r="D19" s="43">
        <v>625</v>
      </c>
      <c r="E19" s="43">
        <v>0</v>
      </c>
      <c r="F19" s="43">
        <v>0</v>
      </c>
      <c r="G19" s="43">
        <v>125</v>
      </c>
      <c r="H19" s="43">
        <v>1E+30</v>
      </c>
    </row>
    <row r="20" spans="2:8">
      <c r="B20" s="43" t="s">
        <v>84</v>
      </c>
      <c r="C20" s="43" t="s">
        <v>85</v>
      </c>
      <c r="D20" s="43">
        <v>500</v>
      </c>
      <c r="E20" s="43">
        <v>0</v>
      </c>
      <c r="F20" s="43">
        <v>0</v>
      </c>
      <c r="G20" s="43">
        <v>500</v>
      </c>
      <c r="H20" s="43">
        <v>1E+30</v>
      </c>
    </row>
    <row r="21" spans="2:8">
      <c r="B21" s="43" t="s">
        <v>87</v>
      </c>
      <c r="C21" s="43" t="s">
        <v>88</v>
      </c>
      <c r="D21" s="43">
        <v>500</v>
      </c>
      <c r="E21" s="43">
        <v>3.75</v>
      </c>
      <c r="F21" s="43">
        <v>500</v>
      </c>
      <c r="G21" s="43">
        <v>71.428571428571431</v>
      </c>
      <c r="H21" s="43">
        <v>500</v>
      </c>
    </row>
    <row r="22" spans="2:8" ht="14" thickBot="1">
      <c r="B22" s="44" t="s">
        <v>86</v>
      </c>
      <c r="C22" s="44" t="s">
        <v>30</v>
      </c>
      <c r="D22" s="44">
        <v>4000</v>
      </c>
      <c r="E22" s="44">
        <v>13.75</v>
      </c>
      <c r="F22" s="44">
        <v>4000</v>
      </c>
      <c r="G22" s="44">
        <v>1E+30</v>
      </c>
      <c r="H22" s="4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9B18-C147-4E4B-9241-C55059015F0E}">
  <sheetPr>
    <pageSetUpPr fitToPage="1"/>
  </sheetPr>
  <dimension ref="A1:L23"/>
  <sheetViews>
    <sheetView tabSelected="1" workbookViewId="0">
      <selection activeCell="L15" sqref="L15"/>
    </sheetView>
  </sheetViews>
  <sheetFormatPr baseColWidth="10" defaultColWidth="9.1640625" defaultRowHeight="15"/>
  <cols>
    <col min="1" max="1" width="22.83203125" style="18" customWidth="1"/>
    <col min="2" max="2" width="13.33203125" style="18" customWidth="1"/>
    <col min="3" max="5" width="9.1640625" style="18"/>
    <col min="6" max="6" width="11.5" style="18" customWidth="1"/>
    <col min="7" max="16384" width="9.1640625" style="18"/>
  </cols>
  <sheetData>
    <row r="1" spans="1:12">
      <c r="A1" s="49" t="s">
        <v>15</v>
      </c>
      <c r="B1" s="27"/>
      <c r="C1" s="27"/>
      <c r="D1" s="27"/>
      <c r="F1" s="17"/>
    </row>
    <row r="2" spans="1:12">
      <c r="A2" s="27"/>
      <c r="B2" s="27"/>
      <c r="C2" s="27"/>
      <c r="D2" s="27"/>
      <c r="F2" s="19"/>
      <c r="G2" s="19"/>
    </row>
    <row r="3" spans="1:12">
      <c r="A3" s="27"/>
      <c r="B3" s="50" t="s">
        <v>16</v>
      </c>
      <c r="C3" s="50" t="s">
        <v>17</v>
      </c>
      <c r="D3" s="50" t="s">
        <v>18</v>
      </c>
      <c r="F3" s="19"/>
      <c r="G3" s="19"/>
    </row>
    <row r="4" spans="1:12">
      <c r="A4" s="27" t="s">
        <v>19</v>
      </c>
      <c r="B4" s="51">
        <v>10</v>
      </c>
      <c r="C4" s="51">
        <v>55</v>
      </c>
      <c r="D4" s="51">
        <v>100</v>
      </c>
      <c r="F4" s="19"/>
      <c r="G4" s="19"/>
    </row>
    <row r="5" spans="1:12">
      <c r="A5" s="27"/>
      <c r="B5" s="27"/>
      <c r="C5" s="27"/>
      <c r="D5" s="27"/>
      <c r="F5" s="19"/>
      <c r="G5" s="19"/>
    </row>
    <row r="6" spans="1:12">
      <c r="A6" s="27" t="s">
        <v>20</v>
      </c>
      <c r="B6" s="27"/>
      <c r="C6" s="27"/>
      <c r="D6" s="27"/>
      <c r="F6" s="19"/>
      <c r="G6" s="19"/>
    </row>
    <row r="7" spans="1:12">
      <c r="A7" s="27"/>
      <c r="B7" s="52" t="s">
        <v>21</v>
      </c>
      <c r="C7" s="52"/>
      <c r="D7" s="52"/>
      <c r="F7" s="19"/>
      <c r="G7" s="19"/>
    </row>
    <row r="8" spans="1:12">
      <c r="A8" s="27"/>
      <c r="B8" s="50" t="s">
        <v>16</v>
      </c>
      <c r="C8" s="50" t="s">
        <v>17</v>
      </c>
      <c r="D8" s="50" t="s">
        <v>18</v>
      </c>
    </row>
    <row r="9" spans="1:12">
      <c r="A9" s="27" t="s">
        <v>23</v>
      </c>
      <c r="B9" s="53">
        <v>1</v>
      </c>
      <c r="C9" s="53">
        <v>2</v>
      </c>
      <c r="D9" s="53">
        <v>3</v>
      </c>
      <c r="F9" s="17"/>
    </row>
    <row r="10" spans="1:12">
      <c r="A10" s="27" t="s">
        <v>16</v>
      </c>
      <c r="B10" s="53">
        <v>0</v>
      </c>
      <c r="C10" s="53">
        <v>2</v>
      </c>
      <c r="D10" s="53">
        <v>0</v>
      </c>
      <c r="F10" s="22"/>
      <c r="G10" s="23"/>
    </row>
    <row r="11" spans="1:12">
      <c r="A11" s="27" t="s">
        <v>17</v>
      </c>
      <c r="B11" s="53">
        <v>0</v>
      </c>
      <c r="C11" s="53">
        <v>0</v>
      </c>
      <c r="D11" s="53">
        <v>1</v>
      </c>
      <c r="F11" s="22"/>
      <c r="G11" s="23"/>
    </row>
    <row r="12" spans="1:12">
      <c r="F12" s="22"/>
      <c r="G12" s="23"/>
    </row>
    <row r="13" spans="1:12">
      <c r="B13" s="20" t="s">
        <v>16</v>
      </c>
      <c r="C13" s="20" t="s">
        <v>17</v>
      </c>
      <c r="D13" s="20" t="s">
        <v>18</v>
      </c>
      <c r="G13" s="23"/>
    </row>
    <row r="14" spans="1:12">
      <c r="A14" s="30" t="s">
        <v>24</v>
      </c>
      <c r="B14" s="54">
        <v>1250</v>
      </c>
      <c r="C14" s="54">
        <v>625</v>
      </c>
      <c r="D14" s="55">
        <v>500</v>
      </c>
      <c r="G14" s="23"/>
      <c r="H14" s="59" t="s">
        <v>89</v>
      </c>
      <c r="I14"/>
      <c r="J14"/>
      <c r="K14"/>
      <c r="L14"/>
    </row>
    <row r="15" spans="1:12">
      <c r="B15" s="20" t="s">
        <v>10</v>
      </c>
      <c r="C15" s="20" t="s">
        <v>10</v>
      </c>
      <c r="D15" s="20"/>
      <c r="F15" s="22"/>
      <c r="G15" s="23"/>
      <c r="H15" s="60"/>
      <c r="I15" s="60" t="s">
        <v>16</v>
      </c>
      <c r="J15" s="60" t="s">
        <v>17</v>
      </c>
      <c r="K15" s="60" t="s">
        <v>18</v>
      </c>
      <c r="L15" s="60" t="s">
        <v>90</v>
      </c>
    </row>
    <row r="16" spans="1:12">
      <c r="A16" s="18" t="s">
        <v>25</v>
      </c>
      <c r="B16" s="18" cm="1">
        <f t="array" ref="B16:D16">TRANSPOSE(L16:L18)</f>
        <v>1250</v>
      </c>
      <c r="C16" s="18">
        <v>500</v>
      </c>
      <c r="D16" s="18">
        <v>0</v>
      </c>
      <c r="F16" s="22"/>
      <c r="G16" s="23"/>
      <c r="H16" s="60" t="s">
        <v>16</v>
      </c>
      <c r="I16" s="60">
        <f>$B$14*B10</f>
        <v>0</v>
      </c>
      <c r="J16" s="60">
        <f>$C$14*C10</f>
        <v>1250</v>
      </c>
      <c r="K16" s="60">
        <f>$D$14*D10</f>
        <v>0</v>
      </c>
      <c r="L16" s="60">
        <f>SUM(I16:K16)</f>
        <v>1250</v>
      </c>
    </row>
    <row r="17" spans="1:12">
      <c r="F17" s="20" t="s">
        <v>26</v>
      </c>
      <c r="H17" s="60" t="s">
        <v>17</v>
      </c>
      <c r="I17" s="60">
        <f t="shared" ref="I17:I18" si="0">$B$14*B11</f>
        <v>0</v>
      </c>
      <c r="J17" s="60">
        <f t="shared" ref="J17:J18" si="1">$C$14*C11</f>
        <v>0</v>
      </c>
      <c r="K17" s="60">
        <f t="shared" ref="K17:K18" si="2">$D$14*D11</f>
        <v>500</v>
      </c>
      <c r="L17" s="60">
        <f t="shared" ref="L17:L18" si="3">SUM(I17:K17)</f>
        <v>500</v>
      </c>
    </row>
    <row r="18" spans="1:12">
      <c r="A18" s="18" t="s">
        <v>27</v>
      </c>
      <c r="B18" s="18">
        <f>B14-B16</f>
        <v>0</v>
      </c>
      <c r="C18" s="18">
        <f>C14-C16</f>
        <v>125</v>
      </c>
      <c r="D18" s="58">
        <f>D14</f>
        <v>500</v>
      </c>
      <c r="E18" s="24" t="s">
        <v>28</v>
      </c>
      <c r="F18" s="21">
        <v>500</v>
      </c>
      <c r="H18" s="60" t="s">
        <v>18</v>
      </c>
      <c r="I18" s="60">
        <f t="shared" si="0"/>
        <v>0</v>
      </c>
      <c r="J18" s="60">
        <f t="shared" si="1"/>
        <v>0</v>
      </c>
      <c r="K18" s="60">
        <f t="shared" si="2"/>
        <v>0</v>
      </c>
      <c r="L18" s="60">
        <f t="shared" si="3"/>
        <v>0</v>
      </c>
    </row>
    <row r="20" spans="1:12">
      <c r="A20" s="18" t="s">
        <v>29</v>
      </c>
      <c r="B20" s="20" t="s">
        <v>30</v>
      </c>
      <c r="C20" s="20"/>
      <c r="D20" s="20" t="s">
        <v>31</v>
      </c>
    </row>
    <row r="21" spans="1:12">
      <c r="B21" s="18">
        <f>SUMPRODUCT(Production_quantities,B9:D9)</f>
        <v>4000</v>
      </c>
      <c r="C21" s="24" t="s">
        <v>28</v>
      </c>
      <c r="D21" s="21">
        <v>4000</v>
      </c>
    </row>
    <row r="23" spans="1:12">
      <c r="A23" s="56" t="s">
        <v>22</v>
      </c>
      <c r="B23" s="57">
        <f>SUMPRODUCT(Amount_sold,Unit_selling_prices)</f>
        <v>56875</v>
      </c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>
    <oddFooter>&amp;CProblem 3.23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Question 1 </vt:lpstr>
      <vt:lpstr>Sensitivity Report Question 2</vt:lpstr>
      <vt:lpstr>Question 2</vt:lpstr>
      <vt:lpstr>Sensitivity Report Question 3</vt:lpstr>
      <vt:lpstr>Question 3</vt:lpstr>
      <vt:lpstr>Amount_sold</vt:lpstr>
      <vt:lpstr>Available</vt:lpstr>
      <vt:lpstr>Best_guess_demand</vt:lpstr>
      <vt:lpstr>break_even_volume</vt:lpstr>
      <vt:lpstr>Cost_per_hour</vt:lpstr>
      <vt:lpstr>Fixed_Cost</vt:lpstr>
      <vt:lpstr>Hours</vt:lpstr>
      <vt:lpstr>Hours_run</vt:lpstr>
      <vt:lpstr>Input_requirements</vt:lpstr>
      <vt:lpstr>Max_sales_C</vt:lpstr>
      <vt:lpstr>Production_quantities</vt:lpstr>
      <vt:lpstr>Profit</vt:lpstr>
      <vt:lpstr>'Question 3'!Revenue</vt:lpstr>
      <vt:lpstr>Revenue</vt:lpstr>
      <vt:lpstr>Selling_Price</vt:lpstr>
      <vt:lpstr>'Question 2'!Total_cost</vt:lpstr>
      <vt:lpstr>Total_Cost</vt:lpstr>
      <vt:lpstr>Unit_selling_prices</vt:lpstr>
      <vt:lpstr>Used</vt:lpstr>
      <vt:lpstr>Variable_Cost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Microsoft Office User</cp:lastModifiedBy>
  <dcterms:created xsi:type="dcterms:W3CDTF">2000-05-04T20:36:09Z</dcterms:created>
  <dcterms:modified xsi:type="dcterms:W3CDTF">2020-06-15T03:52:36Z</dcterms:modified>
</cp:coreProperties>
</file>