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66925"/>
  <mc:AlternateContent xmlns:mc="http://schemas.openxmlformats.org/markup-compatibility/2006">
    <mc:Choice Requires="x15">
      <x15ac:absPath xmlns:x15ac="http://schemas.microsoft.com/office/spreadsheetml/2010/11/ac" url="C:\Users\nivif\Desktop\DA CLASS DOCS\EXCEL MAIN PROJECT\"/>
    </mc:Choice>
  </mc:AlternateContent>
  <xr:revisionPtr revIDLastSave="0" documentId="13_ncr:1_{70B1ECD8-A47F-4536-8331-F6E7B918D56D}" xr6:coauthVersionLast="47" xr6:coauthVersionMax="47" xr10:uidLastSave="{00000000-0000-0000-0000-000000000000}"/>
  <bookViews>
    <workbookView xWindow="-120" yWindow="-120" windowWidth="29040" windowHeight="15720" xr2:uid="{BAA1F89B-8E14-426D-BAB3-40AA3A9B4E7E}"/>
  </bookViews>
  <sheets>
    <sheet name="DashBoard" sheetId="8" r:id="rId1"/>
    <sheet name="Totalsales" sheetId="5" r:id="rId2"/>
    <sheet name="CountryBarChart" sheetId="6" r:id="rId3"/>
    <sheet name="Top5Customers" sheetId="7" r:id="rId4"/>
    <sheet name="orders" sheetId="1" r:id="rId5"/>
    <sheet name="Sheet1" sheetId="4" r:id="rId6"/>
    <sheet name="customer" sheetId="2" r:id="rId7"/>
    <sheet name="product" sheetId="3" r:id="rId8"/>
  </sheets>
  <definedNames>
    <definedName name="NativeTimeline_Order_Date">#N/A</definedName>
    <definedName name="Slicer_Category">#N/A</definedName>
    <definedName name="Slicer_Customer_Type">#N/A</definedName>
    <definedName name="Slicer_Membership">#N/A</definedName>
  </definedNames>
  <calcPr calcId="191029"/>
  <pivotCaches>
    <pivotCache cacheId="54"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I136" i="3"/>
  <c r="N136" i="1" s="1"/>
  <c r="I137" i="3"/>
  <c r="N137" i="1" s="1"/>
  <c r="I138" i="3"/>
  <c r="N138" i="1" s="1"/>
  <c r="I139" i="3"/>
  <c r="N139" i="1" s="1"/>
  <c r="I140" i="3"/>
  <c r="N140" i="1" s="1"/>
  <c r="I141" i="3"/>
  <c r="N141" i="1" s="1"/>
  <c r="I142" i="3"/>
  <c r="N142" i="1" s="1"/>
  <c r="I143" i="3"/>
  <c r="N143" i="1" s="1"/>
  <c r="I144" i="3"/>
  <c r="N144" i="1" s="1"/>
  <c r="I145" i="3"/>
  <c r="N145" i="1" s="1"/>
  <c r="I146" i="3"/>
  <c r="N146" i="1" s="1"/>
  <c r="I147" i="3"/>
  <c r="N147" i="1" s="1"/>
  <c r="I148" i="3"/>
  <c r="N148" i="1" s="1"/>
  <c r="I149" i="3"/>
  <c r="N149" i="1" s="1"/>
  <c r="I150" i="3"/>
  <c r="N150" i="1" s="1"/>
  <c r="I151" i="3"/>
  <c r="N151" i="1" s="1"/>
  <c r="I152" i="3"/>
  <c r="N152" i="1" s="1"/>
  <c r="I153" i="3"/>
  <c r="N153" i="1" s="1"/>
  <c r="I154" i="3"/>
  <c r="N154" i="1" s="1"/>
  <c r="I155" i="3"/>
  <c r="N155" i="1" s="1"/>
  <c r="I156" i="3"/>
  <c r="N156" i="1" s="1"/>
  <c r="I157" i="3"/>
  <c r="N157" i="1" s="1"/>
  <c r="I158" i="3"/>
  <c r="N158" i="1" s="1"/>
  <c r="I159" i="3"/>
  <c r="N159" i="1" s="1"/>
  <c r="I160" i="3"/>
  <c r="N160" i="1" s="1"/>
  <c r="I161" i="3"/>
  <c r="N161" i="1" s="1"/>
  <c r="I162" i="3"/>
  <c r="N162" i="1" s="1"/>
  <c r="I163" i="3"/>
  <c r="N163" i="1" s="1"/>
  <c r="I164" i="3"/>
  <c r="N164" i="1" s="1"/>
  <c r="I165" i="3"/>
  <c r="N165" i="1" s="1"/>
  <c r="I166" i="3"/>
  <c r="N166" i="1" s="1"/>
  <c r="I167" i="3"/>
  <c r="N167" i="1" s="1"/>
  <c r="I168" i="3"/>
  <c r="N168" i="1" s="1"/>
  <c r="I169" i="3"/>
  <c r="N169" i="1" s="1"/>
  <c r="I170" i="3"/>
  <c r="N170" i="1" s="1"/>
  <c r="I171" i="3"/>
  <c r="N171" i="1" s="1"/>
  <c r="I172" i="3"/>
  <c r="N172" i="1" s="1"/>
  <c r="I173" i="3"/>
  <c r="N173" i="1" s="1"/>
  <c r="I174" i="3"/>
  <c r="N174" i="1" s="1"/>
  <c r="I175" i="3"/>
  <c r="N175" i="1" s="1"/>
  <c r="I176" i="3"/>
  <c r="N176" i="1" s="1"/>
  <c r="I177" i="3"/>
  <c r="N177" i="1" s="1"/>
  <c r="I178" i="3"/>
  <c r="N178" i="1" s="1"/>
  <c r="I179" i="3"/>
  <c r="N179" i="1" s="1"/>
  <c r="I180" i="3"/>
  <c r="N180" i="1" s="1"/>
  <c r="I181" i="3"/>
  <c r="N181" i="1" s="1"/>
  <c r="I182" i="3"/>
  <c r="N182" i="1" s="1"/>
  <c r="I183" i="3"/>
  <c r="N183" i="1" s="1"/>
  <c r="I184" i="3"/>
  <c r="N184" i="1" s="1"/>
  <c r="I185" i="3"/>
  <c r="N185" i="1" s="1"/>
  <c r="I186" i="3"/>
  <c r="N186" i="1" s="1"/>
  <c r="I187" i="3"/>
  <c r="N187" i="1" s="1"/>
  <c r="I188" i="3"/>
  <c r="N188" i="1" s="1"/>
  <c r="I189" i="3"/>
  <c r="N189" i="1" s="1"/>
  <c r="I190" i="3"/>
  <c r="N190" i="1" s="1"/>
  <c r="I191" i="3"/>
  <c r="N191" i="1" s="1"/>
  <c r="I192" i="3"/>
  <c r="N192" i="1" s="1"/>
  <c r="I193" i="3"/>
  <c r="N193" i="1" s="1"/>
  <c r="I194" i="3"/>
  <c r="N194" i="1" s="1"/>
  <c r="I195" i="3"/>
  <c r="N195" i="1" s="1"/>
  <c r="I196" i="3"/>
  <c r="N196" i="1" s="1"/>
  <c r="I197" i="3"/>
  <c r="N197" i="1" s="1"/>
  <c r="I198" i="3"/>
  <c r="N198" i="1" s="1"/>
  <c r="I199" i="3"/>
  <c r="N199" i="1" s="1"/>
  <c r="I200" i="3"/>
  <c r="N200" i="1" s="1"/>
  <c r="I201" i="3"/>
  <c r="N201" i="1" s="1"/>
  <c r="I202" i="3"/>
  <c r="N202" i="1" s="1"/>
  <c r="I203" i="3"/>
  <c r="N203" i="1" s="1"/>
  <c r="I204" i="3"/>
  <c r="N204" i="1" s="1"/>
  <c r="I205" i="3"/>
  <c r="N205" i="1" s="1"/>
  <c r="I206" i="3"/>
  <c r="N206" i="1" s="1"/>
  <c r="I207" i="3"/>
  <c r="N207" i="1" s="1"/>
  <c r="I208" i="3"/>
  <c r="N208" i="1" s="1"/>
  <c r="I209" i="3"/>
  <c r="N209" i="1" s="1"/>
  <c r="I210" i="3"/>
  <c r="N210" i="1" s="1"/>
  <c r="I211" i="3"/>
  <c r="N211" i="1" s="1"/>
  <c r="I212" i="3"/>
  <c r="N212" i="1" s="1"/>
  <c r="I213" i="3"/>
  <c r="N213" i="1" s="1"/>
  <c r="I132" i="3"/>
  <c r="N132" i="1" s="1"/>
  <c r="I133" i="3"/>
  <c r="N133" i="1" s="1"/>
  <c r="I134" i="3"/>
  <c r="N134" i="1" s="1"/>
  <c r="I135" i="3"/>
  <c r="N135" i="1" s="1"/>
  <c r="I95" i="3"/>
  <c r="N95" i="1" s="1"/>
  <c r="I96" i="3"/>
  <c r="N96" i="1" s="1"/>
  <c r="I97" i="3"/>
  <c r="N97" i="1" s="1"/>
  <c r="I98" i="3"/>
  <c r="N98" i="1" s="1"/>
  <c r="I99" i="3"/>
  <c r="N99" i="1" s="1"/>
  <c r="I100" i="3"/>
  <c r="N100" i="1" s="1"/>
  <c r="I101" i="3"/>
  <c r="N101" i="1" s="1"/>
  <c r="I102" i="3"/>
  <c r="N102" i="1" s="1"/>
  <c r="I103" i="3"/>
  <c r="N103" i="1" s="1"/>
  <c r="I104" i="3"/>
  <c r="N104" i="1" s="1"/>
  <c r="I105" i="3"/>
  <c r="N105" i="1" s="1"/>
  <c r="I106" i="3"/>
  <c r="N106" i="1" s="1"/>
  <c r="I107" i="3"/>
  <c r="N107" i="1" s="1"/>
  <c r="I108" i="3"/>
  <c r="N108" i="1" s="1"/>
  <c r="I109" i="3"/>
  <c r="N109" i="1" s="1"/>
  <c r="I110" i="3"/>
  <c r="N110" i="1" s="1"/>
  <c r="I111" i="3"/>
  <c r="N111" i="1" s="1"/>
  <c r="I112" i="3"/>
  <c r="N112" i="1" s="1"/>
  <c r="I113" i="3"/>
  <c r="N113" i="1" s="1"/>
  <c r="I114" i="3"/>
  <c r="N114" i="1" s="1"/>
  <c r="I115" i="3"/>
  <c r="N115" i="1" s="1"/>
  <c r="I116" i="3"/>
  <c r="N116" i="1" s="1"/>
  <c r="I117" i="3"/>
  <c r="N117" i="1" s="1"/>
  <c r="I118" i="3"/>
  <c r="N118" i="1" s="1"/>
  <c r="I119" i="3"/>
  <c r="N119" i="1" s="1"/>
  <c r="I120" i="3"/>
  <c r="N120" i="1" s="1"/>
  <c r="I121" i="3"/>
  <c r="N121" i="1" s="1"/>
  <c r="I122" i="3"/>
  <c r="N122" i="1" s="1"/>
  <c r="I123" i="3"/>
  <c r="N123" i="1" s="1"/>
  <c r="I124" i="3"/>
  <c r="N124" i="1" s="1"/>
  <c r="I125" i="3"/>
  <c r="N125" i="1" s="1"/>
  <c r="I126" i="3"/>
  <c r="N126" i="1" s="1"/>
  <c r="I127" i="3"/>
  <c r="N127" i="1" s="1"/>
  <c r="I128" i="3"/>
  <c r="N128" i="1" s="1"/>
  <c r="I129" i="3"/>
  <c r="N129" i="1" s="1"/>
  <c r="I130" i="3"/>
  <c r="N130" i="1" s="1"/>
  <c r="I131" i="3"/>
  <c r="N131" i="1" s="1"/>
  <c r="I78" i="3"/>
  <c r="N78" i="1" s="1"/>
  <c r="I79" i="3"/>
  <c r="N79" i="1" s="1"/>
  <c r="I80" i="3"/>
  <c r="N80" i="1" s="1"/>
  <c r="I81" i="3"/>
  <c r="N81" i="1" s="1"/>
  <c r="I82" i="3"/>
  <c r="N82" i="1" s="1"/>
  <c r="I83" i="3"/>
  <c r="N83" i="1" s="1"/>
  <c r="I84" i="3"/>
  <c r="N84" i="1" s="1"/>
  <c r="I85" i="3"/>
  <c r="N85" i="1" s="1"/>
  <c r="I86" i="3"/>
  <c r="N86" i="1" s="1"/>
  <c r="I87" i="3"/>
  <c r="N87" i="1" s="1"/>
  <c r="I88" i="3"/>
  <c r="N88" i="1" s="1"/>
  <c r="I89" i="3"/>
  <c r="N89" i="1" s="1"/>
  <c r="I90" i="3"/>
  <c r="N90" i="1" s="1"/>
  <c r="I91" i="3"/>
  <c r="N91" i="1" s="1"/>
  <c r="I92" i="3"/>
  <c r="N92" i="1" s="1"/>
  <c r="I93" i="3"/>
  <c r="N93" i="1" s="1"/>
  <c r="I94" i="3"/>
  <c r="N94" i="1" s="1"/>
  <c r="I58" i="3"/>
  <c r="N58" i="1" s="1"/>
  <c r="I59" i="3"/>
  <c r="N59" i="1" s="1"/>
  <c r="I60" i="3"/>
  <c r="N60" i="1" s="1"/>
  <c r="I61" i="3"/>
  <c r="N61" i="1" s="1"/>
  <c r="I62" i="3"/>
  <c r="N62" i="1" s="1"/>
  <c r="I63" i="3"/>
  <c r="N63" i="1" s="1"/>
  <c r="I64" i="3"/>
  <c r="N64" i="1" s="1"/>
  <c r="I65" i="3"/>
  <c r="N65" i="1" s="1"/>
  <c r="I66" i="3"/>
  <c r="N66" i="1" s="1"/>
  <c r="I67" i="3"/>
  <c r="N67" i="1" s="1"/>
  <c r="I68" i="3"/>
  <c r="N68" i="1" s="1"/>
  <c r="I69" i="3"/>
  <c r="N69" i="1" s="1"/>
  <c r="I70" i="3"/>
  <c r="N70" i="1" s="1"/>
  <c r="I71" i="3"/>
  <c r="N71" i="1" s="1"/>
  <c r="I72" i="3"/>
  <c r="N72" i="1" s="1"/>
  <c r="I73" i="3"/>
  <c r="N73" i="1" s="1"/>
  <c r="I74" i="3"/>
  <c r="N74" i="1" s="1"/>
  <c r="I75" i="3"/>
  <c r="N75" i="1" s="1"/>
  <c r="I76" i="3"/>
  <c r="N76" i="1" s="1"/>
  <c r="I77" i="3"/>
  <c r="N77" i="1" s="1"/>
  <c r="I53" i="3"/>
  <c r="N53" i="1" s="1"/>
  <c r="I54" i="3"/>
  <c r="N54" i="1" s="1"/>
  <c r="I55" i="3"/>
  <c r="N55" i="1" s="1"/>
  <c r="I56" i="3"/>
  <c r="N56" i="1" s="1"/>
  <c r="I57" i="3"/>
  <c r="N57" i="1" s="1"/>
  <c r="I52" i="3"/>
  <c r="N52" i="1" s="1"/>
  <c r="R6" i="3" a="1"/>
  <c r="R6" i="3" s="1"/>
  <c r="A2" i="4" a="1"/>
  <c r="I2" i="3"/>
  <c r="N2" i="1" s="1"/>
  <c r="I3" i="3"/>
  <c r="N3" i="1" s="1"/>
  <c r="I4" i="3"/>
  <c r="N4" i="1" s="1"/>
  <c r="I5" i="3"/>
  <c r="N5" i="1" s="1"/>
  <c r="I6" i="3"/>
  <c r="N6" i="1" s="1"/>
  <c r="I7" i="3"/>
  <c r="N7" i="1" s="1"/>
  <c r="I8" i="3"/>
  <c r="N8" i="1" s="1"/>
  <c r="I9" i="3"/>
  <c r="N9" i="1" s="1"/>
  <c r="I10" i="3"/>
  <c r="N10" i="1" s="1"/>
  <c r="I11" i="3"/>
  <c r="N11" i="1" s="1"/>
  <c r="I12" i="3"/>
  <c r="N12" i="1" s="1"/>
  <c r="I13" i="3"/>
  <c r="N13" i="1" s="1"/>
  <c r="I14" i="3"/>
  <c r="N14" i="1" s="1"/>
  <c r="I15" i="3"/>
  <c r="N15" i="1" s="1"/>
  <c r="I16" i="3"/>
  <c r="N16" i="1" s="1"/>
  <c r="I17" i="3"/>
  <c r="N17" i="1" s="1"/>
  <c r="I18" i="3"/>
  <c r="N18" i="1" s="1"/>
  <c r="I19" i="3"/>
  <c r="N19" i="1" s="1"/>
  <c r="I20" i="3"/>
  <c r="N20" i="1" s="1"/>
  <c r="I21" i="3"/>
  <c r="N21" i="1" s="1"/>
  <c r="I22" i="3"/>
  <c r="N22" i="1" s="1"/>
  <c r="I23" i="3"/>
  <c r="N23" i="1" s="1"/>
  <c r="I24" i="3"/>
  <c r="N24" i="1" s="1"/>
  <c r="I25" i="3"/>
  <c r="N25" i="1" s="1"/>
  <c r="I26" i="3"/>
  <c r="N26" i="1" s="1"/>
  <c r="I27" i="3"/>
  <c r="N27" i="1" s="1"/>
  <c r="I28" i="3"/>
  <c r="N28" i="1" s="1"/>
  <c r="I29" i="3"/>
  <c r="N29" i="1" s="1"/>
  <c r="I30" i="3"/>
  <c r="N30" i="1" s="1"/>
  <c r="I31" i="3"/>
  <c r="N31" i="1" s="1"/>
  <c r="I32" i="3"/>
  <c r="N32" i="1" s="1"/>
  <c r="I33" i="3"/>
  <c r="N33" i="1" s="1"/>
  <c r="I34" i="3"/>
  <c r="N34" i="1" s="1"/>
  <c r="I35" i="3"/>
  <c r="N35" i="1" s="1"/>
  <c r="I36" i="3"/>
  <c r="N36" i="1" s="1"/>
  <c r="I37" i="3"/>
  <c r="N37" i="1" s="1"/>
  <c r="I38" i="3"/>
  <c r="N38" i="1" s="1"/>
  <c r="I39" i="3"/>
  <c r="N39" i="1" s="1"/>
  <c r="I40" i="3"/>
  <c r="N40" i="1" s="1"/>
  <c r="I41" i="3"/>
  <c r="N41" i="1" s="1"/>
  <c r="I42" i="3"/>
  <c r="N42" i="1" s="1"/>
  <c r="I43" i="3"/>
  <c r="N43" i="1" s="1"/>
  <c r="I44" i="3"/>
  <c r="N44" i="1" s="1"/>
  <c r="I45" i="3"/>
  <c r="N45" i="1" s="1"/>
  <c r="I46" i="3"/>
  <c r="N46" i="1" s="1"/>
  <c r="I47" i="3"/>
  <c r="N47" i="1" s="1"/>
  <c r="I48" i="3"/>
  <c r="N48" i="1" s="1"/>
  <c r="I49" i="3"/>
  <c r="N49" i="1" s="1"/>
  <c r="I50" i="3"/>
  <c r="N50" i="1" s="1"/>
  <c r="I51" i="3"/>
  <c r="N51" i="1" s="1"/>
  <c r="K3" i="3" l="1"/>
  <c r="P3" i="1" s="1"/>
  <c r="K72" i="3"/>
  <c r="P72" i="1" s="1"/>
  <c r="K87" i="3"/>
  <c r="P87" i="1" s="1"/>
  <c r="K28" i="3"/>
  <c r="P28" i="1" s="1"/>
  <c r="K64" i="3"/>
  <c r="P64" i="1" s="1"/>
  <c r="K93" i="3"/>
  <c r="P93" i="1" s="1"/>
  <c r="K85" i="3"/>
  <c r="P85" i="1" s="1"/>
  <c r="K99" i="3"/>
  <c r="P99" i="1" s="1"/>
  <c r="K19" i="3"/>
  <c r="P19" i="1" s="1"/>
  <c r="K71" i="3"/>
  <c r="P71" i="1" s="1"/>
  <c r="K92" i="3"/>
  <c r="P92" i="1" s="1"/>
  <c r="K41" i="3"/>
  <c r="P41" i="1" s="1"/>
  <c r="K33" i="3"/>
  <c r="P33" i="1" s="1"/>
  <c r="K25" i="3"/>
  <c r="P25" i="1" s="1"/>
  <c r="K69" i="3"/>
  <c r="P69" i="1" s="1"/>
  <c r="K61" i="3"/>
  <c r="P61" i="1" s="1"/>
  <c r="K44" i="3"/>
  <c r="P44" i="1" s="1"/>
  <c r="K4" i="3"/>
  <c r="P4" i="1" s="1"/>
  <c r="J124" i="3"/>
  <c r="O124" i="1" s="1"/>
  <c r="K40" i="3"/>
  <c r="P40" i="1" s="1"/>
  <c r="K8" i="3"/>
  <c r="P8" i="1" s="1"/>
  <c r="K97" i="3"/>
  <c r="P97" i="1" s="1"/>
  <c r="K103" i="3"/>
  <c r="P103" i="1" s="1"/>
  <c r="K79" i="3"/>
  <c r="P79" i="1" s="1"/>
  <c r="K60" i="3"/>
  <c r="P60" i="1" s="1"/>
  <c r="K47" i="3"/>
  <c r="P47" i="1" s="1"/>
  <c r="K15" i="3"/>
  <c r="P15" i="1" s="1"/>
  <c r="K77" i="3"/>
  <c r="P77" i="1" s="1"/>
  <c r="K96" i="3"/>
  <c r="P96" i="1" s="1"/>
  <c r="K89" i="3"/>
  <c r="P89" i="1" s="1"/>
  <c r="K49" i="3"/>
  <c r="P49" i="1" s="1"/>
  <c r="K24" i="3"/>
  <c r="P24" i="1" s="1"/>
  <c r="K48" i="3"/>
  <c r="P48" i="1" s="1"/>
  <c r="K81" i="3"/>
  <c r="P81" i="1" s="1"/>
  <c r="K20" i="3"/>
  <c r="P20" i="1" s="1"/>
  <c r="K35" i="3"/>
  <c r="P35" i="1" s="1"/>
  <c r="K9" i="3"/>
  <c r="P9" i="1" s="1"/>
  <c r="K16" i="3"/>
  <c r="P16" i="1" s="1"/>
  <c r="K57" i="3"/>
  <c r="P57" i="1" s="1"/>
  <c r="K23" i="3"/>
  <c r="P23" i="1" s="1"/>
  <c r="K56" i="3"/>
  <c r="P56" i="1" s="1"/>
  <c r="K80" i="3"/>
  <c r="P80" i="1" s="1"/>
  <c r="K12" i="3"/>
  <c r="P12" i="1" s="1"/>
  <c r="K51" i="3"/>
  <c r="P51" i="1" s="1"/>
  <c r="K43" i="3"/>
  <c r="P43" i="1" s="1"/>
  <c r="K27" i="3"/>
  <c r="P27" i="1" s="1"/>
  <c r="K11" i="3"/>
  <c r="P11" i="1" s="1"/>
  <c r="K63" i="3"/>
  <c r="P63" i="1" s="1"/>
  <c r="K84" i="3"/>
  <c r="P84" i="1" s="1"/>
  <c r="K36" i="3"/>
  <c r="P36" i="1" s="1"/>
  <c r="K68" i="3"/>
  <c r="P68" i="1" s="1"/>
  <c r="K17" i="3"/>
  <c r="P17" i="1" s="1"/>
  <c r="K100" i="3"/>
  <c r="P100" i="1" s="1"/>
  <c r="K45" i="3"/>
  <c r="P45" i="1" s="1"/>
  <c r="K37" i="3"/>
  <c r="P37" i="1" s="1"/>
  <c r="K29" i="3"/>
  <c r="P29" i="1" s="1"/>
  <c r="K21" i="3"/>
  <c r="P21" i="1" s="1"/>
  <c r="K13" i="3"/>
  <c r="P13" i="1" s="1"/>
  <c r="K73" i="3"/>
  <c r="P73" i="1" s="1"/>
  <c r="K65" i="3"/>
  <c r="P65" i="1" s="1"/>
  <c r="K5" i="3"/>
  <c r="P5" i="1" s="1"/>
  <c r="K55" i="3"/>
  <c r="P55" i="1" s="1"/>
  <c r="K88" i="3"/>
  <c r="P88" i="1" s="1"/>
  <c r="K53" i="3"/>
  <c r="P53" i="1" s="1"/>
  <c r="K7" i="3"/>
  <c r="P7" i="1" s="1"/>
  <c r="K39" i="3"/>
  <c r="P39" i="1" s="1"/>
  <c r="K52" i="3"/>
  <c r="P52" i="1" s="1"/>
  <c r="K75" i="3"/>
  <c r="P75" i="1" s="1"/>
  <c r="K32" i="3"/>
  <c r="P32" i="1" s="1"/>
  <c r="K67" i="3"/>
  <c r="P67" i="1" s="1"/>
  <c r="K59" i="3"/>
  <c r="P59" i="1" s="1"/>
  <c r="K101" i="3"/>
  <c r="P101" i="1" s="1"/>
  <c r="K31" i="3"/>
  <c r="P31" i="1" s="1"/>
  <c r="K76" i="3"/>
  <c r="P76" i="1" s="1"/>
  <c r="K95" i="3"/>
  <c r="P95" i="1" s="1"/>
  <c r="K83" i="3"/>
  <c r="P83" i="1" s="1"/>
  <c r="K91" i="3"/>
  <c r="P91" i="1" s="1"/>
  <c r="J141" i="3"/>
  <c r="O141" i="1" s="1"/>
  <c r="J149" i="3"/>
  <c r="O149" i="1" s="1"/>
  <c r="J157" i="3"/>
  <c r="O157" i="1" s="1"/>
  <c r="J165" i="3"/>
  <c r="O165" i="1" s="1"/>
  <c r="J173" i="3"/>
  <c r="O173" i="1" s="1"/>
  <c r="J181" i="3"/>
  <c r="O181" i="1" s="1"/>
  <c r="J189" i="3"/>
  <c r="O189" i="1" s="1"/>
  <c r="J197" i="3"/>
  <c r="O197" i="1" s="1"/>
  <c r="J205" i="3"/>
  <c r="O205" i="1" s="1"/>
  <c r="J213" i="3"/>
  <c r="O213" i="1" s="1"/>
  <c r="J133" i="3"/>
  <c r="O133" i="1" s="1"/>
  <c r="J140" i="3"/>
  <c r="O140" i="1" s="1"/>
  <c r="J148" i="3"/>
  <c r="O148" i="1" s="1"/>
  <c r="J156" i="3"/>
  <c r="O156" i="1" s="1"/>
  <c r="J164" i="3"/>
  <c r="O164" i="1" s="1"/>
  <c r="J172" i="3"/>
  <c r="O172" i="1" s="1"/>
  <c r="J180" i="3"/>
  <c r="O180" i="1" s="1"/>
  <c r="J188" i="3"/>
  <c r="O188" i="1" s="1"/>
  <c r="J196" i="3"/>
  <c r="O196" i="1" s="1"/>
  <c r="J204" i="3"/>
  <c r="O204" i="1" s="1"/>
  <c r="J212" i="3"/>
  <c r="O212" i="1" s="1"/>
  <c r="J137" i="3"/>
  <c r="O137" i="1" s="1"/>
  <c r="J145" i="3"/>
  <c r="O145" i="1" s="1"/>
  <c r="J153" i="3"/>
  <c r="O153" i="1" s="1"/>
  <c r="J161" i="3"/>
  <c r="O161" i="1" s="1"/>
  <c r="J169" i="3"/>
  <c r="O169" i="1" s="1"/>
  <c r="J177" i="3"/>
  <c r="O177" i="1" s="1"/>
  <c r="J185" i="3"/>
  <c r="O185" i="1" s="1"/>
  <c r="J193" i="3"/>
  <c r="O193" i="1" s="1"/>
  <c r="J201" i="3"/>
  <c r="O201" i="1" s="1"/>
  <c r="J209" i="3"/>
  <c r="O209" i="1" s="1"/>
  <c r="J136" i="3"/>
  <c r="O136" i="1" s="1"/>
  <c r="J144" i="3"/>
  <c r="O144" i="1" s="1"/>
  <c r="J152" i="3"/>
  <c r="O152" i="1" s="1"/>
  <c r="J160" i="3"/>
  <c r="O160" i="1" s="1"/>
  <c r="J168" i="3"/>
  <c r="O168" i="1" s="1"/>
  <c r="J176" i="3"/>
  <c r="O176" i="1" s="1"/>
  <c r="J184" i="3"/>
  <c r="O184" i="1" s="1"/>
  <c r="J192" i="3"/>
  <c r="O192" i="1" s="1"/>
  <c r="J200" i="3"/>
  <c r="O200" i="1" s="1"/>
  <c r="J208" i="3"/>
  <c r="O208" i="1" s="1"/>
  <c r="J12" i="3"/>
  <c r="O12" i="1" s="1"/>
  <c r="J20" i="3"/>
  <c r="O20" i="1" s="1"/>
  <c r="J28" i="3"/>
  <c r="O28" i="1" s="1"/>
  <c r="J36" i="3"/>
  <c r="O36" i="1" s="1"/>
  <c r="J44" i="3"/>
  <c r="O44" i="1" s="1"/>
  <c r="J52" i="3"/>
  <c r="O52" i="1" s="1"/>
  <c r="J60" i="3"/>
  <c r="O60" i="1" s="1"/>
  <c r="J68" i="3"/>
  <c r="O68" i="1" s="1"/>
  <c r="J76" i="3"/>
  <c r="O76" i="1" s="1"/>
  <c r="J84" i="3"/>
  <c r="O84" i="1" s="1"/>
  <c r="J92" i="3"/>
  <c r="O92" i="1" s="1"/>
  <c r="J100" i="3"/>
  <c r="O100" i="1" s="1"/>
  <c r="J108" i="3"/>
  <c r="O108" i="1" s="1"/>
  <c r="J116" i="3"/>
  <c r="O116" i="1" s="1"/>
  <c r="J17" i="3"/>
  <c r="O17" i="1" s="1"/>
  <c r="J25" i="3"/>
  <c r="O25" i="1" s="1"/>
  <c r="J33" i="3"/>
  <c r="O33" i="1" s="1"/>
  <c r="J41" i="3"/>
  <c r="O41" i="1" s="1"/>
  <c r="J49" i="3"/>
  <c r="O49" i="1" s="1"/>
  <c r="J57" i="3"/>
  <c r="O57" i="1" s="1"/>
  <c r="J65" i="3"/>
  <c r="O65" i="1" s="1"/>
  <c r="J73" i="3"/>
  <c r="O73" i="1" s="1"/>
  <c r="J81" i="3"/>
  <c r="O81" i="1" s="1"/>
  <c r="J89" i="3"/>
  <c r="O89" i="1" s="1"/>
  <c r="J97" i="3"/>
  <c r="O97" i="1" s="1"/>
  <c r="J105" i="3"/>
  <c r="O105" i="1" s="1"/>
  <c r="J113" i="3"/>
  <c r="O113" i="1" s="1"/>
  <c r="J121" i="3"/>
  <c r="O121" i="1" s="1"/>
  <c r="J129" i="3"/>
  <c r="O129" i="1" s="1"/>
  <c r="J16" i="3"/>
  <c r="O16" i="1" s="1"/>
  <c r="J24" i="3"/>
  <c r="O24" i="1" s="1"/>
  <c r="J32" i="3"/>
  <c r="O32" i="1" s="1"/>
  <c r="J40" i="3"/>
  <c r="O40" i="1" s="1"/>
  <c r="J48" i="3"/>
  <c r="O48" i="1" s="1"/>
  <c r="J56" i="3"/>
  <c r="O56" i="1" s="1"/>
  <c r="J64" i="3"/>
  <c r="O64" i="1" s="1"/>
  <c r="J72" i="3"/>
  <c r="O72" i="1" s="1"/>
  <c r="J80" i="3"/>
  <c r="O80" i="1" s="1"/>
  <c r="J88" i="3"/>
  <c r="O88" i="1" s="1"/>
  <c r="J96" i="3"/>
  <c r="O96" i="1" s="1"/>
  <c r="J104" i="3"/>
  <c r="O104" i="1" s="1"/>
  <c r="J112" i="3"/>
  <c r="O112" i="1" s="1"/>
  <c r="J120" i="3"/>
  <c r="O120" i="1" s="1"/>
  <c r="J128" i="3"/>
  <c r="O128" i="1" s="1"/>
  <c r="J5" i="3"/>
  <c r="O5" i="1" s="1"/>
  <c r="J4" i="3"/>
  <c r="O4" i="1" s="1"/>
  <c r="J13" i="3"/>
  <c r="O13" i="1" s="1"/>
  <c r="J21" i="3"/>
  <c r="O21" i="1" s="1"/>
  <c r="J29" i="3"/>
  <c r="O29" i="1" s="1"/>
  <c r="J37" i="3"/>
  <c r="O37" i="1" s="1"/>
  <c r="J45" i="3"/>
  <c r="O45" i="1" s="1"/>
  <c r="J53" i="3"/>
  <c r="O53" i="1" s="1"/>
  <c r="J61" i="3"/>
  <c r="O61" i="1" s="1"/>
  <c r="J69" i="3"/>
  <c r="O69" i="1" s="1"/>
  <c r="J77" i="3"/>
  <c r="O77" i="1" s="1"/>
  <c r="J85" i="3"/>
  <c r="O85" i="1" s="1"/>
  <c r="J93" i="3"/>
  <c r="O93" i="1" s="1"/>
  <c r="J101" i="3"/>
  <c r="O101" i="1" s="1"/>
  <c r="J109" i="3"/>
  <c r="O109" i="1" s="1"/>
  <c r="J117" i="3"/>
  <c r="O117" i="1" s="1"/>
  <c r="J125" i="3"/>
  <c r="O125" i="1" s="1"/>
  <c r="A2" i="4"/>
  <c r="K121" i="3" l="1"/>
  <c r="P121" i="1" s="1"/>
  <c r="K210" i="3"/>
  <c r="P210" i="1" s="1"/>
  <c r="K42" i="3"/>
  <c r="P42" i="1" s="1"/>
  <c r="K10" i="3"/>
  <c r="P10" i="1" s="1"/>
  <c r="K170" i="3"/>
  <c r="P170" i="1" s="1"/>
  <c r="K50" i="3"/>
  <c r="P50" i="1" s="1"/>
  <c r="K30" i="3"/>
  <c r="P30" i="1" s="1"/>
  <c r="K18" i="3"/>
  <c r="P18" i="1" s="1"/>
  <c r="K74" i="3"/>
  <c r="P74" i="1" s="1"/>
  <c r="K22" i="3"/>
  <c r="P22" i="1" s="1"/>
  <c r="K152" i="3"/>
  <c r="P152" i="1" s="1"/>
  <c r="K129" i="3"/>
  <c r="P129" i="1" s="1"/>
  <c r="K62" i="3"/>
  <c r="P62" i="1" s="1"/>
  <c r="K105" i="3"/>
  <c r="P105" i="1" s="1"/>
  <c r="K202" i="3"/>
  <c r="P202" i="1" s="1"/>
  <c r="K169" i="3"/>
  <c r="P169" i="1" s="1"/>
  <c r="K127" i="3"/>
  <c r="P127" i="1" s="1"/>
  <c r="K194" i="3"/>
  <c r="P194" i="1" s="1"/>
  <c r="K113" i="3"/>
  <c r="P113" i="1" s="1"/>
  <c r="K26" i="3"/>
  <c r="P26" i="1" s="1"/>
  <c r="K122" i="3"/>
  <c r="P122" i="1" s="1"/>
  <c r="K167" i="3"/>
  <c r="P167" i="1" s="1"/>
  <c r="K46" i="3"/>
  <c r="P46" i="1" s="1"/>
  <c r="K125" i="3"/>
  <c r="P125" i="1" s="1"/>
  <c r="K201" i="3"/>
  <c r="P201" i="1" s="1"/>
  <c r="K66" i="3"/>
  <c r="P66" i="1" s="1"/>
  <c r="K199" i="3"/>
  <c r="P199" i="1" s="1"/>
  <c r="K58" i="3"/>
  <c r="P58" i="1" s="1"/>
  <c r="K138" i="3"/>
  <c r="P138" i="1" s="1"/>
  <c r="K111" i="3"/>
  <c r="P111" i="1" s="1"/>
  <c r="K102" i="3"/>
  <c r="P102" i="1" s="1"/>
  <c r="K70" i="3"/>
  <c r="P70" i="1" s="1"/>
  <c r="K136" i="3"/>
  <c r="P136" i="1" s="1"/>
  <c r="K134" i="3"/>
  <c r="P134" i="1" s="1"/>
  <c r="K162" i="3"/>
  <c r="P162" i="1" s="1"/>
  <c r="K38" i="3"/>
  <c r="P38" i="1" s="1"/>
  <c r="K90" i="3"/>
  <c r="P90" i="1" s="1"/>
  <c r="K14" i="3"/>
  <c r="P14" i="1" s="1"/>
  <c r="K161" i="3"/>
  <c r="P161" i="1" s="1"/>
  <c r="K6" i="3"/>
  <c r="P6" i="1" s="1"/>
  <c r="K34" i="3"/>
  <c r="P34" i="1" s="1"/>
  <c r="K168" i="3"/>
  <c r="P168" i="1" s="1"/>
  <c r="K110" i="3"/>
  <c r="P110" i="1" s="1"/>
  <c r="K165" i="3"/>
  <c r="P165" i="1" s="1"/>
  <c r="K186" i="3"/>
  <c r="P186" i="1" s="1"/>
  <c r="K106" i="3"/>
  <c r="P106" i="1" s="1"/>
  <c r="K164" i="3"/>
  <c r="P164" i="1" s="1"/>
  <c r="K117" i="3"/>
  <c r="P117" i="1" s="1"/>
  <c r="K155" i="3"/>
  <c r="P155" i="1" s="1"/>
  <c r="K181" i="3"/>
  <c r="P181" i="1" s="1"/>
  <c r="K163" i="3"/>
  <c r="P163" i="1" s="1"/>
  <c r="K172" i="3"/>
  <c r="P172" i="1" s="1"/>
  <c r="K184" i="3"/>
  <c r="P184" i="1" s="1"/>
  <c r="K137" i="3"/>
  <c r="P137" i="1" s="1"/>
  <c r="K135" i="3"/>
  <c r="P135" i="1" s="1"/>
  <c r="K118" i="3"/>
  <c r="P118" i="1" s="1"/>
  <c r="K119" i="3"/>
  <c r="P119" i="1" s="1"/>
  <c r="K151" i="3"/>
  <c r="P151" i="1" s="1"/>
  <c r="K191" i="3"/>
  <c r="P191" i="1" s="1"/>
  <c r="K147" i="3"/>
  <c r="P147" i="1" s="1"/>
  <c r="K141" i="3"/>
  <c r="P141" i="1" s="1"/>
  <c r="K166" i="3"/>
  <c r="P166" i="1" s="1"/>
  <c r="K115" i="3"/>
  <c r="P115" i="1" s="1"/>
  <c r="K148" i="3"/>
  <c r="P148" i="1" s="1"/>
  <c r="K205" i="3"/>
  <c r="P205" i="1" s="1"/>
  <c r="K145" i="3"/>
  <c r="P145" i="1" s="1"/>
  <c r="K183" i="3"/>
  <c r="P183" i="1" s="1"/>
  <c r="K139" i="3"/>
  <c r="P139" i="1" s="1"/>
  <c r="K98" i="3"/>
  <c r="P98" i="1" s="1"/>
  <c r="K153" i="3"/>
  <c r="P153" i="1" s="1"/>
  <c r="K116" i="3"/>
  <c r="P116" i="1" s="1"/>
  <c r="K112" i="3"/>
  <c r="P112" i="1" s="1"/>
  <c r="K159" i="3"/>
  <c r="P159" i="1" s="1"/>
  <c r="K207" i="3"/>
  <c r="P207" i="1" s="1"/>
  <c r="K173" i="3"/>
  <c r="P173" i="1" s="1"/>
  <c r="K158" i="3"/>
  <c r="P158" i="1" s="1"/>
  <c r="K107" i="3"/>
  <c r="P107" i="1" s="1"/>
  <c r="K190" i="3"/>
  <c r="P190" i="1" s="1"/>
  <c r="K131" i="3"/>
  <c r="P131" i="1" s="1"/>
  <c r="K212" i="3"/>
  <c r="P212" i="1" s="1"/>
  <c r="K123" i="3"/>
  <c r="P123" i="1" s="1"/>
  <c r="K54" i="3"/>
  <c r="P54" i="1" s="1"/>
  <c r="K197" i="3"/>
  <c r="P197" i="1" s="1"/>
  <c r="K142" i="3"/>
  <c r="P142" i="1" s="1"/>
  <c r="K109" i="3"/>
  <c r="P109" i="1" s="1"/>
  <c r="K176" i="3"/>
  <c r="P176" i="1" s="1"/>
  <c r="K108" i="3"/>
  <c r="P108" i="1" s="1"/>
  <c r="K104" i="3"/>
  <c r="P104" i="1" s="1"/>
  <c r="K187" i="3"/>
  <c r="P187" i="1" s="1"/>
  <c r="K128" i="3"/>
  <c r="P128" i="1" s="1"/>
  <c r="K132" i="3"/>
  <c r="P132" i="1" s="1"/>
  <c r="K203" i="3"/>
  <c r="P203" i="1" s="1"/>
  <c r="K120" i="3"/>
  <c r="P120" i="1" s="1"/>
  <c r="K192" i="3"/>
  <c r="P192" i="1" s="1"/>
  <c r="K196" i="3"/>
  <c r="P196" i="1" s="1"/>
  <c r="K200" i="3"/>
  <c r="P200" i="1" s="1"/>
  <c r="K177" i="3"/>
  <c r="P177" i="1" s="1"/>
  <c r="K124" i="3"/>
  <c r="P124" i="1" s="1"/>
  <c r="K195" i="3"/>
  <c r="P195" i="1" s="1"/>
  <c r="K179" i="3"/>
  <c r="P179" i="1" s="1"/>
  <c r="K82" i="3"/>
  <c r="P82" i="1" s="1"/>
  <c r="K178" i="3"/>
  <c r="P178" i="1" s="1"/>
  <c r="K208" i="3"/>
  <c r="P208" i="1" s="1"/>
  <c r="K133" i="3"/>
  <c r="P133" i="1" s="1"/>
  <c r="K211" i="3"/>
  <c r="P211" i="1" s="1"/>
  <c r="K156" i="3"/>
  <c r="P156" i="1" s="1"/>
  <c r="K143" i="3"/>
  <c r="P143" i="1" s="1"/>
  <c r="K94" i="3"/>
  <c r="P94" i="1" s="1"/>
  <c r="K198" i="3"/>
  <c r="P198" i="1" s="1"/>
  <c r="K130" i="3"/>
  <c r="P130" i="1" s="1"/>
  <c r="K189" i="3"/>
  <c r="P189" i="1" s="1"/>
  <c r="K2" i="3"/>
  <c r="P2" i="1" s="1"/>
  <c r="K209" i="3"/>
  <c r="P209" i="1" s="1"/>
  <c r="K114" i="3"/>
  <c r="P114" i="1" s="1"/>
  <c r="K182" i="3"/>
  <c r="P182" i="1" s="1"/>
  <c r="K180" i="3"/>
  <c r="P180" i="1" s="1"/>
  <c r="K144" i="3"/>
  <c r="P144" i="1" s="1"/>
  <c r="K171" i="3"/>
  <c r="P171" i="1" s="1"/>
  <c r="K188" i="3"/>
  <c r="P188" i="1" s="1"/>
  <c r="K126" i="3"/>
  <c r="P126" i="1" s="1"/>
  <c r="K146" i="3"/>
  <c r="P146" i="1" s="1"/>
  <c r="K140" i="3"/>
  <c r="P140" i="1" s="1"/>
  <c r="K204" i="3"/>
  <c r="P204" i="1" s="1"/>
  <c r="K193" i="3"/>
  <c r="P193" i="1" s="1"/>
  <c r="K160" i="3"/>
  <c r="P160" i="1" s="1"/>
  <c r="K185" i="3"/>
  <c r="P185" i="1" s="1"/>
  <c r="K154" i="3"/>
  <c r="P154" i="1" s="1"/>
  <c r="K149" i="3"/>
  <c r="P149" i="1" s="1"/>
  <c r="K175" i="3"/>
  <c r="P175" i="1" s="1"/>
  <c r="K86" i="3"/>
  <c r="P86" i="1" s="1"/>
  <c r="K174" i="3"/>
  <c r="P174" i="1" s="1"/>
  <c r="K78" i="3"/>
  <c r="P78" i="1" s="1"/>
  <c r="K150" i="3"/>
  <c r="P150" i="1" s="1"/>
  <c r="K157" i="3"/>
  <c r="P157" i="1" s="1"/>
  <c r="K206" i="3"/>
  <c r="P206" i="1" s="1"/>
  <c r="K213" i="3"/>
  <c r="P213" i="1" s="1"/>
  <c r="J191" i="3"/>
  <c r="O191" i="1" s="1"/>
  <c r="J135" i="3"/>
  <c r="O135" i="1" s="1"/>
  <c r="J206" i="3"/>
  <c r="O206" i="1" s="1"/>
  <c r="J198" i="3"/>
  <c r="O198" i="1" s="1"/>
  <c r="J190" i="3"/>
  <c r="O190" i="1" s="1"/>
  <c r="J182" i="3"/>
  <c r="O182" i="1" s="1"/>
  <c r="J174" i="3"/>
  <c r="O174" i="1" s="1"/>
  <c r="J166" i="3"/>
  <c r="O166" i="1" s="1"/>
  <c r="J158" i="3"/>
  <c r="O158" i="1" s="1"/>
  <c r="J150" i="3"/>
  <c r="O150" i="1" s="1"/>
  <c r="J142" i="3"/>
  <c r="O142" i="1" s="1"/>
  <c r="J134" i="3"/>
  <c r="O134" i="1" s="1"/>
  <c r="J175" i="3"/>
  <c r="O175" i="1" s="1"/>
  <c r="J211" i="3"/>
  <c r="O211" i="1" s="1"/>
  <c r="J203" i="3"/>
  <c r="O203" i="1" s="1"/>
  <c r="J195" i="3"/>
  <c r="O195" i="1" s="1"/>
  <c r="J187" i="3"/>
  <c r="O187" i="1" s="1"/>
  <c r="J179" i="3"/>
  <c r="O179" i="1" s="1"/>
  <c r="J171" i="3"/>
  <c r="O171" i="1" s="1"/>
  <c r="J163" i="3"/>
  <c r="O163" i="1" s="1"/>
  <c r="J155" i="3"/>
  <c r="O155" i="1" s="1"/>
  <c r="J147" i="3"/>
  <c r="O147" i="1" s="1"/>
  <c r="J139" i="3"/>
  <c r="O139" i="1" s="1"/>
  <c r="J132" i="3"/>
  <c r="O132" i="1" s="1"/>
  <c r="J199" i="3"/>
  <c r="O199" i="1" s="1"/>
  <c r="J167" i="3"/>
  <c r="O167" i="1" s="1"/>
  <c r="J143" i="3"/>
  <c r="O143" i="1" s="1"/>
  <c r="J207" i="3"/>
  <c r="O207" i="1" s="1"/>
  <c r="J183" i="3"/>
  <c r="O183" i="1" s="1"/>
  <c r="J159" i="3"/>
  <c r="O159" i="1" s="1"/>
  <c r="J151" i="3"/>
  <c r="O151" i="1" s="1"/>
  <c r="J131" i="3"/>
  <c r="O131" i="1" s="1"/>
  <c r="J210" i="3"/>
  <c r="O210" i="1" s="1"/>
  <c r="J202" i="3"/>
  <c r="O202" i="1" s="1"/>
  <c r="J194" i="3"/>
  <c r="O194" i="1" s="1"/>
  <c r="J186" i="3"/>
  <c r="O186" i="1" s="1"/>
  <c r="J178" i="3"/>
  <c r="O178" i="1" s="1"/>
  <c r="J170" i="3"/>
  <c r="O170" i="1" s="1"/>
  <c r="J162" i="3"/>
  <c r="O162" i="1" s="1"/>
  <c r="J154" i="3"/>
  <c r="O154" i="1" s="1"/>
  <c r="J146" i="3"/>
  <c r="O146" i="1" s="1"/>
  <c r="J138" i="3"/>
  <c r="O138" i="1" s="1"/>
  <c r="J122" i="3"/>
  <c r="O122" i="1" s="1"/>
  <c r="J114" i="3"/>
  <c r="O114" i="1" s="1"/>
  <c r="J106" i="3"/>
  <c r="O106" i="1" s="1"/>
  <c r="J98" i="3"/>
  <c r="O98" i="1" s="1"/>
  <c r="J90" i="3"/>
  <c r="O90" i="1" s="1"/>
  <c r="J82" i="3"/>
  <c r="O82" i="1" s="1"/>
  <c r="J74" i="3"/>
  <c r="O74" i="1" s="1"/>
  <c r="J66" i="3"/>
  <c r="O66" i="1" s="1"/>
  <c r="J58" i="3"/>
  <c r="O58" i="1" s="1"/>
  <c r="J50" i="3"/>
  <c r="O50" i="1" s="1"/>
  <c r="J42" i="3"/>
  <c r="O42" i="1" s="1"/>
  <c r="J34" i="3"/>
  <c r="O34" i="1" s="1"/>
  <c r="J26" i="3"/>
  <c r="O26" i="1" s="1"/>
  <c r="J18" i="3"/>
  <c r="O18" i="1" s="1"/>
  <c r="J10" i="3"/>
  <c r="O10" i="1" s="1"/>
  <c r="J130" i="3"/>
  <c r="O130" i="1" s="1"/>
  <c r="J127" i="3"/>
  <c r="O127" i="1" s="1"/>
  <c r="J119" i="3"/>
  <c r="O119" i="1" s="1"/>
  <c r="J111" i="3"/>
  <c r="O111" i="1" s="1"/>
  <c r="J103" i="3"/>
  <c r="O103" i="1" s="1"/>
  <c r="J95" i="3"/>
  <c r="O95" i="1" s="1"/>
  <c r="J87" i="3"/>
  <c r="O87" i="1" s="1"/>
  <c r="J79" i="3"/>
  <c r="O79" i="1" s="1"/>
  <c r="J71" i="3"/>
  <c r="O71" i="1" s="1"/>
  <c r="J63" i="3"/>
  <c r="O63" i="1" s="1"/>
  <c r="J55" i="3"/>
  <c r="O55" i="1" s="1"/>
  <c r="J47" i="3"/>
  <c r="O47" i="1" s="1"/>
  <c r="J39" i="3"/>
  <c r="O39" i="1" s="1"/>
  <c r="J31" i="3"/>
  <c r="O31" i="1" s="1"/>
  <c r="J23" i="3"/>
  <c r="O23" i="1" s="1"/>
  <c r="J15" i="3"/>
  <c r="O15" i="1" s="1"/>
  <c r="J9" i="3"/>
  <c r="O9" i="1" s="1"/>
  <c r="J8" i="3"/>
  <c r="O8" i="1" s="1"/>
  <c r="J6" i="3"/>
  <c r="O6" i="1" s="1"/>
  <c r="J115" i="3"/>
  <c r="O115" i="1" s="1"/>
  <c r="J107" i="3"/>
  <c r="O107" i="1" s="1"/>
  <c r="J99" i="3"/>
  <c r="O99" i="1" s="1"/>
  <c r="J91" i="3"/>
  <c r="O91" i="1" s="1"/>
  <c r="J83" i="3"/>
  <c r="O83" i="1" s="1"/>
  <c r="J75" i="3"/>
  <c r="O75" i="1" s="1"/>
  <c r="J67" i="3"/>
  <c r="O67" i="1" s="1"/>
  <c r="J59" i="3"/>
  <c r="O59" i="1" s="1"/>
  <c r="J51" i="3"/>
  <c r="O51" i="1" s="1"/>
  <c r="J43" i="3"/>
  <c r="O43" i="1" s="1"/>
  <c r="J35" i="3"/>
  <c r="O35" i="1" s="1"/>
  <c r="J27" i="3"/>
  <c r="O27" i="1" s="1"/>
  <c r="J19" i="3"/>
  <c r="O19" i="1" s="1"/>
  <c r="J11" i="3"/>
  <c r="O11" i="1" s="1"/>
  <c r="J2" i="3"/>
  <c r="O2" i="1" s="1"/>
  <c r="J126" i="3"/>
  <c r="O126" i="1" s="1"/>
  <c r="J118" i="3"/>
  <c r="O118" i="1" s="1"/>
  <c r="J110" i="3"/>
  <c r="O110" i="1" s="1"/>
  <c r="J102" i="3"/>
  <c r="O102" i="1" s="1"/>
  <c r="J94" i="3"/>
  <c r="O94" i="1" s="1"/>
  <c r="J86" i="3"/>
  <c r="O86" i="1" s="1"/>
  <c r="J78" i="3"/>
  <c r="O78" i="1" s="1"/>
  <c r="J70" i="3"/>
  <c r="O70" i="1" s="1"/>
  <c r="J62" i="3"/>
  <c r="O62" i="1" s="1"/>
  <c r="J54" i="3"/>
  <c r="O54" i="1" s="1"/>
  <c r="J46" i="3"/>
  <c r="O46" i="1" s="1"/>
  <c r="J38" i="3"/>
  <c r="O38" i="1" s="1"/>
  <c r="J30" i="3"/>
  <c r="O30" i="1" s="1"/>
  <c r="J22" i="3"/>
  <c r="O22" i="1" s="1"/>
  <c r="J14" i="3"/>
  <c r="O14" i="1" s="1"/>
  <c r="J7" i="3"/>
  <c r="O7" i="1" s="1"/>
  <c r="J123" i="3"/>
  <c r="O123" i="1" s="1"/>
  <c r="J3" i="3"/>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<sst xmlns="http://schemas.openxmlformats.org/spreadsheetml/2006/main" count="3734" uniqueCount="1718">
  <si>
    <t>Order ID</t>
  </si>
  <si>
    <t>Order Date</t>
  </si>
  <si>
    <t>Customer ID</t>
  </si>
  <si>
    <t>Product ID</t>
  </si>
  <si>
    <t xml:space="preserve">Quantity </t>
  </si>
  <si>
    <t>Customer Name</t>
  </si>
  <si>
    <t>Email_ID</t>
  </si>
  <si>
    <t>Country</t>
  </si>
  <si>
    <t>Category</t>
  </si>
  <si>
    <t>Unit Price</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</si>
  <si>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</si>
  <si>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</si>
  <si>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</si>
  <si>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</si>
  <si>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</si>
  <si>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</si>
  <si>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</si>
  <si>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</si>
  <si>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</si>
  <si>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</si>
  <si>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</si>
  <si>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</si>
  <si>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</si>
  <si>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</si>
  <si>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</si>
  <si>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</si>
  <si>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</si>
  <si>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</si>
  <si>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</si>
  <si>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</si>
  <si>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</si>
  <si>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</si>
  <si>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</si>
  <si>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</si>
  <si>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</si>
  <si>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</si>
  <si>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</si>
  <si>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</si>
  <si>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</si>
  <si>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</si>
  <si>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</si>
  <si>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</si>
  <si>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</si>
  <si>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</si>
  <si>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</si>
  <si>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</si>
  <si>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</si>
  <si>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</si>
  <si>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</si>
  <si>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</si>
  <si>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</si>
  <si>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</si>
  <si>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</si>
  <si>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</si>
  <si>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</si>
  <si>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</si>
  <si>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</si>
  <si>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</si>
  <si>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</si>
  <si>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AB50</t>
  </si>
  <si>
    <t>AW-01-24</t>
  </si>
  <si>
    <t>AW-01-25</t>
  </si>
  <si>
    <t>AW-01-26</t>
  </si>
  <si>
    <t>AW-01-27</t>
  </si>
  <si>
    <t>AW-01-28</t>
  </si>
  <si>
    <t>AW-01-29</t>
  </si>
  <si>
    <t>AW-01-30</t>
  </si>
  <si>
    <t>AW-01-31</t>
  </si>
  <si>
    <t>AW-01-32</t>
  </si>
  <si>
    <t>AW-01-33</t>
  </si>
  <si>
    <t>AW-01-34</t>
  </si>
  <si>
    <t>AW-01-35</t>
  </si>
  <si>
    <t>AW-01-36</t>
  </si>
  <si>
    <t>AW-01-37</t>
  </si>
  <si>
    <t>AW-01-38</t>
  </si>
  <si>
    <t>AW-01-39</t>
  </si>
  <si>
    <t>AW-01-40</t>
  </si>
  <si>
    <t>AW-01-41</t>
  </si>
  <si>
    <t>AW-01-42</t>
  </si>
  <si>
    <t>AW-01-43</t>
  </si>
  <si>
    <t>AW-01-44</t>
  </si>
  <si>
    <t>AW-01-45</t>
  </si>
  <si>
    <t>AW-01-46</t>
  </si>
  <si>
    <t>AW-01-47</t>
  </si>
  <si>
    <t>AW-01-48</t>
  </si>
  <si>
    <t>AW-01-49</t>
  </si>
  <si>
    <t>AW-01-50</t>
  </si>
  <si>
    <t>AW-01-51</t>
  </si>
  <si>
    <t>AW-01-52</t>
  </si>
  <si>
    <t>AW-01-53</t>
  </si>
  <si>
    <t>AW-01-54</t>
  </si>
  <si>
    <t>AW-01-55</t>
  </si>
  <si>
    <t>AW-01-56</t>
  </si>
  <si>
    <t>AW-01-57</t>
  </si>
  <si>
    <t>AW-01-58</t>
  </si>
  <si>
    <t>AW-01-59</t>
  </si>
  <si>
    <t>AW-01-60</t>
  </si>
  <si>
    <t>AW-01-61</t>
  </si>
  <si>
    <t>AW-01-62</t>
  </si>
  <si>
    <t>AW-01-63</t>
  </si>
  <si>
    <t>AW-01-64</t>
  </si>
  <si>
    <t>AW-01-65</t>
  </si>
  <si>
    <t>AW-01-66</t>
  </si>
  <si>
    <t>AW-01-67</t>
  </si>
  <si>
    <t>AW-01-68</t>
  </si>
  <si>
    <t>AW-01-69</t>
  </si>
  <si>
    <t>AW-01-70</t>
  </si>
  <si>
    <t>AW-01-71</t>
  </si>
  <si>
    <t>AW-01-72</t>
  </si>
  <si>
    <t>AW-01-73</t>
  </si>
  <si>
    <t>log44@gmail.com</t>
  </si>
  <si>
    <t>ln2022@gmail.com</t>
  </si>
  <si>
    <t>nivi@gmail.com</t>
  </si>
  <si>
    <t>sathyabama01@yahoo.com</t>
  </si>
  <si>
    <t>murugesanmurugesan01@yahoo.com</t>
  </si>
  <si>
    <t>dhiyadhiya01@yahoo.com</t>
  </si>
  <si>
    <t>senthilasenthila01@yahoo.com</t>
  </si>
  <si>
    <t>rajaraja01@yahoo.com</t>
  </si>
  <si>
    <t>babubabu01@yahoo.com</t>
  </si>
  <si>
    <t>gayathrigayathri01@yahoo.com</t>
  </si>
  <si>
    <t>akashakash01@yahoo.com</t>
  </si>
  <si>
    <t>mohanmohan01@yahoo.com</t>
  </si>
  <si>
    <t>shravanshravan01@yahoo.com</t>
  </si>
  <si>
    <t>samyukthasamyuktha01@yahoo.com</t>
  </si>
  <si>
    <t>jayajaya01@yahoo.com</t>
  </si>
  <si>
    <t>monikamonika01@yahoo.com</t>
  </si>
  <si>
    <t>sambusambu01@yahoo.com</t>
  </si>
  <si>
    <t>sarathsarath01@yahoo.com</t>
  </si>
  <si>
    <t>sundarisundari01@yahoo.com</t>
  </si>
  <si>
    <t>raviravi01@yahoo.com</t>
  </si>
  <si>
    <t>amalaamala01@yahoo.com</t>
  </si>
  <si>
    <t>sananthasanantha01@yahoo.com</t>
  </si>
  <si>
    <t>akilaakila01@yahoo.com</t>
  </si>
  <si>
    <t>navilannavilan01@yahoo.com</t>
  </si>
  <si>
    <t>ghopighopi01@yahoo.com</t>
  </si>
  <si>
    <t>sindhujasindhuja01@yahoo.com</t>
  </si>
  <si>
    <t>nileshnilesh01@yahoo.com</t>
  </si>
  <si>
    <t>jamesjames01@yahoo.com</t>
  </si>
  <si>
    <t>nasimanasima01@yahoo.com</t>
  </si>
  <si>
    <t>ganeshganesh01@yahoo.com</t>
  </si>
  <si>
    <t>muruganmurugan01@yahoo.com</t>
  </si>
  <si>
    <t>veeramatchiveeramatchi01@yahoo.com</t>
  </si>
  <si>
    <t>iyanariyanar01@yahoo.com</t>
  </si>
  <si>
    <t>fathimafathima01@yahoo.com</t>
  </si>
  <si>
    <t>deepikadeepika01@yahoo.com</t>
  </si>
  <si>
    <t>kirishkirish01@yahoo.com</t>
  </si>
  <si>
    <t>karthikkarthik01@yahoo.com</t>
  </si>
  <si>
    <t>kavinkavin01@yahoo.com</t>
  </si>
  <si>
    <t>radhikaradhika01@yahoo.com</t>
  </si>
  <si>
    <t>meenameena01@yahoo.com</t>
  </si>
  <si>
    <t>keerthikeerthi01@yahoo.com</t>
  </si>
  <si>
    <t>ramyaramya01@yahoo.com</t>
  </si>
  <si>
    <t>eshnieshni01@yahoo.com</t>
  </si>
  <si>
    <t>sophiasophia01@yahoo.com</t>
  </si>
  <si>
    <t>sandrasandra01@yahoo.com</t>
  </si>
  <si>
    <t>georgegeorge01@yahoo.com</t>
  </si>
  <si>
    <t>poojapooja01@yahoo.com</t>
  </si>
  <si>
    <t>jackjack01@yahoo.com</t>
  </si>
  <si>
    <t>yuthiyuthi01@yahoo.com</t>
  </si>
  <si>
    <t>india</t>
  </si>
  <si>
    <t>USA</t>
  </si>
  <si>
    <t>UK</t>
  </si>
  <si>
    <t>singapore</t>
  </si>
  <si>
    <t>electronic</t>
  </si>
  <si>
    <t>Fashion and apparel</t>
  </si>
  <si>
    <t>Home and Garden</t>
  </si>
  <si>
    <t>Household essentials</t>
  </si>
  <si>
    <t>Discount</t>
  </si>
  <si>
    <t xml:space="preserve">yes </t>
  </si>
  <si>
    <t>no</t>
  </si>
  <si>
    <t>Address</t>
  </si>
  <si>
    <t>Phone Number</t>
  </si>
  <si>
    <t>City</t>
  </si>
  <si>
    <t>Postcode</t>
  </si>
  <si>
    <t>Membership</t>
  </si>
  <si>
    <t>57999 Pepper Wood Alley</t>
  </si>
  <si>
    <t>2112 Ridgeway Hill</t>
  </si>
  <si>
    <t>5214 Bartillon Park</t>
  </si>
  <si>
    <t>27 Maywood Place</t>
  </si>
  <si>
    <t>38980 Manitowish Junction</t>
  </si>
  <si>
    <t>2651 Stoughton Place</t>
  </si>
  <si>
    <t>7005 Mariners Cove Place</t>
  </si>
  <si>
    <t>7 Straubel Road</t>
  </si>
  <si>
    <t>949 Paget Parkway</t>
  </si>
  <si>
    <t>1 Reinke Avenue</t>
  </si>
  <si>
    <t>68 High Crossing Court</t>
  </si>
  <si>
    <t>28643 Bluejay Crossing</t>
  </si>
  <si>
    <t>80915 Montana Park</t>
  </si>
  <si>
    <t>331 Bunting Hill</t>
  </si>
  <si>
    <t>827 Declaration Plaza</t>
  </si>
  <si>
    <t>022 Roth Place</t>
  </si>
  <si>
    <t>3 Charing Cross Trail</t>
  </si>
  <si>
    <t>83517 Thierer Court</t>
  </si>
  <si>
    <t>7337 Hayes Junction</t>
  </si>
  <si>
    <t>698 Canary Terrace</t>
  </si>
  <si>
    <t>3 Northridge Crossing</t>
  </si>
  <si>
    <t>9 Warrior Junction</t>
  </si>
  <si>
    <t>77965 Lawn Park</t>
  </si>
  <si>
    <t>1 Morningstar Lane</t>
  </si>
  <si>
    <t>013 Talisman Terrace</t>
  </si>
  <si>
    <t>4 Mitchell Drive</t>
  </si>
  <si>
    <t>74 Bultman Plaza</t>
  </si>
  <si>
    <t>5626 Darwin Avenue</t>
  </si>
  <si>
    <t>79526 Bultman Lane</t>
  </si>
  <si>
    <t>4389 Russell Way</t>
  </si>
  <si>
    <t>95 Straubel Hill</t>
  </si>
  <si>
    <t>91 Stephen Drive</t>
  </si>
  <si>
    <t>923 Mallard Junction</t>
  </si>
  <si>
    <t>40 Clemons Place</t>
  </si>
  <si>
    <t>40915 Schlimgen Park</t>
  </si>
  <si>
    <t>6966 Victoria Street</t>
  </si>
  <si>
    <t>7118 Holmberg Court</t>
  </si>
  <si>
    <t>5 Forest Lane</t>
  </si>
  <si>
    <t>0817 Dennis Street</t>
  </si>
  <si>
    <t>469 Paget Place</t>
  </si>
  <si>
    <t>664 Erie Place</t>
  </si>
  <si>
    <t>8510 Merrick Road</t>
  </si>
  <si>
    <t>74 Shopko Way</t>
  </si>
  <si>
    <t>7625 Starling Court</t>
  </si>
  <si>
    <t>55 Dottie Court</t>
  </si>
  <si>
    <t>28 Loftsgordon Place</t>
  </si>
  <si>
    <t>7586 Logan Avenue</t>
  </si>
  <si>
    <t>45098 Scott Drive</t>
  </si>
  <si>
    <t>496 Rockefeller Court</t>
  </si>
  <si>
    <t>5892 Hauk Drive</t>
  </si>
  <si>
    <t>Paterson</t>
  </si>
  <si>
    <t>Crumlin</t>
  </si>
  <si>
    <t>San Antonio</t>
  </si>
  <si>
    <t>Springfield</t>
  </si>
  <si>
    <t>Cill Airne</t>
  </si>
  <si>
    <t>Scranton</t>
  </si>
  <si>
    <t>Dayton</t>
  </si>
  <si>
    <t>Kill</t>
  </si>
  <si>
    <t>Los Angeles</t>
  </si>
  <si>
    <t>San Jose</t>
  </si>
  <si>
    <t>Richmond</t>
  </si>
  <si>
    <t>Migrate</t>
  </si>
  <si>
    <t>Saint Louis</t>
  </si>
  <si>
    <t>Philadelphia</t>
  </si>
  <si>
    <t>Portland</t>
  </si>
  <si>
    <t>Houston</t>
  </si>
  <si>
    <t>Caherconlish</t>
  </si>
  <si>
    <t>New York City</t>
  </si>
  <si>
    <t>Clondalkin</t>
  </si>
  <si>
    <t>Grand Rapids</t>
  </si>
  <si>
    <t>Punta Gorda</t>
  </si>
  <si>
    <t>Vancouver</t>
  </si>
  <si>
    <t>Englewood</t>
  </si>
  <si>
    <t>Petaluma</t>
  </si>
  <si>
    <t>Tralee</t>
  </si>
  <si>
    <t>Clonskeagh</t>
  </si>
  <si>
    <t>Rathwire</t>
  </si>
  <si>
    <t>Aurora</t>
  </si>
  <si>
    <t>Jamaica</t>
  </si>
  <si>
    <t>Bailieborough</t>
  </si>
  <si>
    <t>Grand Forks</t>
  </si>
  <si>
    <t>Upton</t>
  </si>
  <si>
    <t>Charleston</t>
  </si>
  <si>
    <t>Little Rock</t>
  </si>
  <si>
    <t>Denver</t>
  </si>
  <si>
    <t>Minneapolis</t>
  </si>
  <si>
    <t>Tucson</t>
  </si>
  <si>
    <t>New Orleans</t>
  </si>
  <si>
    <t>Hartford</t>
  </si>
  <si>
    <t>Ogden</t>
  </si>
  <si>
    <t>Boston</t>
  </si>
  <si>
    <t>Rochester</t>
  </si>
  <si>
    <t>Bronx</t>
  </si>
  <si>
    <t>Birmingham</t>
  </si>
  <si>
    <t>San Bernardino</t>
  </si>
  <si>
    <t>Norfolk</t>
  </si>
  <si>
    <t>Washington</t>
  </si>
  <si>
    <t>Total price</t>
  </si>
  <si>
    <t>Manufacture Country</t>
  </si>
  <si>
    <t>Credit Points</t>
  </si>
  <si>
    <t>Email _ID</t>
  </si>
  <si>
    <t>Net _Sales</t>
  </si>
  <si>
    <t>Quantity</t>
  </si>
  <si>
    <t>Total Price</t>
  </si>
  <si>
    <t>Net_Sales</t>
  </si>
  <si>
    <t>AB51</t>
  </si>
  <si>
    <t>AB52</t>
  </si>
  <si>
    <t>AB53</t>
  </si>
  <si>
    <t>AB54</t>
  </si>
  <si>
    <t>AB55</t>
  </si>
  <si>
    <t>AB56</t>
  </si>
  <si>
    <t>AB57</t>
  </si>
  <si>
    <t>AB58</t>
  </si>
  <si>
    <t>AB59</t>
  </si>
  <si>
    <t>AB60</t>
  </si>
  <si>
    <t>AB61</t>
  </si>
  <si>
    <t>AB62</t>
  </si>
  <si>
    <t>AB63</t>
  </si>
  <si>
    <t>AB64</t>
  </si>
  <si>
    <t>AB65</t>
  </si>
  <si>
    <t>AB66</t>
  </si>
  <si>
    <t>AB67</t>
  </si>
  <si>
    <t>AB68</t>
  </si>
  <si>
    <t>AB69</t>
  </si>
  <si>
    <t>AB70</t>
  </si>
  <si>
    <t>AB71</t>
  </si>
  <si>
    <t>AB72</t>
  </si>
  <si>
    <t>AB73</t>
  </si>
  <si>
    <t>AB74</t>
  </si>
  <si>
    <t>AB75</t>
  </si>
  <si>
    <t>AB76</t>
  </si>
  <si>
    <t>AB77</t>
  </si>
  <si>
    <t>AB78</t>
  </si>
  <si>
    <t>AB79</t>
  </si>
  <si>
    <t>AB80</t>
  </si>
  <si>
    <t>AB81</t>
  </si>
  <si>
    <t>AB82</t>
  </si>
  <si>
    <t>AB83</t>
  </si>
  <si>
    <t>AB84</t>
  </si>
  <si>
    <t>AB85</t>
  </si>
  <si>
    <t>AB86</t>
  </si>
  <si>
    <t>AB87</t>
  </si>
  <si>
    <t>AB88</t>
  </si>
  <si>
    <t>AB89</t>
  </si>
  <si>
    <t>AB90</t>
  </si>
  <si>
    <t>AB91</t>
  </si>
  <si>
    <t>AB92</t>
  </si>
  <si>
    <t>AB93</t>
  </si>
  <si>
    <t>AB94</t>
  </si>
  <si>
    <t>AB95</t>
  </si>
  <si>
    <t>AB96</t>
  </si>
  <si>
    <t>AB97</t>
  </si>
  <si>
    <t>AB98</t>
  </si>
  <si>
    <t>AB99</t>
  </si>
  <si>
    <t>AB100</t>
  </si>
  <si>
    <t>AB101</t>
  </si>
  <si>
    <t>AB102</t>
  </si>
  <si>
    <t>AB103</t>
  </si>
  <si>
    <t>AB104</t>
  </si>
  <si>
    <t>AB105</t>
  </si>
  <si>
    <t>AB106</t>
  </si>
  <si>
    <t>AB107</t>
  </si>
  <si>
    <t>AB108</t>
  </si>
  <si>
    <t>AB109</t>
  </si>
  <si>
    <t>AB110</t>
  </si>
  <si>
    <t>AB111</t>
  </si>
  <si>
    <t>AB112</t>
  </si>
  <si>
    <t>AB113</t>
  </si>
  <si>
    <t>AB114</t>
  </si>
  <si>
    <t>AB115</t>
  </si>
  <si>
    <t>AB116</t>
  </si>
  <si>
    <t>AB117</t>
  </si>
  <si>
    <t>AB118</t>
  </si>
  <si>
    <t>AB119</t>
  </si>
  <si>
    <t>AB120</t>
  </si>
  <si>
    <t>AB121</t>
  </si>
  <si>
    <t>AB122</t>
  </si>
  <si>
    <t>AB123</t>
  </si>
  <si>
    <t>AB124</t>
  </si>
  <si>
    <t>AB125</t>
  </si>
  <si>
    <t>AB126</t>
  </si>
  <si>
    <t>AB127</t>
  </si>
  <si>
    <t>AB128</t>
  </si>
  <si>
    <t>AB129</t>
  </si>
  <si>
    <t>AB130</t>
  </si>
  <si>
    <t>Arya Patel</t>
  </si>
  <si>
    <t>Siddharth Rao</t>
  </si>
  <si>
    <t>Kavya Sharma</t>
  </si>
  <si>
    <t>Arjun Nair</t>
  </si>
  <si>
    <t>Priya Gupta</t>
  </si>
  <si>
    <t>Rohit Menon</t>
  </si>
  <si>
    <t>Ananya Iyer</t>
  </si>
  <si>
    <t>Vishal Desai</t>
  </si>
  <si>
    <t>Meera Jain</t>
  </si>
  <si>
    <t>Rohan Singh</t>
  </si>
  <si>
    <t>Diya Reddy</t>
  </si>
  <si>
    <t>Aravind Kumar</t>
  </si>
  <si>
    <t>Sanya Mehta</t>
  </si>
  <si>
    <t>Karthik Sinha</t>
  </si>
  <si>
    <t>Shreya Bose</t>
  </si>
  <si>
    <t>Abhinav Chawla</t>
  </si>
  <si>
    <t>Ishita Roy</t>
  </si>
  <si>
    <t>Tarun Bhatia</t>
  </si>
  <si>
    <t>Neha Kapoor</t>
  </si>
  <si>
    <t>Akash Malhotra</t>
  </si>
  <si>
    <t>Balakumaran</t>
  </si>
  <si>
    <t>Rani</t>
  </si>
  <si>
    <t>Daniel</t>
  </si>
  <si>
    <t>Ajith</t>
  </si>
  <si>
    <t>Siva</t>
  </si>
  <si>
    <t>aryapatel@gmail.com</t>
  </si>
  <si>
    <t>naayak@gmail.com</t>
  </si>
  <si>
    <t>priyagupta@gmail.com</t>
  </si>
  <si>
    <t>manoj@gmail.com</t>
  </si>
  <si>
    <t>rohitmenon@gmail.com</t>
  </si>
  <si>
    <t>ananyaiyer@gmail.com</t>
  </si>
  <si>
    <t>geetika@gmail.com</t>
  </si>
  <si>
    <t>vishaldesai@gmail.com</t>
  </si>
  <si>
    <t>bose@gmail.com</t>
  </si>
  <si>
    <t>meerajain@gmail.com</t>
  </si>
  <si>
    <t>saikumar@gmail.com</t>
  </si>
  <si>
    <t>rohansingh@gmail.com</t>
  </si>
  <si>
    <t>fahath@gmail.com</t>
  </si>
  <si>
    <t>diyareddy@gmail.com</t>
  </si>
  <si>
    <t>deepthi@gmail.com</t>
  </si>
  <si>
    <t>aravindkumar@gmail.com</t>
  </si>
  <si>
    <t>meena123@gmail.com</t>
  </si>
  <si>
    <t>sidhhu99@yahoo.com</t>
  </si>
  <si>
    <t>goyalm789@gmail.com</t>
  </si>
  <si>
    <t>kavyasharma2019@gmail.com</t>
  </si>
  <si>
    <t>shethri456@gmail.com</t>
  </si>
  <si>
    <t>Arjunnair37@yahoo.com</t>
  </si>
  <si>
    <t>sheetal@gmail.com</t>
  </si>
  <si>
    <t>balakumaran@gmail.com</t>
  </si>
  <si>
    <t>sanyamehta@gmail.com</t>
  </si>
  <si>
    <t>sangeetha@gmail.com</t>
  </si>
  <si>
    <t>karthiksinha@gmail.com</t>
  </si>
  <si>
    <t>rani@gmail.com</t>
  </si>
  <si>
    <t>shreyabose@gmail.com</t>
  </si>
  <si>
    <t>daniel@gmail.com</t>
  </si>
  <si>
    <t>abhinavchawla@gmail.com</t>
  </si>
  <si>
    <t>kamal@gmail.com</t>
  </si>
  <si>
    <t>ishitaroy@gmail.com</t>
  </si>
  <si>
    <t>vijay@gmail.com</t>
  </si>
  <si>
    <t>tarunbhatia@gmail.com</t>
  </si>
  <si>
    <t>ajith@gmail.com</t>
  </si>
  <si>
    <t>nehakapoor@gmail.com</t>
  </si>
  <si>
    <t>siva@gmail.com</t>
  </si>
  <si>
    <t>akashmalhotra@gmail.com</t>
  </si>
  <si>
    <t>China</t>
  </si>
  <si>
    <t>India</t>
  </si>
  <si>
    <t>782 Maple Avenue</t>
  </si>
  <si>
    <t>Dallas</t>
  </si>
  <si>
    <t>2107 Willow Drive</t>
  </si>
  <si>
    <t>Chicago</t>
  </si>
  <si>
    <t>1283 Oakwood Lane</t>
  </si>
  <si>
    <t>San Diego</t>
  </si>
  <si>
    <t>3658 Sunset Boulevard</t>
  </si>
  <si>
    <t>447 Pine Street</t>
  </si>
  <si>
    <t>Seattle</t>
  </si>
  <si>
    <t>5324 Elmwood Avenue</t>
  </si>
  <si>
    <t>Miami</t>
  </si>
  <si>
    <t>1823 Meadow Lane</t>
  </si>
  <si>
    <t>679 Birchwood Road</t>
  </si>
  <si>
    <t>New York</t>
  </si>
  <si>
    <t>3091 Redwood Street</t>
  </si>
  <si>
    <t>1259 Cedar Lane</t>
  </si>
  <si>
    <t>Phoenix</t>
  </si>
  <si>
    <t>701 Magnolia Drive</t>
  </si>
  <si>
    <t>San Francisco</t>
  </si>
  <si>
    <t>981 Park Avenue</t>
  </si>
  <si>
    <t>362 Walnut Street</t>
  </si>
  <si>
    <t>Atlanta</t>
  </si>
  <si>
    <t>4152 Hillcrest Drive</t>
  </si>
  <si>
    <t>Las Vegas</t>
  </si>
  <si>
    <t>2736 Greenfield Road</t>
  </si>
  <si>
    <t>835 Chestnut Street</t>
  </si>
  <si>
    <t>Austin</t>
  </si>
  <si>
    <t>4902 Aspen Court</t>
  </si>
  <si>
    <t>6275 Lakeview Drive</t>
  </si>
  <si>
    <t>Detroit</t>
  </si>
  <si>
    <t>2149 Highland Avenue</t>
  </si>
  <si>
    <t>Orlando</t>
  </si>
  <si>
    <t>76 Jiefang Road</t>
  </si>
  <si>
    <t>Beijing</t>
  </si>
  <si>
    <t>512 Zhongshan Avenue</t>
  </si>
  <si>
    <t>Shanghai</t>
  </si>
  <si>
    <t>129 Xinhua Street</t>
  </si>
  <si>
    <t>Guangzhou</t>
  </si>
  <si>
    <t>840 Tianhe Road</t>
  </si>
  <si>
    <t>Shenzhen</t>
  </si>
  <si>
    <t>301 Dongfeng Road</t>
  </si>
  <si>
    <t>Chengdu</t>
  </si>
  <si>
    <t>678 Nanjing East Road</t>
  </si>
  <si>
    <t>Hangzhou</t>
  </si>
  <si>
    <t>442 Minzu Avenue</t>
  </si>
  <si>
    <t>Nanjing</t>
  </si>
  <si>
    <t>555 Hongqi Road</t>
  </si>
  <si>
    <t>Tianjin</t>
  </si>
  <si>
    <t>392 Renmin Road</t>
  </si>
  <si>
    <t>Wuhan</t>
  </si>
  <si>
    <t>214 Huayuan Street</t>
  </si>
  <si>
    <t>Chongqing</t>
  </si>
  <si>
    <t>148 Beijing West Road</t>
  </si>
  <si>
    <t>Suzhou</t>
  </si>
  <si>
    <t>934 Xian Road</t>
  </si>
  <si>
    <t>Xi’an</t>
  </si>
  <si>
    <t>760 Zhonghua Avenue</t>
  </si>
  <si>
    <t>Changsha</t>
  </si>
  <si>
    <t>832 Shenyang Road</t>
  </si>
  <si>
    <t>Harbin</t>
  </si>
  <si>
    <t>613 Guangming Road</t>
  </si>
  <si>
    <t>Zhengzhou</t>
  </si>
  <si>
    <t>479 Xikang Road</t>
  </si>
  <si>
    <t>Qingdao</t>
  </si>
  <si>
    <t>1245 Jinan Road</t>
  </si>
  <si>
    <t>Jinan</t>
  </si>
  <si>
    <t>305 Wuyi Street</t>
  </si>
  <si>
    <t>Fuzhou</t>
  </si>
  <si>
    <t>819 Wuxi Road</t>
  </si>
  <si>
    <t>Wuxi</t>
  </si>
  <si>
    <t>576 Shijiazhuang Street</t>
  </si>
  <si>
    <t>Shijiazhuang</t>
  </si>
  <si>
    <t>18 Baker Street</t>
  </si>
  <si>
    <t>London</t>
  </si>
  <si>
    <t>27 Oxford Road</t>
  </si>
  <si>
    <t>Manchester</t>
  </si>
  <si>
    <t>92 King’s Way</t>
  </si>
  <si>
    <t>501 Queen Street</t>
  </si>
  <si>
    <t>Liverpool</t>
  </si>
  <si>
    <t>315 Elm Grove</t>
  </si>
  <si>
    <t>Glasgow</t>
  </si>
  <si>
    <t>42 Castle Lane</t>
  </si>
  <si>
    <t>Edinburgh</t>
  </si>
  <si>
    <t>209 Whitehall Road</t>
  </si>
  <si>
    <t>Leeds</t>
  </si>
  <si>
    <t>14 Windsor Avenue</t>
  </si>
  <si>
    <t>Cardiff</t>
  </si>
  <si>
    <t>67 Victoria Street</t>
  </si>
  <si>
    <t>Bristol</t>
  </si>
  <si>
    <t>830 Hilltop Road</t>
  </si>
  <si>
    <t>Nottingham</t>
  </si>
  <si>
    <t>483 Abbey Road</t>
  </si>
  <si>
    <t>Sheffield</t>
  </si>
  <si>
    <t>962 Cambridge Road</t>
  </si>
  <si>
    <t>Cambridge</t>
  </si>
  <si>
    <t>741 Highfield Lane</t>
  </si>
  <si>
    <t>Southampton</t>
  </si>
  <si>
    <t>88 Kingsland Road</t>
  </si>
  <si>
    <t>Brighton</t>
  </si>
  <si>
    <t>370 Chesterfield Street</t>
  </si>
  <si>
    <t>Leicester</t>
  </si>
  <si>
    <t>204 Canterbury Close</t>
  </si>
  <si>
    <t>York</t>
  </si>
  <si>
    <t>517 Greenfield Avenue</t>
  </si>
  <si>
    <t>Newcastle</t>
  </si>
  <si>
    <t>698 Meadow Lane</t>
  </si>
  <si>
    <t>Plymouth</t>
  </si>
  <si>
    <t>451 Elm Street</t>
  </si>
  <si>
    <t>Coventry</t>
  </si>
  <si>
    <t>239 Regent Square</t>
  </si>
  <si>
    <t>Belfast</t>
  </si>
  <si>
    <t>12 MG Road</t>
  </si>
  <si>
    <t>Mumbai</t>
  </si>
  <si>
    <t>85 Nehru Street</t>
  </si>
  <si>
    <t>New Delhi</t>
  </si>
  <si>
    <t>307 Park Avenue</t>
  </si>
  <si>
    <t>Bangalore</t>
  </si>
  <si>
    <t>491 South Street</t>
  </si>
  <si>
    <t>Hyderabad</t>
  </si>
  <si>
    <t>221 Gandhi Road</t>
  </si>
  <si>
    <t>Chennai</t>
  </si>
  <si>
    <t>944 Patel Street</t>
  </si>
  <si>
    <t>Ahmedabad</t>
  </si>
  <si>
    <t>735 Lotus Avenue</t>
  </si>
  <si>
    <t>Kolkata</t>
  </si>
  <si>
    <t>612 Tagore Road</t>
  </si>
  <si>
    <t>Pune</t>
  </si>
  <si>
    <t>185 Vivekananda Street</t>
  </si>
  <si>
    <t>Jaipur</t>
  </si>
  <si>
    <t>918 Mahatma Road</t>
  </si>
  <si>
    <t>Lucknow</t>
  </si>
  <si>
    <t>372 Connaught Place</t>
  </si>
  <si>
    <t>Delhi</t>
  </si>
  <si>
    <t>254 Park Street</t>
  </si>
  <si>
    <t>Chandigarh</t>
  </si>
  <si>
    <t>499 Malabar Road</t>
  </si>
  <si>
    <t>Kochi</t>
  </si>
  <si>
    <t>660 Shivaji Street</t>
  </si>
  <si>
    <t>Bhopal</t>
  </si>
  <si>
    <t>323 Rajaji Road</t>
  </si>
  <si>
    <t>Madurai</t>
  </si>
  <si>
    <t>812 Bose Road</t>
  </si>
  <si>
    <t>Visakhapatnam</t>
  </si>
  <si>
    <t>544 Indira Avenue</t>
  </si>
  <si>
    <t>Nagpur</t>
  </si>
  <si>
    <t>745 Lajpat Nagar</t>
  </si>
  <si>
    <t>Kanpur</t>
  </si>
  <si>
    <t>601 Bhagat Singh Road</t>
  </si>
  <si>
    <t>Surat</t>
  </si>
  <si>
    <t>330 Shastri Market</t>
  </si>
  <si>
    <t>Indore</t>
  </si>
  <si>
    <t>Japan</t>
  </si>
  <si>
    <t>Canada</t>
  </si>
  <si>
    <t>Aiden</t>
  </si>
  <si>
    <t>Bella</t>
  </si>
  <si>
    <t>Cyrus</t>
  </si>
  <si>
    <t>Dahlia</t>
  </si>
  <si>
    <t>Elias</t>
  </si>
  <si>
    <t>Fiona</t>
  </si>
  <si>
    <t>Gideon</t>
  </si>
  <si>
    <t>Hazel</t>
  </si>
  <si>
    <t>Ivy</t>
  </si>
  <si>
    <t>Jasper</t>
  </si>
  <si>
    <t>Kai</t>
  </si>
  <si>
    <t>Luna</t>
  </si>
  <si>
    <t>Milo</t>
  </si>
  <si>
    <t>Nina</t>
  </si>
  <si>
    <t>Orion</t>
  </si>
  <si>
    <t>Piper</t>
  </si>
  <si>
    <t>Quinn</t>
  </si>
  <si>
    <t>Ronan</t>
  </si>
  <si>
    <t>Sienna</t>
  </si>
  <si>
    <t>Tobias</t>
  </si>
  <si>
    <t>Uma</t>
  </si>
  <si>
    <t>Violet</t>
  </si>
  <si>
    <t>Wren</t>
  </si>
  <si>
    <t>Xander</t>
  </si>
  <si>
    <t>Yara</t>
  </si>
  <si>
    <t>Zane</t>
  </si>
  <si>
    <t>Aria</t>
  </si>
  <si>
    <t>Blake</t>
  </si>
  <si>
    <t>Callum</t>
  </si>
  <si>
    <t>Delilah</t>
  </si>
  <si>
    <t>Ezra</t>
  </si>
  <si>
    <t>Freya</t>
  </si>
  <si>
    <t>Grayson</t>
  </si>
  <si>
    <t>Harper</t>
  </si>
  <si>
    <t>Isla</t>
  </si>
  <si>
    <t>Julian</t>
  </si>
  <si>
    <t>Kiera</t>
  </si>
  <si>
    <t>Leo</t>
  </si>
  <si>
    <t>Maya</t>
  </si>
  <si>
    <t>Noah</t>
  </si>
  <si>
    <t>Olive</t>
  </si>
  <si>
    <t>alpha123@gmail.com</t>
  </si>
  <si>
    <t>beta456@yahoo.com</t>
  </si>
  <si>
    <t>gamma789@gmail.com</t>
  </si>
  <si>
    <t>delta321@yahoo.com</t>
  </si>
  <si>
    <t>epsilon654@gmail.com</t>
  </si>
  <si>
    <t>zeta987@yahoo.com</t>
  </si>
  <si>
    <t>eta234@gmail.com</t>
  </si>
  <si>
    <t>theta567@yahoo.com</t>
  </si>
  <si>
    <t>iota890@gmail.com</t>
  </si>
  <si>
    <t>kappa123@yahoo.com</t>
  </si>
  <si>
    <t>lambda456@gmail.com</t>
  </si>
  <si>
    <t>mu789@yahoo.com</t>
  </si>
  <si>
    <t>nu321@gmail.com</t>
  </si>
  <si>
    <t>xi654@yahoo.com</t>
  </si>
  <si>
    <t>omicron987@gmail.com</t>
  </si>
  <si>
    <t>pi234@yahoo.com</t>
  </si>
  <si>
    <t>rho567@gmail.com</t>
  </si>
  <si>
    <t>sigma890@yahoo.com</t>
  </si>
  <si>
    <t>tau123@gmail.com</t>
  </si>
  <si>
    <t>upsilon456@yahoo.com</t>
  </si>
  <si>
    <t>phi789@gmail.com</t>
  </si>
  <si>
    <t>chi321@yahoo.com</t>
  </si>
  <si>
    <t>psi654@gmail.com</t>
  </si>
  <si>
    <t>omega987@yahoo.com</t>
  </si>
  <si>
    <t>test001@gmail.com</t>
  </si>
  <si>
    <t>test002@yahoo.com</t>
  </si>
  <si>
    <t>test003@gmail.com</t>
  </si>
  <si>
    <t>test004@yahoo.com</t>
  </si>
  <si>
    <t>test005@gmail.com</t>
  </si>
  <si>
    <t>test006@yahoo.com</t>
  </si>
  <si>
    <t>test007@gmail.com</t>
  </si>
  <si>
    <t>test008@yahoo.com</t>
  </si>
  <si>
    <t>test009@gmail.com</t>
  </si>
  <si>
    <t>test010@yahoo.com</t>
  </si>
  <si>
    <t>user001@gmail.com</t>
  </si>
  <si>
    <t>user002@yahoo.com</t>
  </si>
  <si>
    <t>user003@gmail.com</t>
  </si>
  <si>
    <t>user004@yahoo.com</t>
  </si>
  <si>
    <t>user005@gmail.com</t>
  </si>
  <si>
    <t>user006@yahoo.com</t>
  </si>
  <si>
    <t>user007@gmail.com</t>
  </si>
  <si>
    <t>AW-01-74</t>
  </si>
  <si>
    <t>AW-01-75</t>
  </si>
  <si>
    <t>AW-01-76</t>
  </si>
  <si>
    <t>AW-01-77</t>
  </si>
  <si>
    <t>AW-01-78</t>
  </si>
  <si>
    <t>AW-01-79</t>
  </si>
  <si>
    <t>AW-01-80</t>
  </si>
  <si>
    <t>AW-01-81</t>
  </si>
  <si>
    <t>AW-01-82</t>
  </si>
  <si>
    <t>AW-01-83</t>
  </si>
  <si>
    <t>AW-01-84</t>
  </si>
  <si>
    <t>AW-01-85</t>
  </si>
  <si>
    <t>AW-01-86</t>
  </si>
  <si>
    <t>AW-01-87</t>
  </si>
  <si>
    <t>AW-01-88</t>
  </si>
  <si>
    <t>AW-01-89</t>
  </si>
  <si>
    <t>AW-01-90</t>
  </si>
  <si>
    <t>AW-01-91</t>
  </si>
  <si>
    <t>AW-01-92</t>
  </si>
  <si>
    <t>AW-01-93</t>
  </si>
  <si>
    <t>AW-01-94</t>
  </si>
  <si>
    <t>AW-01-95</t>
  </si>
  <si>
    <t>AW-01-96</t>
  </si>
  <si>
    <t>AW-01-97</t>
  </si>
  <si>
    <t>AW-01-98</t>
  </si>
  <si>
    <t>AW-01-99</t>
  </si>
  <si>
    <t>AW-01-100</t>
  </si>
  <si>
    <t>AW-01-101</t>
  </si>
  <si>
    <t>AW-01-102</t>
  </si>
  <si>
    <t>AW-01-103</t>
  </si>
  <si>
    <t>AW-01-104</t>
  </si>
  <si>
    <t>AW-01-105</t>
  </si>
  <si>
    <t>AW-01-106</t>
  </si>
  <si>
    <t>AW-01-107</t>
  </si>
  <si>
    <t>AW-01-108</t>
  </si>
  <si>
    <t>AW-01-109</t>
  </si>
  <si>
    <t>AW-01-110</t>
  </si>
  <si>
    <t>AW-01-111</t>
  </si>
  <si>
    <t>AW-01-112</t>
  </si>
  <si>
    <t>AW-01-113</t>
  </si>
  <si>
    <t>AW-01-114</t>
  </si>
  <si>
    <t>AW-01-115</t>
  </si>
  <si>
    <t>AW-01-116</t>
  </si>
  <si>
    <t>AW-01-117</t>
  </si>
  <si>
    <t>AW-01-118</t>
  </si>
  <si>
    <t>AW-01-119</t>
  </si>
  <si>
    <t>AW-01-120</t>
  </si>
  <si>
    <t>AW-01-121</t>
  </si>
  <si>
    <t>AW-01-122</t>
  </si>
  <si>
    <t>AW-01-123</t>
  </si>
  <si>
    <t>AW-01-124</t>
  </si>
  <si>
    <t>AW-01-125</t>
  </si>
  <si>
    <t>AW-01-126</t>
  </si>
  <si>
    <t>AW-01-127</t>
  </si>
  <si>
    <t>AW-01-128</t>
  </si>
  <si>
    <t>AW-01-129</t>
  </si>
  <si>
    <t>AW-01-130</t>
  </si>
  <si>
    <t>AW-01-131</t>
  </si>
  <si>
    <t>AW-01-132</t>
  </si>
  <si>
    <t>AW-01-133</t>
  </si>
  <si>
    <t>AW-01-134</t>
  </si>
  <si>
    <t>AW-01-135</t>
  </si>
  <si>
    <t>AW-01-136</t>
  </si>
  <si>
    <t>AW-01-137</t>
  </si>
  <si>
    <t>AW-01-138</t>
  </si>
  <si>
    <t>AW-01-139</t>
  </si>
  <si>
    <t>AW-01-140</t>
  </si>
  <si>
    <t>AW-01-141</t>
  </si>
  <si>
    <t>AW-01-142</t>
  </si>
  <si>
    <t>AW-01-143</t>
  </si>
  <si>
    <t>AW-01-144</t>
  </si>
  <si>
    <t>AW-01-145</t>
  </si>
  <si>
    <t>AW-01-146</t>
  </si>
  <si>
    <t>AW-01-147</t>
  </si>
  <si>
    <t>AW-01-148</t>
  </si>
  <si>
    <t>AW-01-149</t>
  </si>
  <si>
    <t>AW-01-150</t>
  </si>
  <si>
    <t>AW-01-151</t>
  </si>
  <si>
    <t>AW-01-152</t>
  </si>
  <si>
    <t>AW-01-153</t>
  </si>
  <si>
    <t>Logesh</t>
  </si>
  <si>
    <t>Nila</t>
  </si>
  <si>
    <t>Nivetha</t>
  </si>
  <si>
    <t>Sathya Bama</t>
  </si>
  <si>
    <t>Murugesan</t>
  </si>
  <si>
    <t>Dhiya</t>
  </si>
  <si>
    <t>Senthila</t>
  </si>
  <si>
    <t>Raja</t>
  </si>
  <si>
    <t>Babu</t>
  </si>
  <si>
    <t>Gayathri</t>
  </si>
  <si>
    <t>Akash</t>
  </si>
  <si>
    <t>Mohan</t>
  </si>
  <si>
    <t>Shravan</t>
  </si>
  <si>
    <t>Samyuktha</t>
  </si>
  <si>
    <t>Jaya</t>
  </si>
  <si>
    <t>Monika</t>
  </si>
  <si>
    <t>Sambu</t>
  </si>
  <si>
    <t>Sarath</t>
  </si>
  <si>
    <t>Sundari</t>
  </si>
  <si>
    <t>Ravi</t>
  </si>
  <si>
    <t>Amala</t>
  </si>
  <si>
    <t>Sanantha</t>
  </si>
  <si>
    <t>Akila</t>
  </si>
  <si>
    <t>Navilan</t>
  </si>
  <si>
    <t>Ghopi</t>
  </si>
  <si>
    <t>Sindhuja</t>
  </si>
  <si>
    <t>Nilesh</t>
  </si>
  <si>
    <t>James</t>
  </si>
  <si>
    <t>Nasima</t>
  </si>
  <si>
    <t>Ganesh</t>
  </si>
  <si>
    <t>Murugan</t>
  </si>
  <si>
    <t>Veeramatchi</t>
  </si>
  <si>
    <t>Iyanar</t>
  </si>
  <si>
    <t>Fathima</t>
  </si>
  <si>
    <t>Deepika</t>
  </si>
  <si>
    <t>Kirish</t>
  </si>
  <si>
    <t>Karthik</t>
  </si>
  <si>
    <t>Kavin</t>
  </si>
  <si>
    <t>Radhika</t>
  </si>
  <si>
    <t>Meena</t>
  </si>
  <si>
    <t>Keerthi</t>
  </si>
  <si>
    <t>Ramya</t>
  </si>
  <si>
    <t>Eshni</t>
  </si>
  <si>
    <t>Sophia</t>
  </si>
  <si>
    <t>Sandra</t>
  </si>
  <si>
    <t>George</t>
  </si>
  <si>
    <t>Pooja</t>
  </si>
  <si>
    <t>Jack</t>
  </si>
  <si>
    <t>Yuthi</t>
  </si>
  <si>
    <t>Goyal</t>
  </si>
  <si>
    <t>Shethri</t>
  </si>
  <si>
    <t>Naayak</t>
  </si>
  <si>
    <t>Manoj</t>
  </si>
  <si>
    <t>Sheethal</t>
  </si>
  <si>
    <t>Geetika</t>
  </si>
  <si>
    <t>Bose</t>
  </si>
  <si>
    <t>Sai Kumar</t>
  </si>
  <si>
    <t>Fahath</t>
  </si>
  <si>
    <t>Deepthi</t>
  </si>
  <si>
    <t>Sangeetha</t>
  </si>
  <si>
    <t>Kamal</t>
  </si>
  <si>
    <t>Vijay</t>
  </si>
  <si>
    <t>Electronic</t>
  </si>
  <si>
    <t>Fashion And Apparel</t>
  </si>
  <si>
    <t>Home And Garden</t>
  </si>
  <si>
    <t>Household Essentials</t>
  </si>
  <si>
    <t>AB131</t>
  </si>
  <si>
    <t>AB132</t>
  </si>
  <si>
    <t>AB133</t>
  </si>
  <si>
    <t>AB134</t>
  </si>
  <si>
    <t>AB135</t>
  </si>
  <si>
    <t>AB136</t>
  </si>
  <si>
    <t>AB137</t>
  </si>
  <si>
    <t>AB138</t>
  </si>
  <si>
    <t>AB139</t>
  </si>
  <si>
    <t>AB140</t>
  </si>
  <si>
    <t>AB141</t>
  </si>
  <si>
    <t>AB142</t>
  </si>
  <si>
    <t>AB143</t>
  </si>
  <si>
    <t>AB144</t>
  </si>
  <si>
    <t>AB145</t>
  </si>
  <si>
    <t>AB146</t>
  </si>
  <si>
    <t>AB147</t>
  </si>
  <si>
    <t>AB148</t>
  </si>
  <si>
    <t>AB149</t>
  </si>
  <si>
    <t>AB150</t>
  </si>
  <si>
    <t>AB151</t>
  </si>
  <si>
    <t>AB152</t>
  </si>
  <si>
    <t>AB153</t>
  </si>
  <si>
    <t>AB154</t>
  </si>
  <si>
    <t>AB155</t>
  </si>
  <si>
    <t>AB156</t>
  </si>
  <si>
    <t>AB157</t>
  </si>
  <si>
    <t>AB158</t>
  </si>
  <si>
    <t>AB159</t>
  </si>
  <si>
    <t>AB160</t>
  </si>
  <si>
    <t>AB161</t>
  </si>
  <si>
    <t>AB162</t>
  </si>
  <si>
    <t>AB163</t>
  </si>
  <si>
    <t>AB164</t>
  </si>
  <si>
    <t>AB165</t>
  </si>
  <si>
    <t>AB166</t>
  </si>
  <si>
    <t>AB167</t>
  </si>
  <si>
    <t>AB168</t>
  </si>
  <si>
    <t>AB169</t>
  </si>
  <si>
    <t>AB170</t>
  </si>
  <si>
    <t>AB171</t>
  </si>
  <si>
    <t>AB172</t>
  </si>
  <si>
    <t>AB173</t>
  </si>
  <si>
    <t>AB174</t>
  </si>
  <si>
    <t>AB175</t>
  </si>
  <si>
    <t>AB176</t>
  </si>
  <si>
    <t>AB177</t>
  </si>
  <si>
    <t>AB178</t>
  </si>
  <si>
    <t>AB179</t>
  </si>
  <si>
    <t>AB180</t>
  </si>
  <si>
    <t>AB181</t>
  </si>
  <si>
    <t>AB182</t>
  </si>
  <si>
    <t>AB183</t>
  </si>
  <si>
    <t>AB184</t>
  </si>
  <si>
    <t>AB185</t>
  </si>
  <si>
    <t>AB186</t>
  </si>
  <si>
    <t>AB187</t>
  </si>
  <si>
    <t>AB188</t>
  </si>
  <si>
    <t>AB189</t>
  </si>
  <si>
    <t>AB190</t>
  </si>
  <si>
    <t>AB191</t>
  </si>
  <si>
    <t>AB192</t>
  </si>
  <si>
    <t>AB193</t>
  </si>
  <si>
    <t>AB194</t>
  </si>
  <si>
    <t>AB195</t>
  </si>
  <si>
    <t>AB196</t>
  </si>
  <si>
    <t>AB197</t>
  </si>
  <si>
    <t>AB198</t>
  </si>
  <si>
    <t>AB199</t>
  </si>
  <si>
    <t>AB200</t>
  </si>
  <si>
    <t>AB201</t>
  </si>
  <si>
    <t>AB202</t>
  </si>
  <si>
    <t>AB203</t>
  </si>
  <si>
    <t>AB204</t>
  </si>
  <si>
    <t>AW-01-154</t>
  </si>
  <si>
    <t>AW-01-155</t>
  </si>
  <si>
    <t>AW-01-156</t>
  </si>
  <si>
    <t>AW-01-157</t>
  </si>
  <si>
    <t>AW-01-158</t>
  </si>
  <si>
    <t>AW-01-159</t>
  </si>
  <si>
    <t>AW-01-160</t>
  </si>
  <si>
    <t>AW-01-161</t>
  </si>
  <si>
    <t>AW-01-162</t>
  </si>
  <si>
    <t>AW-01-163</t>
  </si>
  <si>
    <t>AW-01-164</t>
  </si>
  <si>
    <t>AW-01-165</t>
  </si>
  <si>
    <t>AW-01-166</t>
  </si>
  <si>
    <t>AW-01-167</t>
  </si>
  <si>
    <t>AW-01-168</t>
  </si>
  <si>
    <t>AW-01-169</t>
  </si>
  <si>
    <t>AW-01-170</t>
  </si>
  <si>
    <t>AW-01-171</t>
  </si>
  <si>
    <t>AW-01-172</t>
  </si>
  <si>
    <t>AW-01-173</t>
  </si>
  <si>
    <t>AW-01-174</t>
  </si>
  <si>
    <t>AW-01-175</t>
  </si>
  <si>
    <t>AW-01-176</t>
  </si>
  <si>
    <t>AW-01-177</t>
  </si>
  <si>
    <t>AW-01-178</t>
  </si>
  <si>
    <t>AW-01-179</t>
  </si>
  <si>
    <t>AW-01-180</t>
  </si>
  <si>
    <t>AW-01-181</t>
  </si>
  <si>
    <t>AW-01-182</t>
  </si>
  <si>
    <t>AW-01-183</t>
  </si>
  <si>
    <t>AW-01-184</t>
  </si>
  <si>
    <t>AW-01-185</t>
  </si>
  <si>
    <t>AW-01-186</t>
  </si>
  <si>
    <t>AW-01-187</t>
  </si>
  <si>
    <t>AW-01-188</t>
  </si>
  <si>
    <t>AW-01-189</t>
  </si>
  <si>
    <t>AW-01-190</t>
  </si>
  <si>
    <t>AW-01-191</t>
  </si>
  <si>
    <t>AW-01-192</t>
  </si>
  <si>
    <t>AW-01-193</t>
  </si>
  <si>
    <t>AW-01-194</t>
  </si>
  <si>
    <t>AW-01-195</t>
  </si>
  <si>
    <t>AW-01-196</t>
  </si>
  <si>
    <t>AW-01-197</t>
  </si>
  <si>
    <t>AW-01-198</t>
  </si>
  <si>
    <t>AW-01-199</t>
  </si>
  <si>
    <t>AW-01-200</t>
  </si>
  <si>
    <t>AW-01-201</t>
  </si>
  <si>
    <t>AW-01-202</t>
  </si>
  <si>
    <t>AW-01-203</t>
  </si>
  <si>
    <t>AW-01-204</t>
  </si>
  <si>
    <t>AW-01-205</t>
  </si>
  <si>
    <t>AW-01-206</t>
  </si>
  <si>
    <t>AW-01-207</t>
  </si>
  <si>
    <t>AW-01-208</t>
  </si>
  <si>
    <t>AW-01-209</t>
  </si>
  <si>
    <t>AW-01-210</t>
  </si>
  <si>
    <t>AW-01-211</t>
  </si>
  <si>
    <t>AW-01-212</t>
  </si>
  <si>
    <t>AW-01-213</t>
  </si>
  <si>
    <t>AW-01-214</t>
  </si>
  <si>
    <t>AW-01-215</t>
  </si>
  <si>
    <t>AW-01-216</t>
  </si>
  <si>
    <t>AW-01-217</t>
  </si>
  <si>
    <t>AW-01-218</t>
  </si>
  <si>
    <t>AW-01-219</t>
  </si>
  <si>
    <t>AW-01-220</t>
  </si>
  <si>
    <t>AW-01-221</t>
  </si>
  <si>
    <t>AW-01-222</t>
  </si>
  <si>
    <t>AW-01-223</t>
  </si>
  <si>
    <t>AW-01-224</t>
  </si>
  <si>
    <t>AW-01-225</t>
  </si>
  <si>
    <t>AW-01-226</t>
  </si>
  <si>
    <t>AW-01-227</t>
  </si>
  <si>
    <t>AB205</t>
  </si>
  <si>
    <t>AB206</t>
  </si>
  <si>
    <t>AB207</t>
  </si>
  <si>
    <t>AB208</t>
  </si>
  <si>
    <t>AB209</t>
  </si>
  <si>
    <t>AB210</t>
  </si>
  <si>
    <t>AB211</t>
  </si>
  <si>
    <t>AB212</t>
  </si>
  <si>
    <t>AW-01-228</t>
  </si>
  <si>
    <t>AW-01-229</t>
  </si>
  <si>
    <t>AW-01-230</t>
  </si>
  <si>
    <t>AW-01-231</t>
  </si>
  <si>
    <t>AW-01-232</t>
  </si>
  <si>
    <t>AW-01-233</t>
  </si>
  <si>
    <t>AW-01-234</t>
  </si>
  <si>
    <t>AW-01-235</t>
  </si>
  <si>
    <t>Aarav</t>
  </si>
  <si>
    <t>Aditya</t>
  </si>
  <si>
    <t>Alok</t>
  </si>
  <si>
    <t>Amrita</t>
  </si>
  <si>
    <t>Anjali</t>
  </si>
  <si>
    <t>Aniket</t>
  </si>
  <si>
    <t>Anusha</t>
  </si>
  <si>
    <t>Arvind</t>
  </si>
  <si>
    <t>Bhavya</t>
  </si>
  <si>
    <t>Charan</t>
  </si>
  <si>
    <t>Dev</t>
  </si>
  <si>
    <t>Dhruv</t>
  </si>
  <si>
    <t>Esha</t>
  </si>
  <si>
    <t>Ganika</t>
  </si>
  <si>
    <t>Gaurav</t>
  </si>
  <si>
    <t>Girish</t>
  </si>
  <si>
    <t>Harini</t>
  </si>
  <si>
    <t>Harsha</t>
  </si>
  <si>
    <t>Indira</t>
  </si>
  <si>
    <t>Ishaan</t>
  </si>
  <si>
    <t>Jhanvi</t>
  </si>
  <si>
    <t>Kabir</t>
  </si>
  <si>
    <t>Kamini</t>
  </si>
  <si>
    <t>Karan</t>
  </si>
  <si>
    <t>Lavanya</t>
  </si>
  <si>
    <t>Lekh</t>
  </si>
  <si>
    <t>Mahesh</t>
  </si>
  <si>
    <t>Manisha</t>
  </si>
  <si>
    <t>Mehul</t>
  </si>
  <si>
    <t>Mohanraj</t>
  </si>
  <si>
    <t>Nandini</t>
  </si>
  <si>
    <t>Navin</t>
  </si>
  <si>
    <t>Neelam</t>
  </si>
  <si>
    <t>Ojas</t>
  </si>
  <si>
    <t>Padma</t>
  </si>
  <si>
    <t>Palash</t>
  </si>
  <si>
    <t>Parth</t>
  </si>
  <si>
    <t>Pavan</t>
  </si>
  <si>
    <t>Prakash</t>
  </si>
  <si>
    <t>Rajesh</t>
  </si>
  <si>
    <t>Rekha</t>
  </si>
  <si>
    <t>Ridhima</t>
  </si>
  <si>
    <t>Rupesh</t>
  </si>
  <si>
    <t>Sakshi</t>
  </si>
  <si>
    <t>Sameer</t>
  </si>
  <si>
    <t>Sandeep</t>
  </si>
  <si>
    <t>Sanjana</t>
  </si>
  <si>
    <t>Shaurya</t>
  </si>
  <si>
    <t>Sharvani</t>
  </si>
  <si>
    <t>Shivani</t>
  </si>
  <si>
    <t>Siddharth</t>
  </si>
  <si>
    <t>Sonal</t>
  </si>
  <si>
    <t>Suhas</t>
  </si>
  <si>
    <t>Sumati</t>
  </si>
  <si>
    <t>Surya</t>
  </si>
  <si>
    <t>Tanvi</t>
  </si>
  <si>
    <t>Tejas</t>
  </si>
  <si>
    <t>Tina</t>
  </si>
  <si>
    <t>Uday</t>
  </si>
  <si>
    <t>Upendra</t>
  </si>
  <si>
    <t>Vasudha</t>
  </si>
  <si>
    <t>Vikram</t>
  </si>
  <si>
    <t>Vinay</t>
  </si>
  <si>
    <t>Yamini</t>
  </si>
  <si>
    <t>Yash</t>
  </si>
  <si>
    <t>Zoya</t>
  </si>
  <si>
    <t>Aditi</t>
  </si>
  <si>
    <t>Akshay</t>
  </si>
  <si>
    <t>Ananya</t>
  </si>
  <si>
    <t>Asha</t>
  </si>
  <si>
    <t>Bhaskar</t>
  </si>
  <si>
    <t>Chandni</t>
  </si>
  <si>
    <t>Deeksha</t>
  </si>
  <si>
    <t>Devansh</t>
  </si>
  <si>
    <t>Diya</t>
  </si>
  <si>
    <t>Ekta</t>
  </si>
  <si>
    <t>Farhan</t>
  </si>
  <si>
    <t>Govind</t>
  </si>
  <si>
    <t>Hemant</t>
  </si>
  <si>
    <t>Ilavarasi</t>
  </si>
  <si>
    <t>Irfan</t>
  </si>
  <si>
    <t>alpha100@gmail.com</t>
  </si>
  <si>
    <t>beta200@yahoo.com</t>
  </si>
  <si>
    <t>gamma300@gmail.com</t>
  </si>
  <si>
    <t>delta400@yahoo.com</t>
  </si>
  <si>
    <t>epsilon500@gmail.com</t>
  </si>
  <si>
    <t>zeta600@yahoo.com</t>
  </si>
  <si>
    <t>eta700@gmail.com</t>
  </si>
  <si>
    <t>theta800@yahoo.com</t>
  </si>
  <si>
    <t>iota900@gmail.com</t>
  </si>
  <si>
    <t>kappa101@gmail.com</t>
  </si>
  <si>
    <t>lambda202@yahoo.com</t>
  </si>
  <si>
    <t>mu303@gmail.com</t>
  </si>
  <si>
    <t>nu404@yahoo.com</t>
  </si>
  <si>
    <t>xi505@gmail.com</t>
  </si>
  <si>
    <t>omicron606@yahoo.com</t>
  </si>
  <si>
    <t>pi707@gmail.com</t>
  </si>
  <si>
    <t>rho808@gmail.com</t>
  </si>
  <si>
    <t>sigma909@yahoo.com</t>
  </si>
  <si>
    <t>tau111@gmail.com</t>
  </si>
  <si>
    <t>upsilon222@yahoo.com</t>
  </si>
  <si>
    <t>phi333@gmail.com</t>
  </si>
  <si>
    <t>chi444@yahoo.com</t>
  </si>
  <si>
    <t>psi555@gmail.com</t>
  </si>
  <si>
    <t>omega666@gmail.com</t>
  </si>
  <si>
    <t>nova777@yahoo.com</t>
  </si>
  <si>
    <t>stellar888@gmail.com</t>
  </si>
  <si>
    <t>cosmos999@yahoo.com</t>
  </si>
  <si>
    <t>orbit1010@gmail.com</t>
  </si>
  <si>
    <t>astro1111@yahoo.com</t>
  </si>
  <si>
    <t>meteor1212@gmail.com</t>
  </si>
  <si>
    <t>galaxy1313@yahoo.com</t>
  </si>
  <si>
    <t>nebula1414@gmail.com</t>
  </si>
  <si>
    <t>comet1515@yahoo.com</t>
  </si>
  <si>
    <t>eclipse1616@gmail.com</t>
  </si>
  <si>
    <t>lunar1717@gmail.com</t>
  </si>
  <si>
    <t>solar1818@yahoo.com</t>
  </si>
  <si>
    <t>earth1919@gmail.com</t>
  </si>
  <si>
    <t>venus2020@yahoo.com</t>
  </si>
  <si>
    <t>mars2121@gmail.com</t>
  </si>
  <si>
    <t>jupiter2222@yahoo.com</t>
  </si>
  <si>
    <t>saturn2323@gmail.com</t>
  </si>
  <si>
    <t>uranus2424@yahoo.com</t>
  </si>
  <si>
    <t>neptune2525@yahoo.com</t>
  </si>
  <si>
    <t>pluto2626@gmail.com</t>
  </si>
  <si>
    <t>star2727@yahoo.com</t>
  </si>
  <si>
    <t>orbit2828@gmail.com</t>
  </si>
  <si>
    <t>rocket2929@gmail.com</t>
  </si>
  <si>
    <t>apollo3030@yahoo.com</t>
  </si>
  <si>
    <t>voyager3131@gmail.com</t>
  </si>
  <si>
    <t>pioneer3232@yahoo.com</t>
  </si>
  <si>
    <t>challenger3333@yahoo.com</t>
  </si>
  <si>
    <t>columbia3434@gmail.com</t>
  </si>
  <si>
    <t>endeavour3535@yahoo.com</t>
  </si>
  <si>
    <t>discovery3636@gmail.com</t>
  </si>
  <si>
    <t>hubble3737@gmail.com</t>
  </si>
  <si>
    <t>galileo3838@yahoo.com</t>
  </si>
  <si>
    <t>kepler3939@gmail.com</t>
  </si>
  <si>
    <t>cassini4040@gmail.com</t>
  </si>
  <si>
    <t>newton4141@yahoo.com</t>
  </si>
  <si>
    <t>einstein4242@gmail.com</t>
  </si>
  <si>
    <t>tesla4343@yahoo.com</t>
  </si>
  <si>
    <t>darwin4444@gmail.com</t>
  </si>
  <si>
    <t>hawking4545@gmail.com</t>
  </si>
  <si>
    <t>feynman4646@yahoo.com</t>
  </si>
  <si>
    <t>curie4747@gmail.com</t>
  </si>
  <si>
    <t>planck4848@gmail.com</t>
  </si>
  <si>
    <t>bohr4949@gmail.com</t>
  </si>
  <si>
    <t>sagan5050@gmail.com</t>
  </si>
  <si>
    <t>hertz5151@yahoo.com</t>
  </si>
  <si>
    <t>faraday5252@gmail.com</t>
  </si>
  <si>
    <t>pasteur5353@gmail.com</t>
  </si>
  <si>
    <t>nobel5454@yahoo.com</t>
  </si>
  <si>
    <t>schrodinger5555@gmail.com</t>
  </si>
  <si>
    <t>debroglie5656@yahoo.com</t>
  </si>
  <si>
    <t>fermat5757@gmail.com</t>
  </si>
  <si>
    <t>euclid5858@gmail.com</t>
  </si>
  <si>
    <t>pythagoras5959@yahoo.com</t>
  </si>
  <si>
    <t>archimedes6060@gmail.com</t>
  </si>
  <si>
    <t>gauss6161@gmail.com</t>
  </si>
  <si>
    <t>euler6262@gmail.com</t>
  </si>
  <si>
    <t>laplace6363@yahoo.com</t>
  </si>
  <si>
    <t>riemann6464@gmail.com</t>
  </si>
  <si>
    <t>101 Maple St</t>
  </si>
  <si>
    <t>202 Oak Ave</t>
  </si>
  <si>
    <t>303 Pine Rd</t>
  </si>
  <si>
    <t>404 Birch Ln</t>
  </si>
  <si>
    <t>505 Cedar Dr</t>
  </si>
  <si>
    <t>606 Walnut St</t>
  </si>
  <si>
    <t>707 Chestnut Blvd</t>
  </si>
  <si>
    <t>808 Elm Ct</t>
  </si>
  <si>
    <t>909 Ash Way</t>
  </si>
  <si>
    <t>111 Spruce Pl</t>
  </si>
  <si>
    <t>121 Willow Ter</t>
  </si>
  <si>
    <t>131 Redwood Pkwy</t>
  </si>
  <si>
    <t>141 Poplar Cir</t>
  </si>
  <si>
    <t>151 Fir Loop</t>
  </si>
  <si>
    <t>161 Sycamore Sq</t>
  </si>
  <si>
    <t>171 Beech Trl</t>
  </si>
  <si>
    <t>181 Hawthorn Hl</t>
  </si>
  <si>
    <t>191 Magnolia Gln</t>
  </si>
  <si>
    <t>201 Alder Pass</t>
  </si>
  <si>
    <t>211 Dogwood Est</t>
  </si>
  <si>
    <t>221 Holly Row</t>
  </si>
  <si>
    <t>231 Juniper Bend</t>
  </si>
  <si>
    <t>241 Laurel Crst</t>
  </si>
  <si>
    <t>251 Larch Vw</t>
  </si>
  <si>
    <t>261 Linden Brk</t>
  </si>
  <si>
    <t>271 Myrtle Crk</t>
  </si>
  <si>
    <t>281 Palm Arbr</t>
  </si>
  <si>
    <t>291 Tamarack Mdw</t>
  </si>
  <si>
    <t>301 Sequoia Rt</t>
  </si>
  <si>
    <t>311 Sassafras Rd</t>
  </si>
  <si>
    <t>321 Acacia Hts</t>
  </si>
  <si>
    <t>331 Banyan Vlg</t>
  </si>
  <si>
    <t>341 Basswood Est</t>
  </si>
  <si>
    <t>351 Buckeye Pt</t>
  </si>
  <si>
    <t>361 Catalpa Pk</t>
  </si>
  <si>
    <t>371 Cottonwood Rd</t>
  </si>
  <si>
    <t>381 Cypress Gt</t>
  </si>
  <si>
    <t>391 Datura Vw</t>
  </si>
  <si>
    <t>401 Elderberry Hl</t>
  </si>
  <si>
    <t>411 Ginkgo Plz</t>
  </si>
  <si>
    <t>421 Gumwood Ct</t>
  </si>
  <si>
    <t>431 Hibiscus Ave</t>
  </si>
  <si>
    <t>441 Ironwood Pk</t>
  </si>
  <si>
    <t>451 Jacaranda Rt</t>
  </si>
  <si>
    <t>461 Mango Blvd</t>
  </si>
  <si>
    <t>471 Mimosa Ln</t>
  </si>
  <si>
    <t>481 Nectarine Cir</t>
  </si>
  <si>
    <t>491 Persimmon Sq</t>
  </si>
  <si>
    <t>501 Plum Row</t>
  </si>
  <si>
    <t>511 Quince Est</t>
  </si>
  <si>
    <t>521 Rambutan Mdw</t>
  </si>
  <si>
    <t>531 Rowan Rt</t>
  </si>
  <si>
    <t>541 Sorrel Ct</t>
  </si>
  <si>
    <t>551 Sumac Vw</t>
  </si>
  <si>
    <t>561 Tangerine Est</t>
  </si>
  <si>
    <t>571 Teak Pass</t>
  </si>
  <si>
    <t>581 Tupelo Ave</t>
  </si>
  <si>
    <t>591 Viburnum Dr</t>
  </si>
  <si>
    <t>601 Yew Cir</t>
  </si>
  <si>
    <t>611 Almond Pkwy</t>
  </si>
  <si>
    <t>621 Apple Gt</t>
  </si>
  <si>
    <t>631 Apricot Rt</t>
  </si>
  <si>
    <t>641 Avocado Crk</t>
  </si>
  <si>
    <t>651 Bayberry Row</t>
  </si>
  <si>
    <t>661 Blackberry Cir</t>
  </si>
  <si>
    <t>671 Boysenberry Sq</t>
  </si>
  <si>
    <t>681 Cantaloupe Ln</t>
  </si>
  <si>
    <t>691 Cranberry Est</t>
  </si>
  <si>
    <t>701 Currant Ct</t>
  </si>
  <si>
    <t>711 Elderberry Rt</t>
  </si>
  <si>
    <t>721 Fig Est</t>
  </si>
  <si>
    <t>731 Gooseberry Pk</t>
  </si>
  <si>
    <t>741 Grapevine Vlg</t>
  </si>
  <si>
    <t>751 Guava Pass</t>
  </si>
  <si>
    <t>761 Huckleberry Ct</t>
  </si>
  <si>
    <t>771 Kiwi Ln</t>
  </si>
  <si>
    <t>781 Lychee Blvd</t>
  </si>
  <si>
    <t>791 Mulberry Pkwy</t>
  </si>
  <si>
    <t>801 Nectarine Cir</t>
  </si>
  <si>
    <t>811 Olive Rt</t>
  </si>
  <si>
    <t>821 Papaya Est</t>
  </si>
  <si>
    <t>831 Passionfruit Mdw</t>
  </si>
  <si>
    <t>Silver Creek</t>
  </si>
  <si>
    <t>Willow Ridge</t>
  </si>
  <si>
    <t>Maple Grove</t>
  </si>
  <si>
    <t>Cedar Falls</t>
  </si>
  <si>
    <t>Pine Haven</t>
  </si>
  <si>
    <t>Birch Hollow</t>
  </si>
  <si>
    <t>Oakwood Hills</t>
  </si>
  <si>
    <t>Chestnut Springs</t>
  </si>
  <si>
    <t>Elm Valley</t>
  </si>
  <si>
    <t>Ashbrook</t>
  </si>
  <si>
    <t>Spruce Meadows</t>
  </si>
  <si>
    <t>Redwood Park</t>
  </si>
  <si>
    <t>Poplar View</t>
  </si>
  <si>
    <t>Fir Summit</t>
  </si>
  <si>
    <t>Sycamore Bay</t>
  </si>
  <si>
    <t>Beechwood Glen</t>
  </si>
  <si>
    <t>Hawthorn Heights</t>
  </si>
  <si>
    <t>Magnolia Hills</t>
  </si>
  <si>
    <t>Alder Lake</t>
  </si>
  <si>
    <t>Dogwood Junction</t>
  </si>
  <si>
    <t>Hollywood Plains</t>
  </si>
  <si>
    <t>Juniper Ridge</t>
  </si>
  <si>
    <t>Laurel Heights</t>
  </si>
  <si>
    <t>Larchwood Town</t>
  </si>
  <si>
    <t>Linden Falls</t>
  </si>
  <si>
    <t>Myrtle Cove</t>
  </si>
  <si>
    <t>Palm Springs</t>
  </si>
  <si>
    <t>Tamarack Hills</t>
  </si>
  <si>
    <t>Sequoia Pines</t>
  </si>
  <si>
    <t>Sassafras Hollow</t>
  </si>
  <si>
    <t>Acacia View</t>
  </si>
  <si>
    <t>Banyan Grove</t>
  </si>
  <si>
    <t>Basswood Park</t>
  </si>
  <si>
    <t>Buckeye Creek</t>
  </si>
  <si>
    <t>Catalpa Valley</t>
  </si>
  <si>
    <t>Cottonwood Springs</t>
  </si>
  <si>
    <t>Cypress Run</t>
  </si>
  <si>
    <t>Datura Glen</t>
  </si>
  <si>
    <t>Elderberry Peak</t>
  </si>
  <si>
    <t>Ginkgo Falls</t>
  </si>
  <si>
    <t>Gumwood Ridge</t>
  </si>
  <si>
    <t>Hibiscus Bay</t>
  </si>
  <si>
    <t>Ironwood Lakes</t>
  </si>
  <si>
    <t>Jacaranda Creek</t>
  </si>
  <si>
    <t>Mango Hill</t>
  </si>
  <si>
    <t>Mimosa Fields</t>
  </si>
  <si>
    <t>Nectarine Hollow</t>
  </si>
  <si>
    <t>Persimmon Pointe</t>
  </si>
  <si>
    <t>Plum Creek</t>
  </si>
  <si>
    <t>Quince Ridge</t>
  </si>
  <si>
    <t>Rambutan Park</t>
  </si>
  <si>
    <t>Rowan Hills</t>
  </si>
  <si>
    <t>Sorrel Glen</t>
  </si>
  <si>
    <t>Sumac Valley</t>
  </si>
  <si>
    <t>Tangerine Junction</t>
  </si>
  <si>
    <t>Teakwood Bay</t>
  </si>
  <si>
    <t>Tupelo Springs</t>
  </si>
  <si>
    <t>Viburnum Ridge</t>
  </si>
  <si>
    <t>Yew Hollow</t>
  </si>
  <si>
    <t>Almond Valley</t>
  </si>
  <si>
    <t>Applewood Town</t>
  </si>
  <si>
    <t>Apricot Glen</t>
  </si>
  <si>
    <t>Avocado Hill</t>
  </si>
  <si>
    <t>Bayberry Grove</t>
  </si>
  <si>
    <t>Blackberry Knoll</t>
  </si>
  <si>
    <t>Boysenberry Meadows</t>
  </si>
  <si>
    <t>Cantaloupe Park</t>
  </si>
  <si>
    <t>Cranberry Cove</t>
  </si>
  <si>
    <t>Currant Ridge</t>
  </si>
  <si>
    <t>Elderberry Shores</t>
  </si>
  <si>
    <t>Figwood Beach</t>
  </si>
  <si>
    <t>Gooseberry Heights</t>
  </si>
  <si>
    <t>Grapevine Bay</t>
  </si>
  <si>
    <t>Guava Valley</t>
  </si>
  <si>
    <t>Huckleberry Town</t>
  </si>
  <si>
    <t>Kiwi Springs</t>
  </si>
  <si>
    <t>Lychee Summit</t>
  </si>
  <si>
    <t>Mulberry Lake</t>
  </si>
  <si>
    <t>Nectarine Woods</t>
  </si>
  <si>
    <t>Olive Ridge</t>
  </si>
  <si>
    <t>Papaya Beach</t>
  </si>
  <si>
    <t>Passionfruit Grove</t>
  </si>
  <si>
    <t>2021</t>
  </si>
  <si>
    <t>2022</t>
  </si>
  <si>
    <t>2023</t>
  </si>
  <si>
    <t>2024</t>
  </si>
  <si>
    <t>2025</t>
  </si>
  <si>
    <t>Jan</t>
  </si>
  <si>
    <t>Feb</t>
  </si>
  <si>
    <t>Mar</t>
  </si>
  <si>
    <t>Apr</t>
  </si>
  <si>
    <t>May</t>
  </si>
  <si>
    <t>Jun</t>
  </si>
  <si>
    <t>Jul</t>
  </si>
  <si>
    <t>Aug</t>
  </si>
  <si>
    <t>Sep</t>
  </si>
  <si>
    <t>Oct</t>
  </si>
  <si>
    <t>Nov</t>
  </si>
  <si>
    <t>Dec</t>
  </si>
  <si>
    <t>Years (Order Date)</t>
  </si>
  <si>
    <t>Months (Order Date)</t>
  </si>
  <si>
    <t>Sum of Net_Sales</t>
  </si>
  <si>
    <t>Smartphones</t>
  </si>
  <si>
    <t>Casual Wear</t>
  </si>
  <si>
    <t>Outdoor Furniture</t>
  </si>
  <si>
    <t>Cleaning Supplies</t>
  </si>
  <si>
    <t>Laptops</t>
  </si>
  <si>
    <t>Sportswear</t>
  </si>
  <si>
    <t>Indoor Décor</t>
  </si>
  <si>
    <t>Hygiene Products</t>
  </si>
  <si>
    <t>Home Appliances</t>
  </si>
  <si>
    <t>Accessories</t>
  </si>
  <si>
    <t>Kitchenware</t>
  </si>
  <si>
    <t>Groceries</t>
  </si>
  <si>
    <t>Gaming Consoles</t>
  </si>
  <si>
    <t>Formal Wear</t>
  </si>
  <si>
    <t>Gardening Tools</t>
  </si>
  <si>
    <t>Paper Goods</t>
  </si>
  <si>
    <t>Wearables</t>
  </si>
  <si>
    <t>Footwear</t>
  </si>
  <si>
    <t>Lighting</t>
  </si>
  <si>
    <t>Pet Supplies</t>
  </si>
  <si>
    <t>Audio Equipment</t>
  </si>
  <si>
    <t>Seasonal Wear</t>
  </si>
  <si>
    <t>Storage Solutions</t>
  </si>
  <si>
    <t>First Aid</t>
  </si>
  <si>
    <t>Tablets</t>
  </si>
  <si>
    <t>Denim Wear</t>
  </si>
  <si>
    <t>Patio Sets</t>
  </si>
  <si>
    <t>Laundry Detergent</t>
  </si>
  <si>
    <t>Smart Watches</t>
  </si>
  <si>
    <t>Athletic Wear</t>
  </si>
  <si>
    <t>Wall Art</t>
  </si>
  <si>
    <t>Personal Care Items</t>
  </si>
  <si>
    <t>Refrigerators</t>
  </si>
  <si>
    <t>Jewelry</t>
  </si>
  <si>
    <t>Cookware</t>
  </si>
  <si>
    <t>Frozen Foods</t>
  </si>
  <si>
    <t>VR Headsets</t>
  </si>
  <si>
    <t>Suits &amp; Blazers</t>
  </si>
  <si>
    <t>Garden Planters</t>
  </si>
  <si>
    <t>Bath Tissue</t>
  </si>
  <si>
    <t>Headphones</t>
  </si>
  <si>
    <t>Sandals</t>
  </si>
  <si>
    <t>Lamps &amp; Fixtures</t>
  </si>
  <si>
    <t>Cat Supplies</t>
  </si>
  <si>
    <t>Bluetooth Speakers</t>
  </si>
  <si>
    <t>Winter Clothing</t>
  </si>
  <si>
    <t>Shelving Units</t>
  </si>
  <si>
    <t>Emergency Kits</t>
  </si>
  <si>
    <t>Printers</t>
  </si>
  <si>
    <t>Dresses &amp; Skirts</t>
  </si>
  <si>
    <t>Outdoor Rugs</t>
  </si>
  <si>
    <t>Dish Soap</t>
  </si>
  <si>
    <t>Monitors</t>
  </si>
  <si>
    <t>Sweaters</t>
  </si>
  <si>
    <t>Curtains</t>
  </si>
  <si>
    <t>Skincare Products</t>
  </si>
  <si>
    <t>Air Conditioners</t>
  </si>
  <si>
    <t>Hats &amp; Caps</t>
  </si>
  <si>
    <t>Dinnerware</t>
  </si>
  <si>
    <t>Breakfast Cereals</t>
  </si>
  <si>
    <t>Cameras</t>
  </si>
  <si>
    <t>Office Wear</t>
  </si>
  <si>
    <t>Grills &amp; BBQs</t>
  </si>
  <si>
    <t>Paper Towels</t>
  </si>
  <si>
    <t>Routers</t>
  </si>
  <si>
    <t>Swimwear</t>
  </si>
  <si>
    <t>Home Organizers</t>
  </si>
  <si>
    <t>Hand Sanitizers</t>
  </si>
  <si>
    <t>Microwaves</t>
  </si>
  <si>
    <t>Belts &amp; Wallets</t>
  </si>
  <si>
    <t>Coffee Mugs</t>
  </si>
  <si>
    <t>Baby Diapers</t>
  </si>
  <si>
    <t>Gaming Keyboards</t>
  </si>
  <si>
    <t>Pajamas</t>
  </si>
  <si>
    <t>Flower Pots</t>
  </si>
  <si>
    <t>Cleaning Sprays</t>
  </si>
  <si>
    <t>Desktop Computers</t>
  </si>
  <si>
    <t>Jackets &amp; Coats</t>
  </si>
  <si>
    <t>Doormats</t>
  </si>
  <si>
    <t>Shampoo</t>
  </si>
  <si>
    <t>Smart Home Devices</t>
  </si>
  <si>
    <t>Socks &amp; Hosiery</t>
  </si>
  <si>
    <t>Towels &amp; Linens</t>
  </si>
  <si>
    <t>Toothpaste</t>
  </si>
  <si>
    <t>TVs</t>
  </si>
  <si>
    <t>Gloves</t>
  </si>
  <si>
    <t>Vases</t>
  </si>
  <si>
    <t>Deodorants</t>
  </si>
  <si>
    <t>Drones</t>
  </si>
  <si>
    <t>Sunglasses</t>
  </si>
  <si>
    <t>Storage Baskets</t>
  </si>
  <si>
    <t>Hair Conditioner</t>
  </si>
  <si>
    <t>Charging Stations</t>
  </si>
  <si>
    <t>Ties &amp; Scarves</t>
  </si>
  <si>
    <t>Throw Pillows</t>
  </si>
  <si>
    <t>Soap Bars</t>
  </si>
  <si>
    <t>Projectors</t>
  </si>
  <si>
    <t>Tracksuits</t>
  </si>
  <si>
    <t>Outdoor Chairs</t>
  </si>
  <si>
    <t>Lip Balm</t>
  </si>
  <si>
    <t>USB Drives</t>
  </si>
  <si>
    <t>Sleepwear</t>
  </si>
  <si>
    <t>Patio Umbrellas</t>
  </si>
  <si>
    <t>Face Masks</t>
  </si>
  <si>
    <t>Electric Kettles</t>
  </si>
  <si>
    <t>Rainwear</t>
  </si>
  <si>
    <t>Wicker Furniture</t>
  </si>
  <si>
    <t>Nail Clippers</t>
  </si>
  <si>
    <t>Dishwashers</t>
  </si>
  <si>
    <t>Yoga Wear</t>
  </si>
  <si>
    <t>Outdoor Lights</t>
  </si>
  <si>
    <t>Body Lotion</t>
  </si>
  <si>
    <t>Power Banks</t>
  </si>
  <si>
    <t>Blazers</t>
  </si>
  <si>
    <t>Picnic Tables</t>
  </si>
  <si>
    <t>Cotton Swabs</t>
  </si>
  <si>
    <t>Wireless Mouse</t>
  </si>
  <si>
    <t>Sports Jerseys</t>
  </si>
  <si>
    <t>Garden Benches</t>
  </si>
  <si>
    <t>Hair Brushes</t>
  </si>
  <si>
    <t>Car Accessories</t>
  </si>
  <si>
    <t>Work Boots</t>
  </si>
  <si>
    <t>Fence Panels</t>
  </si>
  <si>
    <t>Makeup Brushes</t>
  </si>
  <si>
    <t>Home Security Systems</t>
  </si>
  <si>
    <t>Casual Shoes</t>
  </si>
  <si>
    <t>Garden Hoses</t>
  </si>
  <si>
    <t>Face Wash</t>
  </si>
  <si>
    <t>Laptop Accessories</t>
  </si>
  <si>
    <t>Activewear</t>
  </si>
  <si>
    <t>Lawn Mowers</t>
  </si>
  <si>
    <t>Sunscreen</t>
  </si>
  <si>
    <t>Game Consoles</t>
  </si>
  <si>
    <t>Thermal Wear</t>
  </si>
  <si>
    <t>Toolboxes</t>
  </si>
  <si>
    <t>Lipstick</t>
  </si>
  <si>
    <t>Smart Speakers</t>
  </si>
  <si>
    <t>Leggings</t>
  </si>
  <si>
    <t>Wind Chimes</t>
  </si>
  <si>
    <t>Cotton Pads</t>
  </si>
  <si>
    <t>eReaders</t>
  </si>
  <si>
    <t>Running Shorts</t>
  </si>
  <si>
    <t>Bird Feeders</t>
  </si>
  <si>
    <t>Mouthwash</t>
  </si>
  <si>
    <t>Electric Scooters</t>
  </si>
  <si>
    <t>Athleisure</t>
  </si>
  <si>
    <t>Bar Stools</t>
  </si>
  <si>
    <t>Wet Wipes</t>
  </si>
  <si>
    <t>Gaming Monitors</t>
  </si>
  <si>
    <t>Dancewear</t>
  </si>
  <si>
    <t>Fire Pits</t>
  </si>
  <si>
    <t>Hand Cream</t>
  </si>
  <si>
    <t>Video Doorbells</t>
  </si>
  <si>
    <t>Formal Shoes</t>
  </si>
  <si>
    <t>Outdoor Sofas</t>
  </si>
  <si>
    <t>Perfumes</t>
  </si>
  <si>
    <t>Baby Monitors</t>
  </si>
  <si>
    <t>Skirts</t>
  </si>
  <si>
    <t>Rocking Chairs</t>
  </si>
  <si>
    <t>Face Moisturizers</t>
  </si>
  <si>
    <t>Bluetooth Earbuds</t>
  </si>
  <si>
    <t>Jogging Pants</t>
  </si>
  <si>
    <t>Poolside Furniture</t>
  </si>
  <si>
    <t>Hair Styling Gel</t>
  </si>
  <si>
    <t>Surround Sound Systems</t>
  </si>
  <si>
    <t>Winter Boots</t>
  </si>
  <si>
    <t>Lawn Decorations</t>
  </si>
  <si>
    <t>Nail Polish</t>
  </si>
  <si>
    <t>Streaming Devices</t>
  </si>
  <si>
    <t>Board Shorts</t>
  </si>
  <si>
    <t>Gazebos</t>
  </si>
  <si>
    <t>Essential Oils</t>
  </si>
  <si>
    <t>Fitness Trackers</t>
  </si>
  <si>
    <t>Cardigans</t>
  </si>
  <si>
    <t>Patio Heaters</t>
  </si>
  <si>
    <t>Sunblock Cream</t>
  </si>
  <si>
    <t>Wireless Chargers</t>
  </si>
  <si>
    <t>Beachwear</t>
  </si>
  <si>
    <t>Garden Trellises</t>
  </si>
  <si>
    <t>Shaving Kits</t>
  </si>
  <si>
    <t>HDMI Cables</t>
  </si>
  <si>
    <t>Blouses</t>
  </si>
  <si>
    <t>Planters &amp; Pots</t>
  </si>
  <si>
    <t>Hair Serum</t>
  </si>
  <si>
    <t>Smart Thermostats</t>
  </si>
  <si>
    <t>Flip-Flops</t>
  </si>
  <si>
    <t>Lattice Panels</t>
  </si>
  <si>
    <t>Aftershave Balm</t>
  </si>
  <si>
    <t>Gaming Mice</t>
  </si>
  <si>
    <t>Turtlenecks</t>
  </si>
  <si>
    <t>Outdoor Playsets</t>
  </si>
  <si>
    <t>Hand Sanitizing Wipes</t>
  </si>
  <si>
    <t>USB Hubs</t>
  </si>
  <si>
    <t>Tank Tops</t>
  </si>
  <si>
    <t>Hammocks</t>
  </si>
  <si>
    <t>Bath Bombs</t>
  </si>
  <si>
    <t>Graphic Tablets</t>
  </si>
  <si>
    <t>Hoodies</t>
  </si>
  <si>
    <t>Greenhouses</t>
  </si>
  <si>
    <t>Makeup Removers</t>
  </si>
  <si>
    <t>Office Chairs</t>
  </si>
  <si>
    <t>Raincoats</t>
  </si>
  <si>
    <t>Outdoor Fireplaces</t>
  </si>
  <si>
    <t>Body Scrubs</t>
  </si>
  <si>
    <t>Home Assistants</t>
  </si>
  <si>
    <t>Underwear</t>
  </si>
  <si>
    <t>Deck Chairs</t>
  </si>
  <si>
    <t>Facial Cleansers</t>
  </si>
  <si>
    <t>Wireless Headsets</t>
  </si>
  <si>
    <t>Jeans</t>
  </si>
  <si>
    <t>Pond Accessories</t>
  </si>
  <si>
    <t>Men’s Grooming Kits</t>
  </si>
  <si>
    <t>Garden Edging</t>
  </si>
  <si>
    <t>Foot Cream</t>
  </si>
  <si>
    <t>Thermal Socks</t>
  </si>
  <si>
    <t>Athletic Shorts</t>
  </si>
  <si>
    <t>VR Controllers</t>
  </si>
  <si>
    <t>Cargo Pants</t>
  </si>
  <si>
    <t>Potted Plants</t>
  </si>
  <si>
    <t>Category Type</t>
  </si>
  <si>
    <t>iPhone 15</t>
  </si>
  <si>
    <t>Men's T-Shirt</t>
  </si>
  <si>
    <t>Wooden Bench</t>
  </si>
  <si>
    <t>MacBook Pro</t>
  </si>
  <si>
    <t>Women's Dress</t>
  </si>
  <si>
    <t>Smart TV</t>
  </si>
  <si>
    <t>Running Shoes</t>
  </si>
  <si>
    <t>Cooking Utensils</t>
  </si>
  <si>
    <t>PlayStation 5</t>
  </si>
  <si>
    <t>Leather Wallet</t>
  </si>
  <si>
    <t>Garden Shovel</t>
  </si>
  <si>
    <t>Cereal Box</t>
  </si>
  <si>
    <t>Wireless Earbuds</t>
  </si>
  <si>
    <t>Winter Jacket</t>
  </si>
  <si>
    <t>LED Lamps</t>
  </si>
  <si>
    <t>Dog Food</t>
  </si>
  <si>
    <t>Power Bank</t>
  </si>
  <si>
    <t>Casual Wear Jacket</t>
  </si>
  <si>
    <t>Outdoor Swing Chair</t>
  </si>
  <si>
    <t>Tablet</t>
  </si>
  <si>
    <t>Denim Jeans</t>
  </si>
  <si>
    <t>Patio Table</t>
  </si>
  <si>
    <t>Hand Sanitizer</t>
  </si>
  <si>
    <t>Smartwatch</t>
  </si>
  <si>
    <t>Formal Shirt</t>
  </si>
  <si>
    <t>Garden Fence</t>
  </si>
  <si>
    <t>Air Conditioner</t>
  </si>
  <si>
    <t>VR Headset</t>
  </si>
  <si>
    <t>Athletic Leggings</t>
  </si>
  <si>
    <t>Decorative Vase</t>
  </si>
  <si>
    <t>Bathrobe</t>
  </si>
  <si>
    <t>Gaming Mouse</t>
  </si>
  <si>
    <t>Area Rug</t>
  </si>
  <si>
    <t>Camping Tent</t>
  </si>
  <si>
    <t>Bluetooth Speaker</t>
  </si>
  <si>
    <t>Backpack</t>
  </si>
  <si>
    <t>Coffee Table</t>
  </si>
  <si>
    <t>Car Vacuum</t>
  </si>
  <si>
    <t>Office Chair</t>
  </si>
  <si>
    <t>Suit Jacket</t>
  </si>
  <si>
    <t>Wall Shelves</t>
  </si>
  <si>
    <t>Wireless Router</t>
  </si>
  <si>
    <t>Turtleneck Sweater</t>
  </si>
  <si>
    <t>Ceiling Light Fixture</t>
  </si>
  <si>
    <t>Barbecue Grill</t>
  </si>
  <si>
    <t>Smart Home Hub</t>
  </si>
  <si>
    <t>Outdoor Fire Pit</t>
  </si>
  <si>
    <t>Patio Umbrella</t>
  </si>
  <si>
    <t>Wireless Keyboard</t>
  </si>
  <si>
    <t>Business Casual Shoes</t>
  </si>
  <si>
    <t>Garden Trellis</t>
  </si>
  <si>
    <t>Sunblock Lotion</t>
  </si>
  <si>
    <t>Gaming Console</t>
  </si>
  <si>
    <t>Tracksuit Set</t>
  </si>
  <si>
    <t>Hammock</t>
  </si>
  <si>
    <t>LED Flashlight</t>
  </si>
  <si>
    <t>Laptop Cooling Pad</t>
  </si>
  <si>
    <t>Winter Gloves</t>
  </si>
  <si>
    <t>Bird Feeder</t>
  </si>
  <si>
    <t>Dishwashing Liquid</t>
  </si>
  <si>
    <t>Surround Sound System</t>
  </si>
  <si>
    <t>Leather Boots</t>
  </si>
  <si>
    <t>Facial Moisturizer</t>
  </si>
  <si>
    <t>Baby Monitor</t>
  </si>
  <si>
    <t>Workout Leggings</t>
  </si>
  <si>
    <t>Garden Hose</t>
  </si>
  <si>
    <t>Smart Thermostat</t>
  </si>
  <si>
    <t>Streaming Device</t>
  </si>
  <si>
    <t>Deck Chair</t>
  </si>
  <si>
    <t>Fireproof Safe</t>
  </si>
  <si>
    <t>Portable Speaker</t>
  </si>
  <si>
    <t>Wooden Storage Rack</t>
  </si>
  <si>
    <t>Hand Soap</t>
  </si>
  <si>
    <t>Gaming Headset</t>
  </si>
  <si>
    <t>Polo Shirt</t>
  </si>
  <si>
    <t>Decorative Wall Clock</t>
  </si>
  <si>
    <t>Power Strip</t>
  </si>
  <si>
    <t>Body Scrub</t>
  </si>
  <si>
    <t>Hoodie</t>
  </si>
  <si>
    <t>Porch Swing</t>
  </si>
  <si>
    <t>Makeup Remover</t>
  </si>
  <si>
    <t>Phone Tripod</t>
  </si>
  <si>
    <t>Cardigan Sweater</t>
  </si>
  <si>
    <t>Patio Sofa</t>
  </si>
  <si>
    <t>Digital Photo Frame</t>
  </si>
  <si>
    <t>Sun Hat</t>
  </si>
  <si>
    <t>Window Drapes</t>
  </si>
  <si>
    <t>Memory Foam Pillow</t>
  </si>
  <si>
    <t>Tank Top</t>
  </si>
  <si>
    <t>Folding Table</t>
  </si>
  <si>
    <t>Portable Fan</t>
  </si>
  <si>
    <t>Silk Scarf</t>
  </si>
  <si>
    <t>Lawn Mower</t>
  </si>
  <si>
    <t>Travel Mug</t>
  </si>
  <si>
    <t>Facial Cleansing Brush</t>
  </si>
  <si>
    <t>Workout T-shirt</t>
  </si>
  <si>
    <t>Rocking Chair</t>
  </si>
  <si>
    <t>Pet Grooming Kit</t>
  </si>
  <si>
    <t>Compact Exercise Bike</t>
  </si>
  <si>
    <t>Business Suit</t>
  </si>
  <si>
    <t>Garden Sprayer</t>
  </si>
  <si>
    <t>First Aid Kit</t>
  </si>
  <si>
    <t>Fitness Tracker</t>
  </si>
  <si>
    <t>Wireless Charger</t>
  </si>
  <si>
    <t>GPS Tracker</t>
  </si>
  <si>
    <t>Neck Tie</t>
  </si>
  <si>
    <t>Patio Heater</t>
  </si>
  <si>
    <t>Shaving Kit</t>
  </si>
  <si>
    <t>Hair Dryer</t>
  </si>
  <si>
    <t>Beanie Hat</t>
  </si>
  <si>
    <t>Vitamin Supplements</t>
  </si>
  <si>
    <t>Baseball Cap</t>
  </si>
  <si>
    <t>Outdoor String Lights</t>
  </si>
  <si>
    <t>Cotton Towels</t>
  </si>
  <si>
    <t>Electric Scooter</t>
  </si>
  <si>
    <t>Pajama Set</t>
  </si>
  <si>
    <t>Watering Can</t>
  </si>
  <si>
    <t>Yoga Mat</t>
  </si>
  <si>
    <t>Game Console Stand</t>
  </si>
  <si>
    <t>Graphic Print Sweatshirt</t>
  </si>
  <si>
    <t>Door Mat</t>
  </si>
  <si>
    <t>Kitchen Knife Set</t>
  </si>
  <si>
    <t>LED Desk Lamp</t>
  </si>
  <si>
    <t>Picnic Table</t>
  </si>
  <si>
    <t>Baking Tray</t>
  </si>
  <si>
    <t>Phone Ring Light</t>
  </si>
  <si>
    <t>Trench Coat</t>
  </si>
  <si>
    <t>Garden Storage Box</t>
  </si>
  <si>
    <t>Dehumidifier</t>
  </si>
  <si>
    <t>Cargo Shorts</t>
  </si>
  <si>
    <t>Outdoor Sofa</t>
  </si>
  <si>
    <t>Electric Blanket</t>
  </si>
  <si>
    <t>Wool Socks</t>
  </si>
  <si>
    <t>LED Porch Light</t>
  </si>
  <si>
    <t>Room Air Freshener</t>
  </si>
  <si>
    <t>Smart Glasses</t>
  </si>
  <si>
    <t>Skirt</t>
  </si>
  <si>
    <t>Garden Planter</t>
  </si>
  <si>
    <t>Mini Washing Machine</t>
  </si>
  <si>
    <t>Phone Holder</t>
  </si>
  <si>
    <t>Kimono Dress</t>
  </si>
  <si>
    <t>Hanging Baskets</t>
  </si>
  <si>
    <t>Laundry Basket</t>
  </si>
  <si>
    <t>Luggage Organizer</t>
  </si>
  <si>
    <t>Shawl Wrap</t>
  </si>
  <si>
    <t>Fire Pit Table</t>
  </si>
  <si>
    <t>Baby Wipes</t>
  </si>
  <si>
    <t>Laptop Docking Station</t>
  </si>
  <si>
    <t>Raincoat</t>
  </si>
  <si>
    <t>Decorative Candles</t>
  </si>
  <si>
    <t>Foldable Keyboard</t>
  </si>
  <si>
    <t>Sneakers</t>
  </si>
  <si>
    <t>Door Bell Chimes</t>
  </si>
  <si>
    <t>Smart Light Bulb</t>
  </si>
  <si>
    <t>Outdoor Rug</t>
  </si>
  <si>
    <t>Gaming Keyboard</t>
  </si>
  <si>
    <t>Thermal Flask</t>
  </si>
  <si>
    <t>Dishwasher</t>
  </si>
  <si>
    <t>Wireless Earphones</t>
  </si>
  <si>
    <t>Smartwatch Charger</t>
  </si>
  <si>
    <t>Bath Bomb</t>
  </si>
  <si>
    <t>Docking Station</t>
  </si>
  <si>
    <t>Fireplace Tool Set</t>
  </si>
  <si>
    <t>Business Casual Shirt</t>
  </si>
  <si>
    <t>LED Night Light</t>
  </si>
  <si>
    <t>Bath Towels</t>
  </si>
  <si>
    <t>Laptop Sleeve</t>
  </si>
  <si>
    <t>Essential Oil Diffuser</t>
  </si>
  <si>
    <t>Surge Protector</t>
  </si>
  <si>
    <t>Beach Chair</t>
  </si>
  <si>
    <t>Wall Mirror</t>
  </si>
  <si>
    <t>Wood Cutting Board</t>
  </si>
  <si>
    <t>Product Name</t>
  </si>
  <si>
    <t>New Customer</t>
  </si>
  <si>
    <t>Frequent Returns</t>
  </si>
  <si>
    <t>Frequent Shopper</t>
  </si>
  <si>
    <t>Customer Type</t>
  </si>
  <si>
    <t>Manufacture_Country</t>
  </si>
  <si>
    <t xml:space="preserve">Yes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</si>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</sst>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yyyy"/>
    <numFmt numFmtId="165" formatCode="[$$-409]#,##0"/>
  </numFmts>
  <fonts count="8" x14ac:knownFonts="1">
    <font>
      <sz val="11"/>
      <color theme="1"/>
      <name val="Calibri"/>
      <family val="2"/>
      <scheme val="minor"/>
    </font>
    <font>
      <sz val="11"/>
      <color theme="1"/>
      <name val="Calibri"/>
      <family val="2"/>
      <scheme val="minor"/>
    </font>
    <font>
      <sz val="8"/>
      <name val="Calibri"/>
      <family val="2"/>
      <scheme val="minor"/>
    </font>
    <font>
      <u/>
      <sz val="11"/>
      <color theme="10"/>
      <name val="Calibri"/>
      <family val="2"/>
      <scheme val="minor"/>
    </font>
    <font>
      <sz val="11"/>
      <color indexed="8"/>
      <name val="Calibri"/>
      <family val="2"/>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9" fontId="0" fillId="0" borderId="0" xfId="1" applyFont="1"/>
    <xf numFmtId="0" fontId="0" fillId="0" borderId="1" xfId="0" applyBorder="1"/>
    <xf numFmtId="0" fontId="3" fillId="0" borderId="1" xfId="2" applyBorder="1"/>
    <xf numFmtId="0" fontId="4" fillId="0" borderId="0" xfId="0" applyFont="1" applyAlignment="1">
      <alignment vertical="center"/>
    </xf>
    <xf numFmtId="0" fontId="5" fillId="0" borderId="0" xfId="0" applyFont="1"/>
    <xf numFmtId="164" fontId="0" fillId="0" borderId="0" xfId="0" applyNumberFormat="1"/>
    <xf numFmtId="0" fontId="6" fillId="0" borderId="1" xfId="2" applyFont="1" applyBorder="1"/>
    <xf numFmtId="0" fontId="0" fillId="0" borderId="0" xfId="0" applyAlignment="1">
      <alignment vertical="center"/>
    </xf>
    <xf numFmtId="0" fontId="6" fillId="0" borderId="0" xfId="0" applyFont="1"/>
    <xf numFmtId="0" fontId="0" fillId="0" borderId="0" xfId="0" applyAlignment="1">
      <alignment horizontal="center"/>
    </xf>
    <xf numFmtId="1" fontId="0" fillId="0" borderId="1" xfId="0" applyNumberFormat="1" applyBorder="1"/>
    <xf numFmtId="0" fontId="7" fillId="0" borderId="0" xfId="0" applyFont="1"/>
    <xf numFmtId="0" fontId="7" fillId="0" borderId="1" xfId="0" applyFont="1" applyBorder="1"/>
    <xf numFmtId="9" fontId="0" fillId="0" borderId="0" xfId="0" applyNumberFormat="1"/>
    <xf numFmtId="0" fontId="0" fillId="0" borderId="0" xfId="0" pivotButton="1"/>
    <xf numFmtId="3" fontId="0" fillId="0" borderId="0" xfId="0" applyNumberFormat="1"/>
    <xf numFmtId="165" fontId="0" fillId="0" borderId="0" xfId="0" applyNumberFormat="1"/>
  </cellXfs>
  <cellStyles count="3">
    <cellStyle name="Hyperlink" xfId="2" builtinId="8"/>
    <cellStyle name="Normal" xfId="0" builtinId="0"/>
    <cellStyle name="Percent" xfId="1" builtinId="5"/>
  </cellStyles>
  <dxfs count="34">
    <dxf>
      <font>
        <b val="0"/>
        <i val="0"/>
        <strike val="0"/>
        <condense val="0"/>
        <extend val="0"/>
        <outline val="0"/>
        <shadow val="0"/>
        <u val="none"/>
        <vertAlign val="baseline"/>
        <sz val="11"/>
        <color theme="1"/>
        <name val="Calibri"/>
        <family val="2"/>
        <scheme val="minor"/>
      </font>
      <numFmt numFmtId="166" formatCode="0.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dxf>
    <dxf>
      <numFmt numFmtId="13" formatCode="0%"/>
    </dxf>
    <dxf>
      <numFmt numFmtId="0" formatCode="General"/>
    </dxf>
    <dxf>
      <numFmt numFmtId="167" formatCode="_([$$-409]* #,##0_);_([$$-409]* \(#,##0\);_([$$-409]* &quot;-&quot;??_);_(@_)"/>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rgb="FF1F1F1F"/>
        <name val="Calibri"/>
        <family val="2"/>
        <scheme val="minor"/>
      </font>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left style="thin">
          <color theme="9" tint="0.39997558519241921"/>
        </left>
        <right style="thin">
          <color theme="9" tint="0.39997558519241921"/>
        </right>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0" formatCode="General"/>
    </dxf>
    <dxf>
      <font>
        <b val="0"/>
        <i val="0"/>
        <strike val="0"/>
        <condense val="0"/>
        <extend val="0"/>
        <outline val="0"/>
        <shadow val="0"/>
        <u/>
        <vertAlign val="baseline"/>
        <sz val="11"/>
        <color theme="10"/>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Light16">
    <tableStyle name="Purple Slicer" pivot="0" table="0" count="6" xr9:uid="{4FC2E0C8-9EBD-443F-BE11-AAADC849DB10}">
      <tableStyleElement type="wholeTable" dxfId="33"/>
      <tableStyleElement type="headerRow" dxfId="32"/>
    </tableStyle>
    <tableStyle name="Purple Timeline Style" pivot="0" table="0" count="8" xr9:uid="{60033F5C-A116-43FF-9505-F2006E7AE73A}">
      <tableStyleElement type="wholeTable" dxfId="31"/>
      <tableStyleElement type="headerRow" dxfId="30"/>
    </tableStyle>
  </tableStyles>
  <colors>
    <mruColors>
      <color rgb="FF3C1464"/>
      <color rgb="FFFFFFFF"/>
      <color rgb="FFCCFFCC"/>
      <color rgb="FF99FF99"/>
      <color rgb="FF66FF66"/>
      <color rgb="FF33CC33"/>
      <color rgb="FF008000"/>
      <color rgb="FF003300"/>
      <color rgb="FF008A3E"/>
      <color rgb="FF00502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A94D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Electronic</c:v>
                </c:pt>
              </c:strCache>
            </c:strRef>
          </c:tx>
          <c:spPr>
            <a:ln w="28575" cap="rnd">
              <a:solidFill>
                <a:srgbClr val="00B0F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Totalsales!$C$5:$C$57</c:f>
              <c:numCache>
                <c:formatCode>#,##0</c:formatCode>
                <c:ptCount val="53"/>
                <c:pt idx="0">
                  <c:v>1900</c:v>
                </c:pt>
                <c:pt idx="1">
                  <c:v>285</c:v>
                </c:pt>
                <c:pt idx="2">
                  <c:v>4275</c:v>
                </c:pt>
                <c:pt idx="3">
                  <c:v>570</c:v>
                </c:pt>
                <c:pt idx="4">
                  <c:v>2660</c:v>
                </c:pt>
                <c:pt idx="5">
                  <c:v>2612.5</c:v>
                </c:pt>
                <c:pt idx="6">
                  <c:v>8721</c:v>
                </c:pt>
                <c:pt idx="7">
                  <c:v>5814</c:v>
                </c:pt>
                <c:pt idx="8">
                  <c:v>1596</c:v>
                </c:pt>
                <c:pt idx="9">
                  <c:v>4218</c:v>
                </c:pt>
                <c:pt idx="10">
                  <c:v>2888</c:v>
                </c:pt>
                <c:pt idx="11">
                  <c:v>7410</c:v>
                </c:pt>
                <c:pt idx="12">
                  <c:v>3325</c:v>
                </c:pt>
                <c:pt idx="13">
                  <c:v>950</c:v>
                </c:pt>
                <c:pt idx="14">
                  <c:v>5130</c:v>
                </c:pt>
                <c:pt idx="15">
                  <c:v>1339.5</c:v>
                </c:pt>
                <c:pt idx="16">
                  <c:v>4959</c:v>
                </c:pt>
                <c:pt idx="17">
                  <c:v>950</c:v>
                </c:pt>
                <c:pt idx="18">
                  <c:v>6517</c:v>
                </c:pt>
                <c:pt idx="19">
                  <c:v>2375</c:v>
                </c:pt>
                <c:pt idx="20">
                  <c:v>665</c:v>
                </c:pt>
                <c:pt idx="21">
                  <c:v>7410</c:v>
                </c:pt>
                <c:pt idx="22">
                  <c:v>3676.5</c:v>
                </c:pt>
                <c:pt idx="23">
                  <c:v>1330</c:v>
                </c:pt>
                <c:pt idx="24">
                  <c:v>5320</c:v>
                </c:pt>
                <c:pt idx="25">
                  <c:v>2964</c:v>
                </c:pt>
                <c:pt idx="26">
                  <c:v>1558</c:v>
                </c:pt>
                <c:pt idx="27">
                  <c:v>1292</c:v>
                </c:pt>
                <c:pt idx="28">
                  <c:v>1339.5</c:v>
                </c:pt>
                <c:pt idx="29">
                  <c:v>1558</c:v>
                </c:pt>
                <c:pt idx="30">
                  <c:v>3496</c:v>
                </c:pt>
                <c:pt idx="31">
                  <c:v>6840</c:v>
                </c:pt>
                <c:pt idx="32">
                  <c:v>2565</c:v>
                </c:pt>
                <c:pt idx="33">
                  <c:v>2090</c:v>
                </c:pt>
                <c:pt idx="34">
                  <c:v>1805</c:v>
                </c:pt>
                <c:pt idx="35">
                  <c:v>6232</c:v>
                </c:pt>
                <c:pt idx="36">
                  <c:v>3604.2999999999997</c:v>
                </c:pt>
                <c:pt idx="37">
                  <c:v>5187</c:v>
                </c:pt>
                <c:pt idx="38">
                  <c:v>2308.5</c:v>
                </c:pt>
                <c:pt idx="39">
                  <c:v>1558</c:v>
                </c:pt>
                <c:pt idx="40">
                  <c:v>8274.5</c:v>
                </c:pt>
                <c:pt idx="41">
                  <c:v>950</c:v>
                </c:pt>
                <c:pt idx="42">
                  <c:v>4902</c:v>
                </c:pt>
                <c:pt idx="43">
                  <c:v>2603</c:v>
                </c:pt>
                <c:pt idx="44">
                  <c:v>760</c:v>
                </c:pt>
                <c:pt idx="45">
                  <c:v>5272.5</c:v>
                </c:pt>
                <c:pt idx="46">
                  <c:v>2821.5</c:v>
                </c:pt>
                <c:pt idx="47">
                  <c:v>6555</c:v>
                </c:pt>
                <c:pt idx="48">
                  <c:v>4256</c:v>
                </c:pt>
                <c:pt idx="49">
                  <c:v>11400</c:v>
                </c:pt>
                <c:pt idx="50">
                  <c:v>8027.5</c:v>
                </c:pt>
                <c:pt idx="51">
                  <c:v>4465</c:v>
                </c:pt>
                <c:pt idx="52">
                  <c:v>6460</c:v>
                </c:pt>
              </c:numCache>
            </c:numRef>
          </c:val>
          <c:smooth val="0"/>
          <c:extLst>
            <c:ext xmlns:c16="http://schemas.microsoft.com/office/drawing/2014/chart" uri="{C3380CC4-5D6E-409C-BE32-E72D297353CC}">
              <c16:uniqueId val="{00000000-B39F-46AC-A1FF-2F2117CDA1EA}"/>
            </c:ext>
          </c:extLst>
        </c:ser>
        <c:ser>
          <c:idx val="1"/>
          <c:order val="1"/>
          <c:tx>
            <c:strRef>
              <c:f>Totalsales!$D$3:$D$4</c:f>
              <c:strCache>
                <c:ptCount val="1"/>
                <c:pt idx="0">
                  <c:v>Fashion And Apparel</c:v>
                </c:pt>
              </c:strCache>
            </c:strRef>
          </c:tx>
          <c:spPr>
            <a:ln w="28575" cap="rnd">
              <a:solidFill>
                <a:srgbClr val="A94D0F"/>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Totalsales!$D$5:$D$57</c:f>
              <c:numCache>
                <c:formatCode>#,##0</c:formatCode>
                <c:ptCount val="53"/>
                <c:pt idx="0">
                  <c:v>2304</c:v>
                </c:pt>
                <c:pt idx="1">
                  <c:v>288</c:v>
                </c:pt>
                <c:pt idx="2">
                  <c:v>2764.7999999999997</c:v>
                </c:pt>
                <c:pt idx="3">
                  <c:v>2880</c:v>
                </c:pt>
                <c:pt idx="4">
                  <c:v>3456</c:v>
                </c:pt>
                <c:pt idx="5">
                  <c:v>6336</c:v>
                </c:pt>
                <c:pt idx="6">
                  <c:v>6336</c:v>
                </c:pt>
                <c:pt idx="7">
                  <c:v>5045.76</c:v>
                </c:pt>
                <c:pt idx="8">
                  <c:v>3561.6</c:v>
                </c:pt>
                <c:pt idx="9">
                  <c:v>6776.6399999999994</c:v>
                </c:pt>
                <c:pt idx="10">
                  <c:v>3884.16</c:v>
                </c:pt>
                <c:pt idx="11">
                  <c:v>1664.6399999999999</c:v>
                </c:pt>
                <c:pt idx="12">
                  <c:v>1200</c:v>
                </c:pt>
                <c:pt idx="13">
                  <c:v>6528</c:v>
                </c:pt>
                <c:pt idx="14">
                  <c:v>1440</c:v>
                </c:pt>
                <c:pt idx="15">
                  <c:v>2112</c:v>
                </c:pt>
                <c:pt idx="16">
                  <c:v>4320</c:v>
                </c:pt>
                <c:pt idx="17">
                  <c:v>1728</c:v>
                </c:pt>
                <c:pt idx="18">
                  <c:v>3993.6</c:v>
                </c:pt>
                <c:pt idx="19">
                  <c:v>3072</c:v>
                </c:pt>
                <c:pt idx="20">
                  <c:v>4992</c:v>
                </c:pt>
                <c:pt idx="21">
                  <c:v>960</c:v>
                </c:pt>
                <c:pt idx="22">
                  <c:v>4838.3999999999996</c:v>
                </c:pt>
                <c:pt idx="23">
                  <c:v>2918.4</c:v>
                </c:pt>
                <c:pt idx="24">
                  <c:v>2227.1999999999998</c:v>
                </c:pt>
                <c:pt idx="25">
                  <c:v>1468.8</c:v>
                </c:pt>
                <c:pt idx="26">
                  <c:v>2880</c:v>
                </c:pt>
                <c:pt idx="27">
                  <c:v>5145.5999999999995</c:v>
                </c:pt>
                <c:pt idx="28">
                  <c:v>2649.6</c:v>
                </c:pt>
                <c:pt idx="29">
                  <c:v>2476.7999999999997</c:v>
                </c:pt>
                <c:pt idx="30">
                  <c:v>4147.2</c:v>
                </c:pt>
                <c:pt idx="31">
                  <c:v>7488</c:v>
                </c:pt>
                <c:pt idx="32">
                  <c:v>3292.7999999999997</c:v>
                </c:pt>
                <c:pt idx="33">
                  <c:v>5760</c:v>
                </c:pt>
                <c:pt idx="34">
                  <c:v>624</c:v>
                </c:pt>
                <c:pt idx="35">
                  <c:v>1881.6</c:v>
                </c:pt>
                <c:pt idx="36">
                  <c:v>11289.6</c:v>
                </c:pt>
                <c:pt idx="37">
                  <c:v>5145.5999999999995</c:v>
                </c:pt>
                <c:pt idx="38">
                  <c:v>4032</c:v>
                </c:pt>
                <c:pt idx="39">
                  <c:v>921.59999999999991</c:v>
                </c:pt>
                <c:pt idx="40">
                  <c:v>5184.96</c:v>
                </c:pt>
                <c:pt idx="41">
                  <c:v>422.4</c:v>
                </c:pt>
                <c:pt idx="42">
                  <c:v>4307.5199999999995</c:v>
                </c:pt>
                <c:pt idx="43">
                  <c:v>3767.04</c:v>
                </c:pt>
                <c:pt idx="44">
                  <c:v>11520</c:v>
                </c:pt>
                <c:pt idx="45">
                  <c:v>4416</c:v>
                </c:pt>
                <c:pt idx="46">
                  <c:v>3840</c:v>
                </c:pt>
                <c:pt idx="47">
                  <c:v>3225.6</c:v>
                </c:pt>
                <c:pt idx="48">
                  <c:v>3369.6</c:v>
                </c:pt>
                <c:pt idx="49">
                  <c:v>14400</c:v>
                </c:pt>
                <c:pt idx="50">
                  <c:v>5664</c:v>
                </c:pt>
                <c:pt idx="51">
                  <c:v>12096</c:v>
                </c:pt>
                <c:pt idx="52">
                  <c:v>3600</c:v>
                </c:pt>
              </c:numCache>
            </c:numRef>
          </c:val>
          <c:smooth val="0"/>
          <c:extLst>
            <c:ext xmlns:c16="http://schemas.microsoft.com/office/drawing/2014/chart" uri="{C3380CC4-5D6E-409C-BE32-E72D297353CC}">
              <c16:uniqueId val="{00000005-B39F-46AC-A1FF-2F2117CDA1EA}"/>
            </c:ext>
          </c:extLst>
        </c:ser>
        <c:ser>
          <c:idx val="2"/>
          <c:order val="2"/>
          <c:tx>
            <c:strRef>
              <c:f>Totalsales!$E$3:$E$4</c:f>
              <c:strCache>
                <c:ptCount val="1"/>
                <c:pt idx="0">
                  <c:v>Home And Garden</c:v>
                </c:pt>
              </c:strCache>
            </c:strRef>
          </c:tx>
          <c:spPr>
            <a:ln w="28575" cap="rnd">
              <a:solidFill>
                <a:srgbClr val="FFFF0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Totalsales!$E$5:$E$57</c:f>
              <c:numCache>
                <c:formatCode>#,##0</c:formatCode>
                <c:ptCount val="53"/>
                <c:pt idx="0">
                  <c:v>679</c:v>
                </c:pt>
                <c:pt idx="1">
                  <c:v>194</c:v>
                </c:pt>
                <c:pt idx="2">
                  <c:v>5044</c:v>
                </c:pt>
                <c:pt idx="3">
                  <c:v>1891.5</c:v>
                </c:pt>
                <c:pt idx="4">
                  <c:v>4365</c:v>
                </c:pt>
                <c:pt idx="5">
                  <c:v>7469</c:v>
                </c:pt>
                <c:pt idx="6">
                  <c:v>5383.5</c:v>
                </c:pt>
                <c:pt idx="7">
                  <c:v>1833.3</c:v>
                </c:pt>
                <c:pt idx="8">
                  <c:v>2250.4</c:v>
                </c:pt>
                <c:pt idx="9">
                  <c:v>6246.8</c:v>
                </c:pt>
                <c:pt idx="10">
                  <c:v>3608.4</c:v>
                </c:pt>
                <c:pt idx="11">
                  <c:v>3734.5</c:v>
                </c:pt>
                <c:pt idx="12">
                  <c:v>7275</c:v>
                </c:pt>
                <c:pt idx="13">
                  <c:v>1552</c:v>
                </c:pt>
                <c:pt idx="14">
                  <c:v>2910</c:v>
                </c:pt>
                <c:pt idx="15">
                  <c:v>1319.2</c:v>
                </c:pt>
                <c:pt idx="16">
                  <c:v>7566</c:v>
                </c:pt>
                <c:pt idx="17">
                  <c:v>2328</c:v>
                </c:pt>
                <c:pt idx="18">
                  <c:v>4888.8</c:v>
                </c:pt>
                <c:pt idx="19">
                  <c:v>3783</c:v>
                </c:pt>
                <c:pt idx="20">
                  <c:v>7420.5</c:v>
                </c:pt>
                <c:pt idx="21">
                  <c:v>1358</c:v>
                </c:pt>
                <c:pt idx="22">
                  <c:v>727.5</c:v>
                </c:pt>
                <c:pt idx="23">
                  <c:v>2851.7999999999997</c:v>
                </c:pt>
                <c:pt idx="24">
                  <c:v>2764.5</c:v>
                </c:pt>
                <c:pt idx="25">
                  <c:v>1629.6</c:v>
                </c:pt>
                <c:pt idx="26">
                  <c:v>1358</c:v>
                </c:pt>
                <c:pt idx="27">
                  <c:v>5674.5</c:v>
                </c:pt>
                <c:pt idx="28">
                  <c:v>2182.5</c:v>
                </c:pt>
                <c:pt idx="29">
                  <c:v>3724.7999999999997</c:v>
                </c:pt>
                <c:pt idx="30">
                  <c:v>7760</c:v>
                </c:pt>
                <c:pt idx="31">
                  <c:v>3977</c:v>
                </c:pt>
                <c:pt idx="32">
                  <c:v>1940</c:v>
                </c:pt>
                <c:pt idx="33">
                  <c:v>5432</c:v>
                </c:pt>
                <c:pt idx="34">
                  <c:v>1067</c:v>
                </c:pt>
                <c:pt idx="35">
                  <c:v>2159.2199999999998</c:v>
                </c:pt>
                <c:pt idx="36">
                  <c:v>6014</c:v>
                </c:pt>
                <c:pt idx="37">
                  <c:v>7202.25</c:v>
                </c:pt>
                <c:pt idx="38">
                  <c:v>3031.25</c:v>
                </c:pt>
                <c:pt idx="39">
                  <c:v>3515.2799999999997</c:v>
                </c:pt>
                <c:pt idx="40">
                  <c:v>5820</c:v>
                </c:pt>
                <c:pt idx="41">
                  <c:v>2386.1999999999998</c:v>
                </c:pt>
                <c:pt idx="42">
                  <c:v>4722.93</c:v>
                </c:pt>
                <c:pt idx="43">
                  <c:v>1236.75</c:v>
                </c:pt>
                <c:pt idx="44">
                  <c:v>8220.75</c:v>
                </c:pt>
                <c:pt idx="45">
                  <c:v>3647.2</c:v>
                </c:pt>
                <c:pt idx="46">
                  <c:v>2531.6999999999998</c:v>
                </c:pt>
                <c:pt idx="47">
                  <c:v>950.6</c:v>
                </c:pt>
                <c:pt idx="48">
                  <c:v>4850</c:v>
                </c:pt>
                <c:pt idx="49">
                  <c:v>17460</c:v>
                </c:pt>
                <c:pt idx="50">
                  <c:v>6518.4</c:v>
                </c:pt>
                <c:pt idx="51">
                  <c:v>5432</c:v>
                </c:pt>
                <c:pt idx="52">
                  <c:v>3783</c:v>
                </c:pt>
              </c:numCache>
            </c:numRef>
          </c:val>
          <c:smooth val="0"/>
          <c:extLst>
            <c:ext xmlns:c16="http://schemas.microsoft.com/office/drawing/2014/chart" uri="{C3380CC4-5D6E-409C-BE32-E72D297353CC}">
              <c16:uniqueId val="{00000006-B39F-46AC-A1FF-2F2117CDA1EA}"/>
            </c:ext>
          </c:extLst>
        </c:ser>
        <c:ser>
          <c:idx val="3"/>
          <c:order val="3"/>
          <c:tx>
            <c:strRef>
              <c:f>Totalsales!$F$3:$F$4</c:f>
              <c:strCache>
                <c:ptCount val="1"/>
                <c:pt idx="0">
                  <c:v>Household Essentials</c:v>
                </c:pt>
              </c:strCache>
            </c:strRef>
          </c:tx>
          <c:spPr>
            <a:ln w="28575" cap="rnd">
              <a:solidFill>
                <a:srgbClr val="FF0000"/>
              </a:solidFill>
              <a:round/>
            </a:ln>
            <a:effectLst/>
          </c:spPr>
          <c:marker>
            <c:symbol val="none"/>
          </c:marker>
          <c:cat>
            <c:multiLvlStrRef>
              <c:f>Totalsales!$A$5:$B$57</c:f>
              <c:multiLvlStrCache>
                <c:ptCount val="5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lvl>
                <c:lvl>
                  <c:pt idx="0">
                    <c:v>2021</c:v>
                  </c:pt>
                  <c:pt idx="12">
                    <c:v>2022</c:v>
                  </c:pt>
                  <c:pt idx="24">
                    <c:v>2023</c:v>
                  </c:pt>
                  <c:pt idx="36">
                    <c:v>2024</c:v>
                  </c:pt>
                  <c:pt idx="48">
                    <c:v>2025</c:v>
                  </c:pt>
                </c:lvl>
              </c:multiLvlStrCache>
            </c:multiLvlStrRef>
          </c:cat>
          <c:val>
            <c:numRef>
              <c:f>Totalsales!$F$5:$F$57</c:f>
              <c:numCache>
                <c:formatCode>#,##0</c:formatCode>
                <c:ptCount val="53"/>
                <c:pt idx="0">
                  <c:v>5700</c:v>
                </c:pt>
                <c:pt idx="1">
                  <c:v>2850</c:v>
                </c:pt>
                <c:pt idx="2">
                  <c:v>380</c:v>
                </c:pt>
                <c:pt idx="3">
                  <c:v>2850</c:v>
                </c:pt>
                <c:pt idx="4">
                  <c:v>3420</c:v>
                </c:pt>
                <c:pt idx="5">
                  <c:v>12682.5</c:v>
                </c:pt>
                <c:pt idx="6">
                  <c:v>5583.15</c:v>
                </c:pt>
                <c:pt idx="7">
                  <c:v>3750.6</c:v>
                </c:pt>
                <c:pt idx="8">
                  <c:v>2850</c:v>
                </c:pt>
                <c:pt idx="9">
                  <c:v>5320</c:v>
                </c:pt>
                <c:pt idx="10">
                  <c:v>5574.5999999999995</c:v>
                </c:pt>
                <c:pt idx="11">
                  <c:v>3990</c:v>
                </c:pt>
                <c:pt idx="12">
                  <c:v>1710</c:v>
                </c:pt>
                <c:pt idx="13">
                  <c:v>3325</c:v>
                </c:pt>
                <c:pt idx="14">
                  <c:v>3420</c:v>
                </c:pt>
                <c:pt idx="15">
                  <c:v>6992</c:v>
                </c:pt>
                <c:pt idx="16">
                  <c:v>2778.75</c:v>
                </c:pt>
                <c:pt idx="17">
                  <c:v>1615</c:v>
                </c:pt>
                <c:pt idx="18">
                  <c:v>5130</c:v>
                </c:pt>
                <c:pt idx="19">
                  <c:v>1282.5</c:v>
                </c:pt>
                <c:pt idx="20">
                  <c:v>4275</c:v>
                </c:pt>
                <c:pt idx="21">
                  <c:v>551</c:v>
                </c:pt>
                <c:pt idx="22">
                  <c:v>855</c:v>
                </c:pt>
                <c:pt idx="23">
                  <c:v>3719.25</c:v>
                </c:pt>
                <c:pt idx="24">
                  <c:v>4256</c:v>
                </c:pt>
                <c:pt idx="25">
                  <c:v>3154</c:v>
                </c:pt>
                <c:pt idx="26">
                  <c:v>3277.5</c:v>
                </c:pt>
                <c:pt idx="27">
                  <c:v>3192</c:v>
                </c:pt>
                <c:pt idx="28">
                  <c:v>798</c:v>
                </c:pt>
                <c:pt idx="29">
                  <c:v>2992.5</c:v>
                </c:pt>
                <c:pt idx="30">
                  <c:v>4940</c:v>
                </c:pt>
                <c:pt idx="31">
                  <c:v>2280</c:v>
                </c:pt>
                <c:pt idx="32">
                  <c:v>1425</c:v>
                </c:pt>
                <c:pt idx="33">
                  <c:v>6840</c:v>
                </c:pt>
                <c:pt idx="34">
                  <c:v>3078</c:v>
                </c:pt>
                <c:pt idx="35">
                  <c:v>8550</c:v>
                </c:pt>
                <c:pt idx="36">
                  <c:v>6583.5</c:v>
                </c:pt>
                <c:pt idx="37">
                  <c:v>5608.8</c:v>
                </c:pt>
                <c:pt idx="38">
                  <c:v>6051.5</c:v>
                </c:pt>
                <c:pt idx="39">
                  <c:v>4142.95</c:v>
                </c:pt>
                <c:pt idx="40">
                  <c:v>8550</c:v>
                </c:pt>
                <c:pt idx="41">
                  <c:v>2981.1</c:v>
                </c:pt>
                <c:pt idx="42">
                  <c:v>2747.4</c:v>
                </c:pt>
                <c:pt idx="43">
                  <c:v>665</c:v>
                </c:pt>
                <c:pt idx="44">
                  <c:v>11557.699999999999</c:v>
                </c:pt>
                <c:pt idx="45">
                  <c:v>5586</c:v>
                </c:pt>
                <c:pt idx="46">
                  <c:v>3923.5</c:v>
                </c:pt>
                <c:pt idx="47">
                  <c:v>2280</c:v>
                </c:pt>
                <c:pt idx="48">
                  <c:v>8360</c:v>
                </c:pt>
                <c:pt idx="49">
                  <c:v>7837.5</c:v>
                </c:pt>
                <c:pt idx="50">
                  <c:v>6452.4</c:v>
                </c:pt>
                <c:pt idx="51">
                  <c:v>7695</c:v>
                </c:pt>
                <c:pt idx="52">
                  <c:v>4987.5</c:v>
                </c:pt>
              </c:numCache>
            </c:numRef>
          </c:val>
          <c:smooth val="0"/>
          <c:extLst>
            <c:ext xmlns:c16="http://schemas.microsoft.com/office/drawing/2014/chart" uri="{C3380CC4-5D6E-409C-BE32-E72D297353CC}">
              <c16:uniqueId val="{00000007-B39F-46AC-A1FF-2F2117CDA1EA}"/>
            </c:ext>
          </c:extLst>
        </c:ser>
        <c:dLbls>
          <c:showLegendKey val="0"/>
          <c:showVal val="0"/>
          <c:showCatName val="0"/>
          <c:showSerName val="0"/>
          <c:showPercent val="0"/>
          <c:showBubbleSize val="0"/>
        </c:dLbls>
        <c:smooth val="0"/>
        <c:axId val="891469983"/>
        <c:axId val="891470463"/>
      </c:lineChart>
      <c:catAx>
        <c:axId val="89146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91470463"/>
        <c:crosses val="autoZero"/>
        <c:auto val="1"/>
        <c:lblAlgn val="ctr"/>
        <c:lblOffset val="100"/>
        <c:noMultiLvlLbl val="0"/>
      </c:catAx>
      <c:valAx>
        <c:axId val="89147046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9146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3300"/>
          </a:solidFill>
          <a:ln w="25400">
            <a:solidFill>
              <a:schemeClr val="bg1">
                <a:lumMod val="95000"/>
              </a:schemeClr>
            </a:solidFill>
          </a:ln>
          <a:effectLst/>
        </c:spPr>
      </c:pivotFmt>
      <c:pivotFmt>
        <c:idx val="2"/>
        <c:spPr>
          <a:solidFill>
            <a:srgbClr val="008000"/>
          </a:solidFill>
          <a:ln w="25400">
            <a:solidFill>
              <a:schemeClr val="bg1">
                <a:lumMod val="95000"/>
              </a:schemeClr>
            </a:solidFill>
          </a:ln>
          <a:effectLst/>
        </c:spPr>
      </c:pivotFmt>
      <c:pivotFmt>
        <c:idx val="3"/>
        <c:spPr>
          <a:solidFill>
            <a:srgbClr val="33CC33"/>
          </a:solidFill>
          <a:ln w="25400">
            <a:solidFill>
              <a:schemeClr val="bg1">
                <a:lumMod val="95000"/>
              </a:schemeClr>
            </a:solidFill>
          </a:ln>
          <a:effectLst/>
        </c:spPr>
      </c:pivotFmt>
      <c:pivotFmt>
        <c:idx val="4"/>
        <c:spPr>
          <a:solidFill>
            <a:srgbClr val="66FF66"/>
          </a:solidFill>
          <a:ln w="25400">
            <a:solidFill>
              <a:schemeClr val="bg1">
                <a:lumMod val="95000"/>
              </a:schemeClr>
            </a:solidFill>
          </a:ln>
          <a:effectLst/>
        </c:spPr>
      </c:pivotFmt>
      <c:pivotFmt>
        <c:idx val="5"/>
        <c:spPr>
          <a:solidFill>
            <a:srgbClr val="99FF99"/>
          </a:solidFill>
          <a:ln w="25400">
            <a:solidFill>
              <a:schemeClr val="bg1">
                <a:lumMod val="95000"/>
              </a:schemeClr>
            </a:solidFill>
          </a:ln>
          <a:effectLst/>
        </c:spPr>
      </c:pivotFmt>
      <c:pivotFmt>
        <c:idx val="6"/>
        <c:spPr>
          <a:solidFill>
            <a:srgbClr val="CCFFCC"/>
          </a:solidFill>
          <a:ln w="25400">
            <a:solidFill>
              <a:schemeClr val="bg1">
                <a:lumMod val="95000"/>
              </a:schemeClr>
            </a:solidFill>
          </a:ln>
          <a:effectLst/>
        </c:spPr>
      </c:pivotFmt>
      <c:pivotFmt>
        <c:idx val="7"/>
        <c:spPr>
          <a:solidFill>
            <a:srgbClr val="FFFFFF"/>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FF"/>
          </a:solidFill>
          <a:ln w="25400">
            <a:solidFill>
              <a:schemeClr val="bg1">
                <a:lumMod val="95000"/>
              </a:schemeClr>
            </a:solidFill>
          </a:ln>
          <a:effectLst/>
        </c:spPr>
      </c:pivotFmt>
      <c:pivotFmt>
        <c:idx val="10"/>
        <c:spPr>
          <a:solidFill>
            <a:srgbClr val="CCFFCC"/>
          </a:solidFill>
          <a:ln w="25400">
            <a:solidFill>
              <a:schemeClr val="bg1">
                <a:lumMod val="95000"/>
              </a:schemeClr>
            </a:solidFill>
          </a:ln>
          <a:effectLst/>
        </c:spPr>
      </c:pivotFmt>
      <c:pivotFmt>
        <c:idx val="11"/>
        <c:spPr>
          <a:solidFill>
            <a:srgbClr val="99FF99"/>
          </a:solidFill>
          <a:ln w="25400">
            <a:solidFill>
              <a:schemeClr val="bg1">
                <a:lumMod val="95000"/>
              </a:schemeClr>
            </a:solidFill>
          </a:ln>
          <a:effectLst/>
        </c:spPr>
      </c:pivotFmt>
      <c:pivotFmt>
        <c:idx val="12"/>
        <c:spPr>
          <a:solidFill>
            <a:srgbClr val="66FF66"/>
          </a:solidFill>
          <a:ln w="25400">
            <a:solidFill>
              <a:schemeClr val="bg1">
                <a:lumMod val="95000"/>
              </a:schemeClr>
            </a:solidFill>
          </a:ln>
          <a:effectLst/>
        </c:spPr>
      </c:pivotFmt>
      <c:pivotFmt>
        <c:idx val="13"/>
        <c:spPr>
          <a:solidFill>
            <a:srgbClr val="33CC33"/>
          </a:solidFill>
          <a:ln w="25400">
            <a:solidFill>
              <a:schemeClr val="bg1">
                <a:lumMod val="95000"/>
              </a:schemeClr>
            </a:solidFill>
          </a:ln>
          <a:effectLst/>
        </c:spPr>
      </c:pivotFmt>
      <c:pivotFmt>
        <c:idx val="14"/>
        <c:spPr>
          <a:solidFill>
            <a:srgbClr val="008000"/>
          </a:solidFill>
          <a:ln w="25400">
            <a:solidFill>
              <a:schemeClr val="bg1">
                <a:lumMod val="95000"/>
              </a:schemeClr>
            </a:solidFill>
          </a:ln>
          <a:effectLst/>
        </c:spPr>
      </c:pivotFmt>
      <c:pivotFmt>
        <c:idx val="15"/>
        <c:spPr>
          <a:solidFill>
            <a:srgbClr val="003300"/>
          </a:solidFill>
          <a:ln w="25400">
            <a:solidFill>
              <a:schemeClr val="bg1">
                <a:lumMod val="95000"/>
              </a:schemeClr>
            </a:solidFill>
          </a:ln>
          <a:effectLst/>
        </c:spPr>
      </c:pivotFmt>
      <c:pivotFmt>
        <c:idx val="16"/>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FFFF"/>
          </a:solidFill>
          <a:ln w="25400">
            <a:solidFill>
              <a:schemeClr val="bg1">
                <a:lumMod val="95000"/>
              </a:schemeClr>
            </a:solidFill>
          </a:ln>
          <a:effectLst/>
        </c:spPr>
      </c:pivotFmt>
      <c:pivotFmt>
        <c:idx val="18"/>
        <c:spPr>
          <a:solidFill>
            <a:srgbClr val="CCFFCC"/>
          </a:solidFill>
          <a:ln w="25400">
            <a:solidFill>
              <a:schemeClr val="bg1">
                <a:lumMod val="95000"/>
              </a:schemeClr>
            </a:solidFill>
          </a:ln>
          <a:effectLst/>
        </c:spPr>
      </c:pivotFmt>
      <c:pivotFmt>
        <c:idx val="19"/>
        <c:spPr>
          <a:solidFill>
            <a:srgbClr val="99FF99"/>
          </a:solidFill>
          <a:ln w="25400">
            <a:solidFill>
              <a:schemeClr val="bg1">
                <a:lumMod val="95000"/>
              </a:schemeClr>
            </a:solidFill>
          </a:ln>
          <a:effectLst/>
        </c:spPr>
      </c:pivotFmt>
      <c:pivotFmt>
        <c:idx val="20"/>
        <c:spPr>
          <a:solidFill>
            <a:srgbClr val="66FF66"/>
          </a:solidFill>
          <a:ln w="25400">
            <a:solidFill>
              <a:schemeClr val="bg1">
                <a:lumMod val="95000"/>
              </a:schemeClr>
            </a:solidFill>
          </a:ln>
          <a:effectLst/>
        </c:spPr>
      </c:pivotFmt>
      <c:pivotFmt>
        <c:idx val="21"/>
        <c:spPr>
          <a:solidFill>
            <a:srgbClr val="33CC33"/>
          </a:solidFill>
          <a:ln w="25400">
            <a:solidFill>
              <a:schemeClr val="bg1">
                <a:lumMod val="95000"/>
              </a:schemeClr>
            </a:solidFill>
          </a:ln>
          <a:effectLst/>
        </c:spPr>
      </c:pivotFmt>
      <c:pivotFmt>
        <c:idx val="22"/>
        <c:spPr>
          <a:solidFill>
            <a:srgbClr val="008000"/>
          </a:solidFill>
          <a:ln w="25400">
            <a:solidFill>
              <a:schemeClr val="bg1">
                <a:lumMod val="95000"/>
              </a:schemeClr>
            </a:solidFill>
          </a:ln>
          <a:effectLst/>
        </c:spPr>
      </c:pivotFmt>
      <c:pivotFmt>
        <c:idx val="23"/>
        <c:spPr>
          <a:solidFill>
            <a:srgbClr val="003300"/>
          </a:solidFill>
          <a:ln w="25400">
            <a:solidFill>
              <a:schemeClr val="bg1">
                <a:lumMod val="95000"/>
              </a:schemeClr>
            </a:solidFill>
          </a:ln>
          <a:effectLst/>
        </c:spPr>
      </c:pivotFmt>
    </c:pivotFmts>
    <c:plotArea>
      <c:layout>
        <c:manualLayout>
          <c:layoutTarget val="inner"/>
          <c:xMode val="edge"/>
          <c:yMode val="edge"/>
          <c:x val="0.12379331267939363"/>
          <c:y val="0.13066206053289722"/>
          <c:w val="0.82040449995726583"/>
          <c:h val="0.7876142009759648"/>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spPr>
              <a:solidFill>
                <a:srgbClr val="FFFFFF"/>
              </a:solidFill>
              <a:ln w="25400">
                <a:solidFill>
                  <a:schemeClr val="bg1">
                    <a:lumMod val="95000"/>
                  </a:schemeClr>
                </a:solidFill>
              </a:ln>
              <a:effectLst/>
            </c:spPr>
          </c:dPt>
          <c:dPt>
            <c:idx val="1"/>
            <c:invertIfNegative val="0"/>
            <c:bubble3D val="0"/>
            <c:spPr>
              <a:solidFill>
                <a:srgbClr val="CCFFCC"/>
              </a:solidFill>
              <a:ln w="25400">
                <a:solidFill>
                  <a:schemeClr val="bg1">
                    <a:lumMod val="95000"/>
                  </a:schemeClr>
                </a:solidFill>
              </a:ln>
              <a:effectLst/>
            </c:spPr>
          </c:dPt>
          <c:dPt>
            <c:idx val="2"/>
            <c:invertIfNegative val="0"/>
            <c:bubble3D val="0"/>
            <c:spPr>
              <a:solidFill>
                <a:srgbClr val="99FF99"/>
              </a:solidFill>
              <a:ln w="25400">
                <a:solidFill>
                  <a:schemeClr val="bg1">
                    <a:lumMod val="95000"/>
                  </a:schemeClr>
                </a:solidFill>
              </a:ln>
              <a:effectLst/>
            </c:spPr>
          </c:dPt>
          <c:dPt>
            <c:idx val="3"/>
            <c:invertIfNegative val="0"/>
            <c:bubble3D val="0"/>
            <c:spPr>
              <a:solidFill>
                <a:srgbClr val="66FF66"/>
              </a:solidFill>
              <a:ln w="25400">
                <a:solidFill>
                  <a:schemeClr val="bg1">
                    <a:lumMod val="95000"/>
                  </a:schemeClr>
                </a:solidFill>
              </a:ln>
              <a:effectLst/>
            </c:spPr>
          </c:dPt>
          <c:dPt>
            <c:idx val="4"/>
            <c:invertIfNegative val="0"/>
            <c:bubble3D val="0"/>
            <c:spPr>
              <a:solidFill>
                <a:srgbClr val="33CC33"/>
              </a:solidFill>
              <a:ln w="25400">
                <a:solidFill>
                  <a:schemeClr val="bg1">
                    <a:lumMod val="95000"/>
                  </a:schemeClr>
                </a:solidFill>
              </a:ln>
              <a:effectLst/>
            </c:spPr>
          </c:dPt>
          <c:dPt>
            <c:idx val="5"/>
            <c:invertIfNegative val="0"/>
            <c:bubble3D val="0"/>
            <c:spPr>
              <a:solidFill>
                <a:srgbClr val="008000"/>
              </a:solidFill>
              <a:ln w="25400">
                <a:solidFill>
                  <a:schemeClr val="bg1">
                    <a:lumMod val="95000"/>
                  </a:schemeClr>
                </a:solidFill>
              </a:ln>
              <a:effectLst/>
            </c:spPr>
          </c:dPt>
          <c:dPt>
            <c:idx val="6"/>
            <c:invertIfNegative val="0"/>
            <c:bubble3D val="0"/>
            <c:spPr>
              <a:solidFill>
                <a:srgbClr val="003300"/>
              </a:solidFill>
              <a:ln w="25400">
                <a:solidFill>
                  <a:schemeClr val="bg1">
                    <a:lumMod val="95000"/>
                  </a:schemeClr>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CountryBarChart!$A$4:$A$10</c:f>
              <c:strCache>
                <c:ptCount val="7"/>
                <c:pt idx="0">
                  <c:v>singapore</c:v>
                </c:pt>
                <c:pt idx="1">
                  <c:v>Japan</c:v>
                </c:pt>
                <c:pt idx="2">
                  <c:v>Canada</c:v>
                </c:pt>
                <c:pt idx="3">
                  <c:v>UK</c:v>
                </c:pt>
                <c:pt idx="4">
                  <c:v>USA</c:v>
                </c:pt>
                <c:pt idx="5">
                  <c:v>China</c:v>
                </c:pt>
                <c:pt idx="6">
                  <c:v>India</c:v>
                </c:pt>
              </c:strCache>
            </c:strRef>
          </c:cat>
          <c:val>
            <c:numRef>
              <c:f>CountryBarChart!$B$4:$B$10</c:f>
              <c:numCache>
                <c:formatCode>[$$-409]#,##0</c:formatCode>
                <c:ptCount val="7"/>
                <c:pt idx="0">
                  <c:v>1596</c:v>
                </c:pt>
                <c:pt idx="1">
                  <c:v>18928.5</c:v>
                </c:pt>
                <c:pt idx="2">
                  <c:v>87471.73</c:v>
                </c:pt>
                <c:pt idx="3">
                  <c:v>160025.25</c:v>
                </c:pt>
                <c:pt idx="4">
                  <c:v>160901.46000000002</c:v>
                </c:pt>
                <c:pt idx="5">
                  <c:v>171368.86000000002</c:v>
                </c:pt>
                <c:pt idx="6">
                  <c:v>263460.35000000003</c:v>
                </c:pt>
              </c:numCache>
            </c:numRef>
          </c:val>
          <c:extLst>
            <c:ext xmlns:c16="http://schemas.microsoft.com/office/drawing/2014/chart" uri="{C3380CC4-5D6E-409C-BE32-E72D297353CC}">
              <c16:uniqueId val="{0000000E-A056-462D-85F8-1FFE2EB5837D}"/>
            </c:ext>
          </c:extLst>
        </c:ser>
        <c:dLbls>
          <c:dLblPos val="outEnd"/>
          <c:showLegendKey val="0"/>
          <c:showVal val="1"/>
          <c:showCatName val="0"/>
          <c:showSerName val="0"/>
          <c:showPercent val="0"/>
          <c:showBubbleSize val="0"/>
        </c:dLbls>
        <c:gapWidth val="182"/>
        <c:axId val="291293472"/>
        <c:axId val="291289632"/>
      </c:barChart>
      <c:catAx>
        <c:axId val="29129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89632"/>
        <c:crosses val="autoZero"/>
        <c:auto val="1"/>
        <c:lblAlgn val="ctr"/>
        <c:lblOffset val="100"/>
        <c:noMultiLvlLbl val="0"/>
      </c:catAx>
      <c:valAx>
        <c:axId val="29128963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PORTFOLIO PROJECT.xlsx]Top5Customers!Totalsales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00B050"/>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pivotFmt>
      <c:pivotFmt>
        <c:idx val="5"/>
        <c:spPr>
          <a:solidFill>
            <a:srgbClr val="00B050"/>
          </a:solidFill>
          <a:ln w="25400">
            <a:solidFill>
              <a:schemeClr val="bg1">
                <a:lumMod val="95000"/>
              </a:schemeClr>
            </a:solidFill>
          </a:ln>
          <a:effectLst/>
        </c:spPr>
      </c:pivotFmt>
      <c:pivotFmt>
        <c:idx val="6"/>
        <c:spPr>
          <a:solidFill>
            <a:srgbClr val="00B050"/>
          </a:solidFill>
          <a:ln w="25400">
            <a:solidFill>
              <a:schemeClr val="bg1">
                <a:lumMod val="95000"/>
              </a:schemeClr>
            </a:solidFill>
          </a:ln>
          <a:effectLst/>
        </c:spPr>
      </c:pivotFmt>
      <c:pivotFmt>
        <c:idx val="7"/>
        <c:spPr>
          <a:solidFill>
            <a:srgbClr val="FFFFFF"/>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FF"/>
          </a:solidFill>
          <a:ln w="25400">
            <a:solidFill>
              <a:schemeClr val="bg1">
                <a:lumMod val="95000"/>
              </a:schemeClr>
            </a:solidFill>
          </a:ln>
          <a:effectLst/>
        </c:spPr>
      </c:pivotFmt>
      <c:pivotFmt>
        <c:idx val="1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79331267939363"/>
          <c:y val="0.13066206053289722"/>
          <c:w val="0.82040449995726583"/>
          <c:h val="0.7876142009759648"/>
        </c:manualLayout>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lumMod val="9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Shivani</c:v>
                </c:pt>
                <c:pt idx="1">
                  <c:v>Diya</c:v>
                </c:pt>
                <c:pt idx="2">
                  <c:v>Navilan</c:v>
                </c:pt>
                <c:pt idx="3">
                  <c:v>Aditi</c:v>
                </c:pt>
                <c:pt idx="4">
                  <c:v>Akshay</c:v>
                </c:pt>
              </c:strCache>
            </c:strRef>
          </c:cat>
          <c:val>
            <c:numRef>
              <c:f>Top5Customers!$B$4:$B$8</c:f>
              <c:numCache>
                <c:formatCode>[$$-409]#,##0</c:formatCode>
                <c:ptCount val="5"/>
                <c:pt idx="0">
                  <c:v>11557.699999999999</c:v>
                </c:pt>
                <c:pt idx="1">
                  <c:v>12096</c:v>
                </c:pt>
                <c:pt idx="2">
                  <c:v>12682.5</c:v>
                </c:pt>
                <c:pt idx="3">
                  <c:v>14400</c:v>
                </c:pt>
                <c:pt idx="4">
                  <c:v>17460</c:v>
                </c:pt>
              </c:numCache>
            </c:numRef>
          </c:val>
          <c:extLst>
            <c:ext xmlns:c16="http://schemas.microsoft.com/office/drawing/2014/chart" uri="{C3380CC4-5D6E-409C-BE32-E72D297353CC}">
              <c16:uniqueId val="{00000001-F86A-40A8-AD3A-3BCD1900ADEE}"/>
            </c:ext>
          </c:extLst>
        </c:ser>
        <c:dLbls>
          <c:dLblPos val="outEnd"/>
          <c:showLegendKey val="0"/>
          <c:showVal val="1"/>
          <c:showCatName val="0"/>
          <c:showSerName val="0"/>
          <c:showPercent val="0"/>
          <c:showBubbleSize val="0"/>
        </c:dLbls>
        <c:gapWidth val="182"/>
        <c:axId val="291293472"/>
        <c:axId val="291289632"/>
      </c:barChart>
      <c:catAx>
        <c:axId val="29129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89632"/>
        <c:crosses val="autoZero"/>
        <c:auto val="1"/>
        <c:lblAlgn val="ctr"/>
        <c:lblOffset val="100"/>
        <c:noMultiLvlLbl val="0"/>
      </c:catAx>
      <c:valAx>
        <c:axId val="29128963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9129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19050</xdr:rowOff>
    </xdr:from>
    <xdr:to>
      <xdr:col>22</xdr:col>
      <xdr:colOff>0</xdr:colOff>
      <xdr:row>5</xdr:row>
      <xdr:rowOff>0</xdr:rowOff>
    </xdr:to>
    <xdr:sp macro="" textlink="">
      <xdr:nvSpPr>
        <xdr:cNvPr id="3" name="Rectangle 2">
          <a:extLst>
            <a:ext uri="{FF2B5EF4-FFF2-40B4-BE49-F238E27FC236}">
              <a16:creationId xmlns:a16="http://schemas.microsoft.com/office/drawing/2014/main" id="{794BCA75-77CD-320F-E8F1-44233142722F}"/>
            </a:ext>
          </a:extLst>
        </xdr:cNvPr>
        <xdr:cNvSpPr/>
      </xdr:nvSpPr>
      <xdr:spPr>
        <a:xfrm>
          <a:off x="123825" y="82550"/>
          <a:ext cx="12296775" cy="74295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THE</a:t>
          </a:r>
          <a:r>
            <a:rPr lang="en-US" sz="4000" baseline="0">
              <a:solidFill>
                <a:schemeClr val="bg1"/>
              </a:solidFill>
            </a:rPr>
            <a:t> LIFESTYLE HUB SALES DASHBOARD</a:t>
          </a:r>
          <a:endParaRPr lang="en-US" sz="4000">
            <a:solidFill>
              <a:schemeClr val="bg1"/>
            </a:solidFill>
          </a:endParaRPr>
        </a:p>
      </xdr:txBody>
    </xdr:sp>
    <xdr:clientData/>
  </xdr:twoCellAnchor>
  <xdr:twoCellAnchor>
    <xdr:from>
      <xdr:col>1</xdr:col>
      <xdr:colOff>22008</xdr:colOff>
      <xdr:row>15</xdr:row>
      <xdr:rowOff>52770</xdr:rowOff>
    </xdr:from>
    <xdr:to>
      <xdr:col>13</xdr:col>
      <xdr:colOff>10949</xdr:colOff>
      <xdr:row>40</xdr:row>
      <xdr:rowOff>0</xdr:rowOff>
    </xdr:to>
    <xdr:graphicFrame macro="">
      <xdr:nvGraphicFramePr>
        <xdr:cNvPr id="4" name="Chart 3">
          <a:extLst>
            <a:ext uri="{FF2B5EF4-FFF2-40B4-BE49-F238E27FC236}">
              <a16:creationId xmlns:a16="http://schemas.microsoft.com/office/drawing/2014/main" id="{09F82E84-C2D5-429D-A6FD-80C021E6B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xdr:colOff>
      <xdr:row>6</xdr:row>
      <xdr:rowOff>0</xdr:rowOff>
    </xdr:from>
    <xdr:to>
      <xdr:col>12</xdr:col>
      <xdr:colOff>602155</xdr:colOff>
      <xdr:row>15</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9411279-2DA7-444D-B578-57C51D67D3F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0650" y="889000"/>
              <a:ext cx="7301405"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8538</xdr:colOff>
      <xdr:row>6</xdr:row>
      <xdr:rowOff>0</xdr:rowOff>
    </xdr:from>
    <xdr:to>
      <xdr:col>22</xdr:col>
      <xdr:colOff>0</xdr:colOff>
      <xdr:row>9</xdr:row>
      <xdr:rowOff>87585</xdr:rowOff>
    </xdr:to>
    <mc:AlternateContent xmlns:mc="http://schemas.openxmlformats.org/markup-compatibility/2006" xmlns:a14="http://schemas.microsoft.com/office/drawing/2010/main">
      <mc:Choice Requires="a14">
        <xdr:graphicFrame macro="">
          <xdr:nvGraphicFramePr>
            <xdr:cNvPr id="6" name="Customer Type">
              <a:extLst>
                <a:ext uri="{FF2B5EF4-FFF2-40B4-BE49-F238E27FC236}">
                  <a16:creationId xmlns:a16="http://schemas.microsoft.com/office/drawing/2014/main" id="{F858330A-65F9-48B6-8DF2-0B77FEB5062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7552338" y="889000"/>
              <a:ext cx="4868262" cy="659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170793</xdr:colOff>
      <xdr:row>9</xdr:row>
      <xdr:rowOff>128752</xdr:rowOff>
    </xdr:from>
    <xdr:to>
      <xdr:col>22</xdr:col>
      <xdr:colOff>0</xdr:colOff>
      <xdr:row>14</xdr:row>
      <xdr:rowOff>186120</xdr:rowOff>
    </xdr:to>
    <mc:AlternateContent xmlns:mc="http://schemas.openxmlformats.org/markup-compatibility/2006" xmlns:a14="http://schemas.microsoft.com/office/drawing/2010/main">
      <mc:Choice Requires="a14">
        <xdr:graphicFrame macro="">
          <xdr:nvGraphicFramePr>
            <xdr:cNvPr id="7" name="Membership">
              <a:extLst>
                <a:ext uri="{FF2B5EF4-FFF2-40B4-BE49-F238E27FC236}">
                  <a16:creationId xmlns:a16="http://schemas.microsoft.com/office/drawing/2014/main" id="{5391EEA6-CAE8-42DD-B773-1C51C93B8A73}"/>
                </a:ext>
              </a:extLst>
            </xdr:cNvPr>
            <xdr:cNvGraphicFramePr/>
          </xdr:nvGraphicFramePr>
          <xdr:xfrm>
            <a:off x="0" y="0"/>
            <a:ext cx="0" cy="0"/>
          </xdr:xfrm>
          <a:graphic>
            <a:graphicData uri="http://schemas.microsoft.com/office/drawing/2010/slicer">
              <sle:slicer xmlns:sle="http://schemas.microsoft.com/office/drawing/2010/slicer" name="Membership"/>
            </a:graphicData>
          </a:graphic>
        </xdr:graphicFrame>
      </mc:Choice>
      <mc:Fallback xmlns="">
        <xdr:sp macro="" textlink="">
          <xdr:nvSpPr>
            <xdr:cNvPr id="0" name=""/>
            <xdr:cNvSpPr>
              <a:spLocks noTextEdit="1"/>
            </xdr:cNvSpPr>
          </xdr:nvSpPr>
          <xdr:spPr>
            <a:xfrm>
              <a:off x="10762593" y="1589252"/>
              <a:ext cx="1658007" cy="1009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109483</xdr:colOff>
      <xdr:row>9</xdr:row>
      <xdr:rowOff>142326</xdr:rowOff>
    </xdr:from>
    <xdr:to>
      <xdr:col>19</xdr:col>
      <xdr:colOff>101601</xdr:colOff>
      <xdr:row>14</xdr:row>
      <xdr:rowOff>186120</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9696C107-BFF2-443B-9AF3-A3B854681EE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538983" y="1602826"/>
              <a:ext cx="3154418" cy="996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16</xdr:row>
      <xdr:rowOff>0</xdr:rowOff>
    </xdr:from>
    <xdr:to>
      <xdr:col>22</xdr:col>
      <xdr:colOff>0</xdr:colOff>
      <xdr:row>28</xdr:row>
      <xdr:rowOff>0</xdr:rowOff>
    </xdr:to>
    <xdr:graphicFrame macro="">
      <xdr:nvGraphicFramePr>
        <xdr:cNvPr id="9" name="Chart 8">
          <a:extLst>
            <a:ext uri="{FF2B5EF4-FFF2-40B4-BE49-F238E27FC236}">
              <a16:creationId xmlns:a16="http://schemas.microsoft.com/office/drawing/2014/main" id="{FD41CC44-3307-4F72-82D2-661EB2EE9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29</xdr:row>
      <xdr:rowOff>0</xdr:rowOff>
    </xdr:from>
    <xdr:to>
      <xdr:col>22</xdr:col>
      <xdr:colOff>0</xdr:colOff>
      <xdr:row>40</xdr:row>
      <xdr:rowOff>0</xdr:rowOff>
    </xdr:to>
    <xdr:graphicFrame macro="">
      <xdr:nvGraphicFramePr>
        <xdr:cNvPr id="10" name="Chart 9">
          <a:extLst>
            <a:ext uri="{FF2B5EF4-FFF2-40B4-BE49-F238E27FC236}">
              <a16:creationId xmlns:a16="http://schemas.microsoft.com/office/drawing/2014/main" id="{A0DF202A-AC00-4B4E-B519-4BDF855E5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vetha m" refreshedDate="45810.674528935182" createdVersion="8" refreshedVersion="8" minRefreshableVersion="3" recordCount="212" xr:uid="{8692A071-6D99-488A-97E4-C69E7E54C163}">
  <cacheSource type="worksheet">
    <worksheetSource name="Orders"/>
  </cacheSource>
  <cacheFields count="21">
    <cacheField name="Order ID" numFmtId="0">
      <sharedItems containsSemiMixedTypes="0" containsString="0" containsNumber="1" containsInteger="1" minValue="101" maxValue="312"/>
    </cacheField>
    <cacheField name="Order Date" numFmtId="164">
      <sharedItems containsSemiMixedTypes="0" containsNonDate="0" containsDate="1" containsString="0" minDate="2021-01-01T00:00:00" maxDate="2025-05-23T00:00:00" count="208">
        <d v="2021-01-01T00:00:00"/>
        <d v="2021-01-05T00:00:00"/>
        <d v="2021-01-15T00:00:00"/>
        <d v="2021-01-22T00:00:00"/>
        <d v="2021-02-01T00:00:00"/>
        <d v="2021-02-06T00:00:00"/>
        <d v="2021-02-11T00:00:00"/>
        <d v="2021-02-17T00:00:00"/>
        <d v="2021-03-01T00:00:00"/>
        <d v="2021-03-05T00:00:00"/>
        <d v="2021-03-12T00:00:00"/>
        <d v="2021-03-20T00:00:00"/>
        <d v="2021-04-01T00:00:00"/>
        <d v="2021-04-03T00:00:00"/>
        <d v="2021-04-08T00:00:00"/>
        <d v="2021-04-15T00:00:00"/>
        <d v="2021-05-01T00:00:00"/>
        <d v="2021-05-07T00:00:00"/>
        <d v="2021-05-14T00:00:00"/>
        <d v="2021-05-22T00:00:00"/>
        <d v="2021-06-01T00:00:00"/>
        <d v="2021-06-02T00:00:00"/>
        <d v="2021-06-10T00:00:00"/>
        <d v="2021-06-19T00:00:00"/>
        <d v="2021-07-01T00:00:00"/>
        <d v="2021-07-09T00:00:00"/>
        <d v="2021-07-16T00:00:00"/>
        <d v="2021-08-01T00:00:00"/>
        <d v="2021-08-04T00:00:00"/>
        <d v="2021-08-11T00:00:00"/>
        <d v="2021-08-21T00:00:00"/>
        <d v="2021-09-01T00:00:00"/>
        <d v="2021-09-02T00:00:00"/>
        <d v="2021-09-10T00:00:00"/>
        <d v="2021-09-18T00:00:00"/>
        <d v="2021-10-01T00:00:00"/>
        <d v="2021-10-05T00:00:00"/>
        <d v="2021-10-12T00:00:00"/>
        <d v="2021-10-21T00:00:00"/>
        <d v="2021-11-01T00:00:00"/>
        <d v="2021-11-03T00:00:00"/>
        <d v="2021-11-09T00:00:00"/>
        <d v="2021-11-17T00:00:00"/>
        <d v="2021-12-01T00:00:00"/>
        <d v="2021-12-06T00:00:00"/>
        <d v="2021-12-13T00:00:00"/>
        <d v="2021-12-20T00:00:00"/>
        <d v="2022-01-01T00:00:00"/>
        <d v="2022-01-05T00:00:00"/>
        <d v="2022-01-15T00:00:00"/>
        <d v="2022-01-22T00:00:00"/>
        <d v="2022-02-01T00:00:00"/>
        <d v="2022-02-06T00:00:00"/>
        <d v="2022-02-11T00:00:00"/>
        <d v="2022-02-17T00:00:00"/>
        <d v="2022-03-01T00:00:00"/>
        <d v="2022-03-05T00:00:00"/>
        <d v="2022-03-12T00:00:00"/>
        <d v="2022-03-20T00:00:00"/>
        <d v="2022-04-01T00:00:00"/>
        <d v="2022-04-03T00:00:00"/>
        <d v="2022-04-08T00:00:00"/>
        <d v="2022-04-15T00:00:00"/>
        <d v="2022-05-01T00:00:00"/>
        <d v="2022-05-07T00:00:00"/>
        <d v="2022-05-14T00:00:00"/>
        <d v="2022-05-22T00:00:00"/>
        <d v="2022-06-01T00:00:00"/>
        <d v="2022-06-02T00:00:00"/>
        <d v="2022-06-10T00:00:00"/>
        <d v="2022-06-19T00:00:00"/>
        <d v="2022-07-01T00:00:00"/>
        <d v="2022-07-09T00:00:00"/>
        <d v="2022-07-16T00:00:00"/>
        <d v="2022-08-01T00:00:00"/>
        <d v="2022-08-04T00:00:00"/>
        <d v="2022-08-11T00:00:00"/>
        <d v="2022-08-21T00:00:00"/>
        <d v="2022-09-01T00:00:00"/>
        <d v="2022-09-02T00:00:00"/>
        <d v="2022-09-10T00:00:00"/>
        <d v="2022-09-18T00:00:00"/>
        <d v="2022-10-01T00:00:00"/>
        <d v="2022-10-05T00:00:00"/>
        <d v="2022-10-12T00:00:00"/>
        <d v="2022-10-21T00:00:00"/>
        <d v="2022-11-01T00:00:00"/>
        <d v="2022-11-03T00:00:00"/>
        <d v="2022-11-09T00:00:00"/>
        <d v="2022-11-17T00:00:00"/>
        <d v="2022-12-01T00:00:00"/>
        <d v="2022-12-06T00:00:00"/>
        <d v="2022-12-13T00:00:00"/>
        <d v="2022-12-20T00:00:00"/>
        <d v="2023-01-01T00:00:00"/>
        <d v="2023-01-05T00:00:00"/>
        <d v="2023-01-15T00:00:00"/>
        <d v="2023-01-22T00:00:00"/>
        <d v="2023-02-01T00:00:00"/>
        <d v="2023-02-06T00:00:00"/>
        <d v="2023-02-11T00:00:00"/>
        <d v="2023-02-17T00:00:00"/>
        <d v="2023-03-01T00:00:00"/>
        <d v="2023-03-05T00:00:00"/>
        <d v="2023-03-12T00:00:00"/>
        <d v="2023-03-20T00:00:00"/>
        <d v="2023-04-01T00:00:00"/>
        <d v="2023-04-03T00:00:00"/>
        <d v="2023-04-08T00:00:00"/>
        <d v="2023-04-15T00:00:00"/>
        <d v="2023-05-01T00:00:00"/>
        <d v="2023-05-07T00:00:00"/>
        <d v="2023-05-14T00:00:00"/>
        <d v="2023-05-22T00:00:00"/>
        <d v="2023-06-01T00:00:00"/>
        <d v="2023-06-02T00:00:00"/>
        <d v="2023-06-10T00:00:00"/>
        <d v="2023-06-19T00:00:00"/>
        <d v="2023-07-01T00:00:00"/>
        <d v="2023-07-09T00:00:00"/>
        <d v="2023-07-16T00:00:00"/>
        <d v="2023-08-01T00:00:00"/>
        <d v="2023-08-04T00:00:00"/>
        <d v="2023-08-11T00:00:00"/>
        <d v="2023-08-21T00:00:00"/>
        <d v="2023-09-01T00:00:00"/>
        <d v="2023-09-02T00:00:00"/>
        <d v="2023-09-10T00:00:00"/>
        <d v="2023-09-18T00:00:00"/>
        <d v="2023-10-01T00:00:00"/>
        <d v="2023-10-05T00:00:00"/>
        <d v="2023-10-12T00:00:00"/>
        <d v="2023-10-21T00:00:00"/>
        <d v="2023-11-01T00:00:00"/>
        <d v="2023-11-03T00:00:00"/>
        <d v="2023-11-09T00:00:00"/>
        <d v="2023-11-17T00:00:00"/>
        <d v="2023-12-01T00:00:00"/>
        <d v="2023-12-06T00:00:00"/>
        <d v="2023-12-13T00:00:00"/>
        <d v="2023-12-20T00:00:00"/>
        <d v="2024-01-01T00:00:00"/>
        <d v="2024-01-05T00:00:00"/>
        <d v="2024-01-15T00:00:00"/>
        <d v="2024-01-22T00:00:00"/>
        <d v="2024-02-01T00:00:00"/>
        <d v="2024-02-06T00:00:00"/>
        <d v="2024-02-11T00:00:00"/>
        <d v="2024-02-17T00:00:00"/>
        <d v="2024-03-01T00:00:00"/>
        <d v="2024-03-05T00:00:00"/>
        <d v="2024-03-12T00:00:00"/>
        <d v="2024-03-20T00:00:00"/>
        <d v="2024-04-01T00:00:00"/>
        <d v="2024-04-03T00:00:00"/>
        <d v="2024-04-08T00:00:00"/>
        <d v="2024-04-15T00:00:00"/>
        <d v="2024-05-01T00:00:00"/>
        <d v="2024-05-07T00:00:00"/>
        <d v="2024-05-14T00:00:00"/>
        <d v="2024-05-22T00:00:00"/>
        <d v="2024-06-01T00:00:00"/>
        <d v="2024-06-02T00:00:00"/>
        <d v="2024-06-10T00:00:00"/>
        <d v="2024-06-19T00:00:00"/>
        <d v="2024-07-01T00:00:00"/>
        <d v="2024-07-09T00:00:00"/>
        <d v="2024-07-16T00:00:00"/>
        <d v="2024-08-01T00:00:00"/>
        <d v="2024-08-04T00:00:00"/>
        <d v="2024-08-11T00:00:00"/>
        <d v="2024-08-21T00:00:00"/>
        <d v="2024-09-01T00:00:00"/>
        <d v="2024-09-02T00:00:00"/>
        <d v="2024-09-10T00:00:00"/>
        <d v="2024-09-18T00:00:00"/>
        <d v="2024-10-01T00:00:00"/>
        <d v="2024-10-05T00:00:00"/>
        <d v="2024-10-12T00:00:00"/>
        <d v="2024-10-21T00:00:00"/>
        <d v="2024-11-01T00:00:00"/>
        <d v="2024-11-03T00:00:00"/>
        <d v="2024-11-09T00:00:00"/>
        <d v="2024-11-17T00:00:00"/>
        <d v="2024-12-01T00:00:00"/>
        <d v="2024-12-06T00:00:00"/>
        <d v="2024-12-13T00:00:00"/>
        <d v="2024-12-20T00:00:00"/>
        <d v="2025-01-01T00:00:00"/>
        <d v="2025-01-05T00:00:00"/>
        <d v="2025-01-15T00:00:00"/>
        <d v="2025-01-22T00:00:00"/>
        <d v="2025-02-01T00:00:00"/>
        <d v="2025-02-06T00:00:00"/>
        <d v="2025-02-11T00:00:00"/>
        <d v="2025-02-17T00:00:00"/>
        <d v="2025-03-01T00:00:00"/>
        <d v="2025-03-05T00:00:00"/>
        <d v="2025-03-12T00:00:00"/>
        <d v="2025-03-20T00:00:00"/>
        <d v="2025-04-01T00:00:00"/>
        <d v="2025-04-03T00:00:00"/>
        <d v="2025-04-08T00:00:00"/>
        <d v="2025-04-15T00:00:00"/>
        <d v="2025-05-01T00:00:00"/>
        <d v="2025-05-07T00:00:00"/>
        <d v="2025-05-14T00:00:00"/>
        <d v="2025-05-22T00:00:00"/>
      </sharedItems>
      <fieldGroup par="20"/>
    </cacheField>
    <cacheField name="Customer ID" numFmtId="0">
      <sharedItems/>
    </cacheField>
    <cacheField name="Product ID" numFmtId="0">
      <sharedItems/>
    </cacheField>
    <cacheField name="Customer Name" numFmtId="0">
      <sharedItems count="209">
        <s v="Logesh"/>
        <s v="Nila"/>
        <s v="Nivetha"/>
        <s v="Sathya Bama"/>
        <s v="Murugesan"/>
        <s v="Dhiya"/>
        <s v="Senthila"/>
        <s v="Raja"/>
        <s v="Babu"/>
        <s v="Gayathri"/>
        <s v="Akash"/>
        <s v="Mohan"/>
        <s v="Shravan"/>
        <s v="Samyuktha"/>
        <s v="Jaya"/>
        <s v="Monika"/>
        <s v="Sambu"/>
        <s v="Sarath"/>
        <s v="Sundari"/>
        <s v="Ravi"/>
        <s v="Amala"/>
        <s v="Sanantha"/>
        <s v="Akila"/>
        <s v="Navilan"/>
        <s v="Ghopi"/>
        <s v="Sindhuja"/>
        <s v="Nilesh"/>
        <s v="James"/>
        <s v="Nasima"/>
        <s v="Ganesh"/>
        <s v="Murugan"/>
        <s v="Veeramatchi"/>
        <s v="Iyanar"/>
        <s v="Fathima"/>
        <s v="Deepika"/>
        <s v="Kirish"/>
        <s v="Karthik"/>
        <s v="Kavin"/>
        <s v="Radhika"/>
        <s v="Meena"/>
        <s v="Keerthi"/>
        <s v="Ramya"/>
        <s v="Eshni"/>
        <s v="Sophia"/>
        <s v="Sandra"/>
        <s v="George"/>
        <s v="Pooja"/>
        <s v="Jack"/>
        <s v="Yuthi"/>
        <s v="Arya Patel"/>
        <s v="Siddharth Rao"/>
        <s v="Goyal"/>
        <s v="Kavya Sharma"/>
        <s v="Shethri"/>
        <s v="Arjun Nair"/>
        <s v="Naayak"/>
        <s v="Priya Gupta"/>
        <s v="Manoj"/>
        <s v="Rohit Menon"/>
        <s v="Sheethal"/>
        <s v="Ananya Iyer"/>
        <s v="Geetika"/>
        <s v="Vishal Desai"/>
        <s v="Bose"/>
        <s v="Meera Jain"/>
        <s v="Sai Kumar"/>
        <s v="Rohan Singh"/>
        <s v="Fahath"/>
        <s v="Diya Reddy"/>
        <s v="Deepthi"/>
        <s v="Aravind Kumar"/>
        <s v="Balakumaran"/>
        <s v="Sanya Mehta"/>
        <s v="Sangeetha"/>
        <s v="Karthik Sinha"/>
        <s v="Rani"/>
        <s v="Shreya Bose"/>
        <s v="Daniel"/>
        <s v="Abhinav Chawla"/>
        <s v="Kamal"/>
        <s v="Ishita Roy"/>
        <s v="Vijay"/>
        <s v="Tarun Bhatia"/>
        <s v="Ajith"/>
        <s v="Neha Kapoor"/>
        <s v="Siva"/>
        <s v="Akash Malhotra"/>
        <s v="Aiden"/>
        <s v="Bella"/>
        <s v="Cyrus"/>
        <s v="Dahlia"/>
        <s v="Elias"/>
        <s v="Fiona"/>
        <s v="Gideon"/>
        <s v="Hazel"/>
        <s v="Ivy"/>
        <s v="Jasper"/>
        <s v="Kai"/>
        <s v="Luna"/>
        <s v="Milo"/>
        <s v="Nina"/>
        <s v="Orion"/>
        <s v="Piper"/>
        <s v="Quinn"/>
        <s v="Ronan"/>
        <s v="Sienna"/>
        <s v="Tobias"/>
        <s v="Uma"/>
        <s v="Violet"/>
        <s v="Wren"/>
        <s v="Xander"/>
        <s v="Yara"/>
        <s v="Zane"/>
        <s v="Aria"/>
        <s v="Blake"/>
        <s v="Callum"/>
        <s v="Delilah"/>
        <s v="Ezra"/>
        <s v="Freya"/>
        <s v="Grayson"/>
        <s v="Harper"/>
        <s v="Isla"/>
        <s v="Julian"/>
        <s v="Kiera"/>
        <s v="Leo"/>
        <s v="Maya"/>
        <s v="Noah"/>
        <s v="Olive"/>
        <s v="Aarav"/>
        <s v="Aditya"/>
        <s v="Alok"/>
        <s v="Amrita"/>
        <s v="Anjali"/>
        <s v="Aniket"/>
        <s v="Anusha"/>
        <s v="Arvind"/>
        <s v="Bhavya"/>
        <s v="Charan"/>
        <s v="Dev"/>
        <s v="Dhruv"/>
        <s v="Esha"/>
        <s v="Ganika"/>
        <s v="Gaurav"/>
        <s v="Girish"/>
        <s v="Harini"/>
        <s v="Harsha"/>
        <s v="Indira"/>
        <s v="Ishaan"/>
        <s v="Jhanvi"/>
        <s v="Kabir"/>
        <s v="Kamini"/>
        <s v="Karan"/>
        <s v="Lavanya"/>
        <s v="Lekh"/>
        <s v="Mahesh"/>
        <s v="Manisha"/>
        <s v="Mehul"/>
        <s v="Mohanraj"/>
        <s v="Nandini"/>
        <s v="Navin"/>
        <s v="Neelam"/>
        <s v="Ojas"/>
        <s v="Padma"/>
        <s v="Palash"/>
        <s v="Parth"/>
        <s v="Pavan"/>
        <s v="Prakash"/>
        <s v="Rajesh"/>
        <s v="Rekha"/>
        <s v="Ridhima"/>
        <s v="Rupesh"/>
        <s v="Sakshi"/>
        <s v="Sameer"/>
        <s v="Sandeep"/>
        <s v="Sanjana"/>
        <s v="Shaurya"/>
        <s v="Sharvani"/>
        <s v="Shivani"/>
        <s v="Siddharth"/>
        <s v="Sonal"/>
        <s v="Suhas"/>
        <s v="Sumati"/>
        <s v="Surya"/>
        <s v="Tanvi"/>
        <s v="Tejas"/>
        <s v="Tina"/>
        <s v="Uday"/>
        <s v="Upendra"/>
        <s v="Vasudha"/>
        <s v="Vikram"/>
        <s v="Vinay"/>
        <s v="Yamini"/>
        <s v="Yash"/>
        <s v="Zoya"/>
        <s v="Aditi"/>
        <s v="Akshay"/>
        <s v="Ananya"/>
        <s v="Asha"/>
        <s v="Bhaskar"/>
        <s v="Chandni"/>
        <s v="Deeksha"/>
        <s v="Devansh"/>
        <s v="Diya"/>
        <s v="Ekta"/>
        <s v="Farhan"/>
        <s v="Govind"/>
        <s v="Hemant"/>
        <s v="Ilavarasi"/>
        <s v="Irfan"/>
      </sharedItems>
    </cacheField>
    <cacheField name="Email_ID" numFmtId="0">
      <sharedItems/>
    </cacheField>
    <cacheField name="Country" numFmtId="0">
      <sharedItems count="7">
        <s v="India"/>
        <s v="USA"/>
        <s v="Canada"/>
        <s v="Japan"/>
        <s v="China"/>
        <s v="UK"/>
        <s v="singapore"/>
      </sharedItems>
    </cacheField>
    <cacheField name="Category" numFmtId="0">
      <sharedItems containsBlank="1" count="5">
        <s v="Electronic"/>
        <s v="Fashion And Apparel"/>
        <s v="Home And Garden"/>
        <s v="Household Essentials"/>
        <m u="1"/>
      </sharedItems>
    </cacheField>
    <cacheField name="Category Type" numFmtId="0">
      <sharedItems/>
    </cacheField>
    <cacheField name="Product Name" numFmtId="0">
      <sharedItems/>
    </cacheField>
    <cacheField name="Customer Type" numFmtId="0">
      <sharedItems count="3">
        <s v="New Customer"/>
        <s v="Frequent Returns"/>
        <s v="Frequent Shopper"/>
      </sharedItems>
    </cacheField>
    <cacheField name="Quantity" numFmtId="0">
      <sharedItems containsSemiMixedTypes="0" containsString="0" containsNumber="1" containsInteger="1" minValue="1" maxValue="17"/>
    </cacheField>
    <cacheField name="Unit Price" numFmtId="0">
      <sharedItems containsSemiMixedTypes="0" containsString="0" containsNumber="1" containsInteger="1" minValue="100" maxValue="1500"/>
    </cacheField>
    <cacheField name="Total Price" numFmtId="0">
      <sharedItems containsSemiMixedTypes="0" containsString="0" containsNumber="1" containsInteger="1" minValue="200" maxValue="18000"/>
    </cacheField>
    <cacheField name="Discount" numFmtId="9">
      <sharedItems containsSemiMixedTypes="0" containsString="0" containsNumber="1" minValue="0.03" maxValue="0.05"/>
    </cacheField>
    <cacheField name="Net_Sales" numFmtId="0">
      <sharedItems containsSemiMixedTypes="0" containsString="0" containsNumber="1" minValue="194" maxValue="17460"/>
    </cacheField>
    <cacheField name="Manufacture_Country" numFmtId="0">
      <sharedItems/>
    </cacheField>
    <cacheField name="Membership" numFmtId="0">
      <sharedItems count="2">
        <s v="Yes "/>
        <s v="No"/>
      </sharedItems>
    </cacheField>
    <cacheField name="Credit Points" numFmtId="0">
      <sharedItems containsSemiMixedTypes="0" containsString="0" containsNumber="1" containsInteger="1" minValue="2" maxValue="40"/>
    </cacheField>
    <cacheField name="Months (Order Date)" numFmtId="0" databaseField="0">
      <fieldGroup base="1">
        <rangePr groupBy="months" startDate="2021-01-01T00:00:00" endDate="2025-05-23T00:00:00"/>
        <groupItems count="14">
          <s v="&lt;1/1/2021"/>
          <s v="Jan"/>
          <s v="Feb"/>
          <s v="Mar"/>
          <s v="Apr"/>
          <s v="May"/>
          <s v="Jun"/>
          <s v="Jul"/>
          <s v="Aug"/>
          <s v="Sep"/>
          <s v="Oct"/>
          <s v="Nov"/>
          <s v="Dec"/>
          <s v="&gt;5/23/2025"/>
        </groupItems>
      </fieldGroup>
    </cacheField>
    <cacheField name="Years (Order Date)" numFmtId="0" databaseField="0">
      <fieldGroup base="1">
        <rangePr groupBy="years" startDate="2021-01-01T00:00:00" endDate="2025-05-23T00:00:00"/>
        <groupItems count="7">
          <s v="&lt;1/1/2021"/>
          <s v="2021"/>
          <s v="2022"/>
          <s v="2023"/>
          <s v="2024"/>
          <s v="2025"/>
          <s v="&gt;5/23/2025"/>
        </groupItems>
      </fieldGroup>
    </cacheField>
  </cacheFields>
  <extLst>
    <ext xmlns:x14="http://schemas.microsoft.com/office/spreadsheetml/2009/9/main" uri="{725AE2AE-9491-48be-B2B4-4EB974FC3084}">
      <x14:pivotCacheDefinition pivotCacheId="925759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n v="101"/>
    <x v="0"/>
    <s v="AB1"/>
    <s v="AW-01-24"/>
    <x v="0"/>
    <s v="log44@gmail.com"/>
    <x v="0"/>
    <x v="0"/>
    <s v="Smartphones"/>
    <s v="iPhone 15"/>
    <x v="0"/>
    <n v="5"/>
    <n v="400"/>
    <n v="2000"/>
    <n v="0.05"/>
    <n v="1900"/>
    <s v="india"/>
    <x v="0"/>
    <n v="10"/>
  </r>
  <r>
    <n v="102"/>
    <x v="1"/>
    <s v="AB2"/>
    <s v="AW-01-25"/>
    <x v="1"/>
    <s v="ln2022@gmail.com"/>
    <x v="1"/>
    <x v="1"/>
    <s v="Casual Wear"/>
    <s v="Men's T-Shirt"/>
    <x v="1"/>
    <n v="8"/>
    <n v="300"/>
    <n v="2400"/>
    <n v="0.04"/>
    <n v="2304"/>
    <s v="india"/>
    <x v="0"/>
    <n v="15"/>
  </r>
  <r>
    <n v="103"/>
    <x v="2"/>
    <s v="AB3"/>
    <s v="AW-01-26"/>
    <x v="2"/>
    <s v="nivi@gmail.com"/>
    <x v="2"/>
    <x v="2"/>
    <s v="Outdoor Furniture"/>
    <s v="Wooden Bench"/>
    <x v="2"/>
    <n v="2"/>
    <n v="350"/>
    <n v="700"/>
    <n v="0.03"/>
    <n v="679"/>
    <s v="india"/>
    <x v="0"/>
    <n v="10"/>
  </r>
  <r>
    <n v="104"/>
    <x v="3"/>
    <s v="AB4"/>
    <s v="AW-01-27"/>
    <x v="3"/>
    <s v="sathyabama01@yahoo.com"/>
    <x v="0"/>
    <x v="3"/>
    <s v="Cleaning Supplies"/>
    <s v="Dish Soap"/>
    <x v="1"/>
    <n v="10"/>
    <n v="600"/>
    <n v="6000"/>
    <n v="0.05"/>
    <n v="5700"/>
    <s v="india"/>
    <x v="1"/>
    <n v="5"/>
  </r>
  <r>
    <n v="105"/>
    <x v="4"/>
    <s v="AB5"/>
    <s v="AW-01-28"/>
    <x v="4"/>
    <s v="murugesanmurugesan01@yahoo.com"/>
    <x v="0"/>
    <x v="0"/>
    <s v="Laptops"/>
    <s v="MacBook Pro"/>
    <x v="0"/>
    <n v="3"/>
    <n v="100"/>
    <n v="300"/>
    <n v="0.05"/>
    <n v="285"/>
    <s v="india"/>
    <x v="1"/>
    <n v="4"/>
  </r>
  <r>
    <n v="106"/>
    <x v="5"/>
    <s v="AB6"/>
    <s v="AW-01-29"/>
    <x v="5"/>
    <s v="dhiyadhiya01@yahoo.com"/>
    <x v="1"/>
    <x v="1"/>
    <s v="Sportswear"/>
    <s v="Women's Dress"/>
    <x v="1"/>
    <n v="2"/>
    <n v="150"/>
    <n v="300"/>
    <n v="0.04"/>
    <n v="288"/>
    <s v="india"/>
    <x v="0"/>
    <n v="10"/>
  </r>
  <r>
    <n v="107"/>
    <x v="6"/>
    <s v="AB7"/>
    <s v="AW-01-30"/>
    <x v="6"/>
    <s v="senthilasenthila01@yahoo.com"/>
    <x v="3"/>
    <x v="2"/>
    <s v="Indoor Décor"/>
    <s v="Wall Art"/>
    <x v="0"/>
    <n v="1"/>
    <n v="200"/>
    <n v="200"/>
    <n v="0.03"/>
    <n v="194"/>
    <s v="india"/>
    <x v="1"/>
    <n v="5"/>
  </r>
  <r>
    <n v="108"/>
    <x v="7"/>
    <s v="AB8"/>
    <s v="AW-01-31"/>
    <x v="7"/>
    <s v="rajaraja01@yahoo.com"/>
    <x v="4"/>
    <x v="3"/>
    <s v="Hygiene Products"/>
    <s v="Laundry Detergent"/>
    <x v="1"/>
    <n v="12"/>
    <n v="250"/>
    <n v="3000"/>
    <n v="0.05"/>
    <n v="2850"/>
    <s v="india"/>
    <x v="0"/>
    <n v="8"/>
  </r>
  <r>
    <n v="109"/>
    <x v="8"/>
    <s v="AB9"/>
    <s v="AW-01-32"/>
    <x v="8"/>
    <s v="babubabu01@yahoo.com"/>
    <x v="5"/>
    <x v="0"/>
    <s v="Home Appliances"/>
    <s v="Smart TV"/>
    <x v="2"/>
    <n v="10"/>
    <n v="450"/>
    <n v="4500"/>
    <n v="0.05"/>
    <n v="4275"/>
    <s v="india"/>
    <x v="1"/>
    <n v="15"/>
  </r>
  <r>
    <n v="110"/>
    <x v="9"/>
    <s v="AB10"/>
    <s v="AW-01-33"/>
    <x v="9"/>
    <s v="gayathrigayathri01@yahoo.com"/>
    <x v="5"/>
    <x v="1"/>
    <s v="Accessories"/>
    <s v="Running Shoes"/>
    <x v="0"/>
    <n v="6"/>
    <n v="480"/>
    <n v="2880"/>
    <n v="0.04"/>
    <n v="2764.7999999999997"/>
    <s v="india"/>
    <x v="1"/>
    <n v="20"/>
  </r>
  <r>
    <n v="111"/>
    <x v="10"/>
    <s v="AB11"/>
    <s v="AW-01-34"/>
    <x v="10"/>
    <s v="akashakash01@yahoo.com"/>
    <x v="1"/>
    <x v="2"/>
    <s v="Kitchenware"/>
    <s v="Cooking Utensils"/>
    <x v="1"/>
    <n v="8"/>
    <n v="650"/>
    <n v="5200"/>
    <n v="0.03"/>
    <n v="5044"/>
    <s v="india"/>
    <x v="1"/>
    <n v="25"/>
  </r>
  <r>
    <n v="112"/>
    <x v="11"/>
    <s v="AB12"/>
    <s v="AW-01-35"/>
    <x v="11"/>
    <s v="mohanmohan01@yahoo.com"/>
    <x v="1"/>
    <x v="3"/>
    <s v="Groceries"/>
    <s v="Shampoo"/>
    <x v="1"/>
    <n v="4"/>
    <n v="100"/>
    <n v="400"/>
    <n v="0.05"/>
    <n v="380"/>
    <s v="india"/>
    <x v="0"/>
    <n v="10"/>
  </r>
  <r>
    <n v="113"/>
    <x v="12"/>
    <s v="AB13"/>
    <s v="AW-01-36"/>
    <x v="12"/>
    <s v="shravanshravan01@yahoo.com"/>
    <x v="0"/>
    <x v="0"/>
    <s v="Gaming Consoles"/>
    <s v="PlayStation 5"/>
    <x v="2"/>
    <n v="3"/>
    <n v="200"/>
    <n v="600"/>
    <n v="0.05"/>
    <n v="570"/>
    <s v="india"/>
    <x v="0"/>
    <n v="5"/>
  </r>
  <r>
    <n v="114"/>
    <x v="13"/>
    <s v="AB14"/>
    <s v="AW-01-37"/>
    <x v="13"/>
    <s v="samyukthasamyuktha01@yahoo.com"/>
    <x v="0"/>
    <x v="1"/>
    <s v="Formal Wear"/>
    <s v="Leather Wallet"/>
    <x v="2"/>
    <n v="12"/>
    <n v="250"/>
    <n v="3000"/>
    <n v="0.04"/>
    <n v="2880"/>
    <s v="india"/>
    <x v="0"/>
    <n v="7"/>
  </r>
  <r>
    <n v="115"/>
    <x v="14"/>
    <s v="AB15"/>
    <s v="AW-01-38"/>
    <x v="14"/>
    <s v="jayajaya01@yahoo.com"/>
    <x v="2"/>
    <x v="2"/>
    <s v="Gardening Tools"/>
    <s v="Garden Shovel"/>
    <x v="2"/>
    <n v="13"/>
    <n v="150"/>
    <n v="1950"/>
    <n v="0.03"/>
    <n v="1891.5"/>
    <s v="india"/>
    <x v="0"/>
    <n v="5"/>
  </r>
  <r>
    <n v="116"/>
    <x v="15"/>
    <s v="AB16"/>
    <s v="AW-01-39"/>
    <x v="15"/>
    <s v="monikamonika01@yahoo.com"/>
    <x v="3"/>
    <x v="3"/>
    <s v="Paper Goods"/>
    <s v="Cereal Box"/>
    <x v="0"/>
    <n v="10"/>
    <n v="300"/>
    <n v="3000"/>
    <n v="0.05"/>
    <n v="2850"/>
    <s v="india"/>
    <x v="1"/>
    <n v="4"/>
  </r>
  <r>
    <n v="117"/>
    <x v="16"/>
    <s v="AB17"/>
    <s v="AW-01-40"/>
    <x v="16"/>
    <s v="sambusambu01@yahoo.com"/>
    <x v="4"/>
    <x v="0"/>
    <s v="Wearables"/>
    <s v="Wireless Earbuds"/>
    <x v="0"/>
    <n v="8"/>
    <n v="350"/>
    <n v="2800"/>
    <n v="0.05"/>
    <n v="2660"/>
    <s v="india"/>
    <x v="1"/>
    <n v="8"/>
  </r>
  <r>
    <n v="118"/>
    <x v="17"/>
    <s v="AB18"/>
    <s v="AW-01-41"/>
    <x v="17"/>
    <s v="sarathsarath01@yahoo.com"/>
    <x v="2"/>
    <x v="1"/>
    <s v="Footwear"/>
    <s v="Winter Jacket"/>
    <x v="0"/>
    <n v="9"/>
    <n v="400"/>
    <n v="3600"/>
    <n v="0.04"/>
    <n v="3456"/>
    <s v="india"/>
    <x v="1"/>
    <n v="10"/>
  </r>
  <r>
    <n v="119"/>
    <x v="18"/>
    <s v="AB19"/>
    <s v="AW-01-42"/>
    <x v="18"/>
    <s v="sundarisundari01@yahoo.com"/>
    <x v="0"/>
    <x v="2"/>
    <s v="Lighting"/>
    <s v="LED Lamps"/>
    <x v="1"/>
    <n v="9"/>
    <n v="500"/>
    <n v="4500"/>
    <n v="0.03"/>
    <n v="4365"/>
    <s v="india"/>
    <x v="1"/>
    <n v="12"/>
  </r>
  <r>
    <n v="120"/>
    <x v="19"/>
    <s v="AB20"/>
    <s v="AW-01-43"/>
    <x v="19"/>
    <s v="raviravi01@yahoo.com"/>
    <x v="0"/>
    <x v="3"/>
    <s v="Pet Supplies"/>
    <s v="Dog Food"/>
    <x v="2"/>
    <n v="6"/>
    <n v="600"/>
    <n v="3600"/>
    <n v="0.05"/>
    <n v="3420"/>
    <s v="india"/>
    <x v="0"/>
    <n v="15"/>
  </r>
  <r>
    <n v="121"/>
    <x v="20"/>
    <s v="AB21"/>
    <s v="AW-01-44"/>
    <x v="20"/>
    <s v="amalaamala01@yahoo.com"/>
    <x v="4"/>
    <x v="0"/>
    <s v="Audio Equipment"/>
    <s v="Power Bank"/>
    <x v="2"/>
    <n v="5"/>
    <n v="550"/>
    <n v="2750"/>
    <n v="0.05"/>
    <n v="2612.5"/>
    <s v="india"/>
    <x v="0"/>
    <n v="20"/>
  </r>
  <r>
    <n v="122"/>
    <x v="21"/>
    <s v="AB22"/>
    <s v="AW-01-45"/>
    <x v="21"/>
    <s v="sananthasanantha01@yahoo.com"/>
    <x v="3"/>
    <x v="1"/>
    <s v="Seasonal Wear"/>
    <s v="Casual Wear Jacket"/>
    <x v="1"/>
    <n v="12"/>
    <n v="550"/>
    <n v="6600"/>
    <n v="0.04"/>
    <n v="6336"/>
    <s v="india"/>
    <x v="1"/>
    <n v="12"/>
  </r>
  <r>
    <n v="123"/>
    <x v="22"/>
    <s v="AB23"/>
    <s v="AW-01-46"/>
    <x v="22"/>
    <s v="akilaakila01@yahoo.com"/>
    <x v="5"/>
    <x v="2"/>
    <s v="Storage Solutions"/>
    <s v="Outdoor Swing Chair"/>
    <x v="1"/>
    <n v="10"/>
    <n v="770"/>
    <n v="7700"/>
    <n v="0.03"/>
    <n v="7469"/>
    <s v="india"/>
    <x v="1"/>
    <n v="14"/>
  </r>
  <r>
    <n v="124"/>
    <x v="23"/>
    <s v="AB24"/>
    <s v="AW-01-47"/>
    <x v="23"/>
    <s v="navilannavilan01@yahoo.com"/>
    <x v="5"/>
    <x v="3"/>
    <s v="First Aid"/>
    <s v="Paper Towels"/>
    <x v="0"/>
    <n v="15"/>
    <n v="890"/>
    <n v="13350"/>
    <n v="0.05"/>
    <n v="12682.5"/>
    <s v="india"/>
    <x v="0"/>
    <n v="18"/>
  </r>
  <r>
    <n v="125"/>
    <x v="24"/>
    <s v="AB25"/>
    <s v="AW-01-48"/>
    <x v="24"/>
    <s v="ghopighopi01@yahoo.com"/>
    <x v="1"/>
    <x v="0"/>
    <s v="Tablets"/>
    <s v="Tablet"/>
    <x v="1"/>
    <n v="17"/>
    <n v="540"/>
    <n v="9180"/>
    <n v="0.05"/>
    <n v="8721"/>
    <s v="india"/>
    <x v="1"/>
    <n v="20"/>
  </r>
  <r>
    <n v="126"/>
    <x v="24"/>
    <s v="AB26"/>
    <s v="AW-01-49"/>
    <x v="25"/>
    <s v="sindhujasindhuja01@yahoo.com"/>
    <x v="0"/>
    <x v="1"/>
    <s v="Denim Wear"/>
    <s v="Denim Jeans"/>
    <x v="0"/>
    <n v="12"/>
    <n v="550"/>
    <n v="6600"/>
    <n v="0.04"/>
    <n v="6336"/>
    <s v="india"/>
    <x v="0"/>
    <n v="10"/>
  </r>
  <r>
    <n v="127"/>
    <x v="25"/>
    <s v="AB27"/>
    <s v="AW-01-50"/>
    <x v="26"/>
    <s v="nileshnilesh01@yahoo.com"/>
    <x v="2"/>
    <x v="2"/>
    <s v="Patio Sets"/>
    <s v="Patio Table"/>
    <x v="2"/>
    <n v="10"/>
    <n v="555"/>
    <n v="5550"/>
    <n v="0.03"/>
    <n v="5383.5"/>
    <s v="india"/>
    <x v="1"/>
    <n v="8"/>
  </r>
  <r>
    <n v="128"/>
    <x v="26"/>
    <s v="AB28"/>
    <s v="AW-01-51"/>
    <x v="27"/>
    <s v="jamesjames01@yahoo.com"/>
    <x v="0"/>
    <x v="3"/>
    <s v="Laundry Detergent"/>
    <s v="Hand Sanitizer"/>
    <x v="0"/>
    <n v="9"/>
    <n v="653"/>
    <n v="5877"/>
    <n v="0.05"/>
    <n v="5583.15"/>
    <s v="india"/>
    <x v="0"/>
    <n v="10"/>
  </r>
  <r>
    <n v="129"/>
    <x v="27"/>
    <s v="AB29"/>
    <s v="AW-01-52"/>
    <x v="28"/>
    <s v="nasimanasima01@yahoo.com"/>
    <x v="3"/>
    <x v="0"/>
    <s v="Smart Watches"/>
    <s v="Smartwatch"/>
    <x v="0"/>
    <n v="8"/>
    <n v="765"/>
    <n v="6120"/>
    <n v="0.05"/>
    <n v="5814"/>
    <s v="india"/>
    <x v="0"/>
    <n v="8"/>
  </r>
  <r>
    <n v="130"/>
    <x v="28"/>
    <s v="AB30"/>
    <s v="AW-01-53"/>
    <x v="29"/>
    <s v="ganeshganesh01@yahoo.com"/>
    <x v="4"/>
    <x v="1"/>
    <s v="Athletic Wear"/>
    <s v="Formal Shirt"/>
    <x v="0"/>
    <n v="6"/>
    <n v="876"/>
    <n v="5256"/>
    <n v="0.04"/>
    <n v="5045.76"/>
    <s v="india"/>
    <x v="0"/>
    <n v="6"/>
  </r>
  <r>
    <n v="131"/>
    <x v="29"/>
    <s v="AB31"/>
    <s v="AW-01-54"/>
    <x v="30"/>
    <s v="muruganmurugan01@yahoo.com"/>
    <x v="5"/>
    <x v="2"/>
    <s v="Wall Art"/>
    <s v="Garden Fence"/>
    <x v="2"/>
    <n v="5"/>
    <n v="378"/>
    <n v="1890"/>
    <n v="0.03"/>
    <n v="1833.3"/>
    <s v="india"/>
    <x v="1"/>
    <n v="10"/>
  </r>
  <r>
    <n v="132"/>
    <x v="30"/>
    <s v="AB32"/>
    <s v="AW-01-55"/>
    <x v="31"/>
    <s v="veeramatchiveeramatchi01@yahoo.com"/>
    <x v="1"/>
    <x v="3"/>
    <s v="Personal Care Items"/>
    <s v="Air Conditioner"/>
    <x v="0"/>
    <n v="4"/>
    <n v="987"/>
    <n v="3948"/>
    <n v="0.05"/>
    <n v="3750.6"/>
    <s v="india"/>
    <x v="1"/>
    <n v="11"/>
  </r>
  <r>
    <n v="133"/>
    <x v="31"/>
    <s v="AB33"/>
    <s v="AW-01-56"/>
    <x v="32"/>
    <s v="iyanariyanar01@yahoo.com"/>
    <x v="6"/>
    <x v="0"/>
    <s v="Refrigerators"/>
    <s v="VR Headset"/>
    <x v="2"/>
    <n v="3"/>
    <n v="560"/>
    <n v="1680"/>
    <n v="0.05"/>
    <n v="1596"/>
    <s v="india"/>
    <x v="0"/>
    <n v="15"/>
  </r>
  <r>
    <n v="134"/>
    <x v="32"/>
    <s v="AB34"/>
    <s v="AW-01-57"/>
    <x v="33"/>
    <s v="fathimafathima01@yahoo.com"/>
    <x v="0"/>
    <x v="1"/>
    <s v="Jewelry"/>
    <s v="Athletic Leggings"/>
    <x v="2"/>
    <n v="7"/>
    <n v="530"/>
    <n v="3710"/>
    <n v="0.04"/>
    <n v="3561.6"/>
    <s v="india"/>
    <x v="0"/>
    <n v="16"/>
  </r>
  <r>
    <n v="135"/>
    <x v="33"/>
    <s v="AB35"/>
    <s v="AW-01-58"/>
    <x v="27"/>
    <s v="jamesjames01@yahoo.com"/>
    <x v="5"/>
    <x v="2"/>
    <s v="Cookware"/>
    <s v="Decorative Vase"/>
    <x v="2"/>
    <n v="8"/>
    <n v="290"/>
    <n v="2320"/>
    <n v="0.03"/>
    <n v="2250.4"/>
    <s v="india"/>
    <x v="0"/>
    <n v="18"/>
  </r>
  <r>
    <n v="136"/>
    <x v="34"/>
    <s v="AB36"/>
    <s v="AW-01-59"/>
    <x v="34"/>
    <s v="deepikadeepika01@yahoo.com"/>
    <x v="1"/>
    <x v="3"/>
    <s v="Frozen Foods"/>
    <s v="Bathrobe"/>
    <x v="0"/>
    <n v="10"/>
    <n v="300"/>
    <n v="3000"/>
    <n v="0.05"/>
    <n v="2850"/>
    <s v="india"/>
    <x v="1"/>
    <n v="20"/>
  </r>
  <r>
    <n v="137"/>
    <x v="35"/>
    <s v="AB37"/>
    <s v="AW-01-60"/>
    <x v="35"/>
    <s v="kirishkirish01@yahoo.com"/>
    <x v="0"/>
    <x v="0"/>
    <s v="VR Headsets"/>
    <s v="Gaming Mouse"/>
    <x v="0"/>
    <n v="12"/>
    <n v="370"/>
    <n v="4440"/>
    <n v="0.05"/>
    <n v="4218"/>
    <s v="india"/>
    <x v="1"/>
    <n v="10"/>
  </r>
  <r>
    <n v="138"/>
    <x v="36"/>
    <s v="AB38"/>
    <s v="AW-01-61"/>
    <x v="36"/>
    <s v="karthikkarthik01@yahoo.com"/>
    <x v="2"/>
    <x v="1"/>
    <s v="Suits &amp; Blazers"/>
    <s v="Sunglasses"/>
    <x v="0"/>
    <n v="13"/>
    <n v="543"/>
    <n v="7059"/>
    <n v="0.04"/>
    <n v="6776.6399999999994"/>
    <s v="india"/>
    <x v="1"/>
    <n v="5"/>
  </r>
  <r>
    <n v="139"/>
    <x v="37"/>
    <s v="AB39"/>
    <s v="AW-01-62"/>
    <x v="37"/>
    <s v="kavinkavin01@yahoo.com"/>
    <x v="0"/>
    <x v="2"/>
    <s v="Garden Planters"/>
    <s v="Area Rug"/>
    <x v="2"/>
    <n v="14"/>
    <n v="460"/>
    <n v="6440"/>
    <n v="0.03"/>
    <n v="6246.8"/>
    <s v="india"/>
    <x v="0"/>
    <n v="6"/>
  </r>
  <r>
    <n v="140"/>
    <x v="38"/>
    <s v="AB40"/>
    <s v="AW-01-63"/>
    <x v="38"/>
    <s v="radhikaradhika01@yahoo.com"/>
    <x v="1"/>
    <x v="3"/>
    <s v="Bath Tissue"/>
    <s v="Camping Tent"/>
    <x v="2"/>
    <n v="10"/>
    <n v="560"/>
    <n v="5600"/>
    <n v="0.05"/>
    <n v="5320"/>
    <s v="india"/>
    <x v="0"/>
    <n v="8"/>
  </r>
  <r>
    <n v="141"/>
    <x v="39"/>
    <s v="AB41"/>
    <s v="AW-01-64"/>
    <x v="39"/>
    <s v="meenameena01@yahoo.com"/>
    <x v="5"/>
    <x v="0"/>
    <s v="Headphones"/>
    <s v="Bluetooth Speaker"/>
    <x v="2"/>
    <n v="4"/>
    <n v="760"/>
    <n v="3040"/>
    <n v="0.05"/>
    <n v="2888"/>
    <s v="india"/>
    <x v="0"/>
    <n v="6"/>
  </r>
  <r>
    <n v="142"/>
    <x v="40"/>
    <s v="AB42"/>
    <s v="AW-01-65"/>
    <x v="40"/>
    <s v="keerthikeerthi01@yahoo.com"/>
    <x v="0"/>
    <x v="1"/>
    <s v="Sandals"/>
    <s v="Backpack"/>
    <x v="2"/>
    <n v="7"/>
    <n v="578"/>
    <n v="4046"/>
    <n v="0.04"/>
    <n v="3884.16"/>
    <s v="india"/>
    <x v="0"/>
    <n v="5"/>
  </r>
  <r>
    <n v="143"/>
    <x v="41"/>
    <s v="AB43"/>
    <s v="AW-01-66"/>
    <x v="41"/>
    <s v="ramyaramya01@yahoo.com"/>
    <x v="0"/>
    <x v="2"/>
    <s v="Lamps &amp; Fixtures"/>
    <s v="Coffee Table"/>
    <x v="0"/>
    <n v="8"/>
    <n v="465"/>
    <n v="3720"/>
    <n v="0.03"/>
    <n v="3608.4"/>
    <s v="india"/>
    <x v="1"/>
    <n v="4"/>
  </r>
  <r>
    <n v="144"/>
    <x v="42"/>
    <s v="AB44"/>
    <s v="AW-01-67"/>
    <x v="42"/>
    <s v="eshnieshni01@yahoo.com"/>
    <x v="5"/>
    <x v="3"/>
    <s v="Cat Supplies"/>
    <s v="Car Vacuum"/>
    <x v="0"/>
    <n v="9"/>
    <n v="652"/>
    <n v="5868"/>
    <n v="0.05"/>
    <n v="5574.5999999999995"/>
    <s v="india"/>
    <x v="1"/>
    <n v="6"/>
  </r>
  <r>
    <n v="145"/>
    <x v="43"/>
    <s v="AB45"/>
    <s v="AW-01-68"/>
    <x v="43"/>
    <s v="sophiasophia01@yahoo.com"/>
    <x v="1"/>
    <x v="0"/>
    <s v="Bluetooth Speakers"/>
    <s v="Office Chair"/>
    <x v="0"/>
    <n v="12"/>
    <n v="650"/>
    <n v="7800"/>
    <n v="0.05"/>
    <n v="7410"/>
    <s v="india"/>
    <x v="1"/>
    <n v="4"/>
  </r>
  <r>
    <n v="146"/>
    <x v="44"/>
    <s v="AB46"/>
    <s v="AW-01-69"/>
    <x v="44"/>
    <s v="sandrasandra01@yahoo.com"/>
    <x v="2"/>
    <x v="1"/>
    <s v="Winter Clothing"/>
    <s v="Suit Jacket"/>
    <x v="2"/>
    <n v="3"/>
    <n v="578"/>
    <n v="1734"/>
    <n v="0.04"/>
    <n v="1664.6399999999999"/>
    <s v="india"/>
    <x v="1"/>
    <n v="5"/>
  </r>
  <r>
    <n v="147"/>
    <x v="45"/>
    <s v="AB47"/>
    <s v="AW-01-70"/>
    <x v="45"/>
    <s v="georgegeorge01@yahoo.com"/>
    <x v="3"/>
    <x v="2"/>
    <s v="Shelving Units"/>
    <s v="Wall Shelves"/>
    <x v="2"/>
    <n v="7"/>
    <n v="550"/>
    <n v="3850"/>
    <n v="0.03"/>
    <n v="3734.5"/>
    <s v="india"/>
    <x v="0"/>
    <n v="8"/>
  </r>
  <r>
    <n v="148"/>
    <x v="46"/>
    <s v="AB48"/>
    <s v="AW-01-71"/>
    <x v="46"/>
    <s v="poojapooja01@yahoo.com"/>
    <x v="4"/>
    <x v="3"/>
    <s v="Emergency Kits"/>
    <s v="Wireless Router"/>
    <x v="2"/>
    <n v="12"/>
    <n v="350"/>
    <n v="4200"/>
    <n v="0.05"/>
    <n v="3990"/>
    <s v="india"/>
    <x v="1"/>
    <n v="10"/>
  </r>
  <r>
    <n v="149"/>
    <x v="47"/>
    <s v="AB49"/>
    <s v="AW-01-72"/>
    <x v="47"/>
    <s v="jackjack01@yahoo.com"/>
    <x v="0"/>
    <x v="0"/>
    <s v="Printers"/>
    <s v="Formal Shirt"/>
    <x v="1"/>
    <n v="10"/>
    <n v="350"/>
    <n v="3500"/>
    <n v="0.05"/>
    <n v="3325"/>
    <s v="india"/>
    <x v="0"/>
    <n v="9"/>
  </r>
  <r>
    <n v="150"/>
    <x v="48"/>
    <s v="AB50"/>
    <s v="AW-01-73"/>
    <x v="48"/>
    <s v="yuthiyuthi01@yahoo.com"/>
    <x v="0"/>
    <x v="1"/>
    <s v="Dresses &amp; Skirts"/>
    <s v="Turtleneck Sweater"/>
    <x v="1"/>
    <n v="5"/>
    <n v="250"/>
    <n v="1250"/>
    <n v="0.04"/>
    <n v="1200"/>
    <s v="india"/>
    <x v="0"/>
    <n v="8"/>
  </r>
  <r>
    <n v="151"/>
    <x v="49"/>
    <s v="AB51"/>
    <s v="AW-01-74"/>
    <x v="49"/>
    <s v="aryapatel@gmail.com"/>
    <x v="1"/>
    <x v="2"/>
    <s v="Outdoor Rugs"/>
    <s v="Ceiling Light Fixture"/>
    <x v="1"/>
    <n v="5"/>
    <n v="1500"/>
    <n v="7500"/>
    <n v="0.03"/>
    <n v="7275"/>
    <s v="india"/>
    <x v="0"/>
    <n v="10"/>
  </r>
  <r>
    <n v="152"/>
    <x v="50"/>
    <s v="AB52"/>
    <s v="AW-01-75"/>
    <x v="39"/>
    <s v="meena123@gmail.com"/>
    <x v="1"/>
    <x v="3"/>
    <s v="Dish Soap"/>
    <s v="Barbecue Grill"/>
    <x v="1"/>
    <n v="3"/>
    <n v="600"/>
    <n v="1800"/>
    <n v="0.05"/>
    <n v="1710"/>
    <s v="india"/>
    <x v="1"/>
    <n v="20"/>
  </r>
  <r>
    <n v="153"/>
    <x v="51"/>
    <s v="AB53"/>
    <s v="AW-01-76"/>
    <x v="50"/>
    <s v="sidhhu99@yahoo.com"/>
    <x v="1"/>
    <x v="0"/>
    <s v="Monitors"/>
    <s v="Smart Home Hub"/>
    <x v="2"/>
    <n v="2"/>
    <n v="500"/>
    <n v="1000"/>
    <n v="0.05"/>
    <n v="950"/>
    <s v="india"/>
    <x v="0"/>
    <n v="40"/>
  </r>
  <r>
    <n v="154"/>
    <x v="52"/>
    <s v="AB54"/>
    <s v="AW-01-77"/>
    <x v="51"/>
    <s v="goyalm789@gmail.com"/>
    <x v="1"/>
    <x v="1"/>
    <s v="Sweaters"/>
    <s v="Thermal Socks"/>
    <x v="2"/>
    <n v="8"/>
    <n v="850"/>
    <n v="6800"/>
    <n v="0.04"/>
    <n v="6528"/>
    <s v="india"/>
    <x v="0"/>
    <n v="8"/>
  </r>
  <r>
    <n v="155"/>
    <x v="53"/>
    <s v="AB55"/>
    <s v="AW-01-78"/>
    <x v="52"/>
    <s v="kavyasharma2019@gmail.com"/>
    <x v="1"/>
    <x v="2"/>
    <s v="Curtains"/>
    <s v="Outdoor Fire Pit"/>
    <x v="0"/>
    <n v="4"/>
    <n v="400"/>
    <n v="1600"/>
    <n v="0.03"/>
    <n v="1552"/>
    <s v="india"/>
    <x v="1"/>
    <n v="7"/>
  </r>
  <r>
    <n v="156"/>
    <x v="54"/>
    <s v="AB56"/>
    <s v="AW-01-79"/>
    <x v="53"/>
    <s v="shethri456@gmail.com"/>
    <x v="1"/>
    <x v="3"/>
    <s v="Skincare Products"/>
    <s v="Patio Umbrella"/>
    <x v="0"/>
    <n v="7"/>
    <n v="500"/>
    <n v="3500"/>
    <n v="0.05"/>
    <n v="3325"/>
    <s v="india"/>
    <x v="1"/>
    <n v="5"/>
  </r>
  <r>
    <n v="157"/>
    <x v="55"/>
    <s v="AB57"/>
    <s v="AW-01-80"/>
    <x v="54"/>
    <s v="Arjunnair37@yahoo.com"/>
    <x v="1"/>
    <x v="0"/>
    <s v="Air Conditioners"/>
    <s v="Wireless Keyboard"/>
    <x v="0"/>
    <n v="6"/>
    <n v="900"/>
    <n v="5400"/>
    <n v="0.05"/>
    <n v="5130"/>
    <s v="india"/>
    <x v="1"/>
    <n v="6"/>
  </r>
  <r>
    <n v="158"/>
    <x v="56"/>
    <s v="AB58"/>
    <s v="AW-01-81"/>
    <x v="55"/>
    <s v="naayak@gmail.com"/>
    <x v="1"/>
    <x v="1"/>
    <s v="Hats &amp; Caps"/>
    <s v="Business Casual Shoes"/>
    <x v="1"/>
    <n v="5"/>
    <n v="300"/>
    <n v="1500"/>
    <n v="0.04"/>
    <n v="1440"/>
    <s v="india"/>
    <x v="0"/>
    <n v="9"/>
  </r>
  <r>
    <n v="159"/>
    <x v="57"/>
    <s v="AB59"/>
    <s v="AW-01-82"/>
    <x v="56"/>
    <s v="priyagupta@gmail.com"/>
    <x v="1"/>
    <x v="2"/>
    <s v="Dinnerware"/>
    <s v="Garden Trellis"/>
    <x v="1"/>
    <n v="6"/>
    <n v="500"/>
    <n v="3000"/>
    <n v="0.03"/>
    <n v="2910"/>
    <s v="india"/>
    <x v="0"/>
    <n v="14"/>
  </r>
  <r>
    <n v="160"/>
    <x v="58"/>
    <s v="AB60"/>
    <s v="AW-01-83"/>
    <x v="57"/>
    <s v="manoj@gmail.com"/>
    <x v="1"/>
    <x v="3"/>
    <s v="Breakfast Cereals"/>
    <s v="Sunblock Lotion"/>
    <x v="1"/>
    <n v="6"/>
    <n v="600"/>
    <n v="3600"/>
    <n v="0.05"/>
    <n v="3420"/>
    <s v="india"/>
    <x v="0"/>
    <n v="15"/>
  </r>
  <r>
    <n v="161"/>
    <x v="59"/>
    <s v="AB61"/>
    <s v="AW-01-84"/>
    <x v="58"/>
    <s v="rohitmenon@gmail.com"/>
    <x v="1"/>
    <x v="0"/>
    <s v="Cameras"/>
    <s v="Gaming Console"/>
    <x v="0"/>
    <n v="3"/>
    <n v="470"/>
    <n v="1410"/>
    <n v="0.05"/>
    <n v="1339.5"/>
    <s v="india"/>
    <x v="1"/>
    <n v="20"/>
  </r>
  <r>
    <n v="162"/>
    <x v="60"/>
    <s v="AB62"/>
    <s v="AW-01-85"/>
    <x v="59"/>
    <s v="sheetal@gmail.com"/>
    <x v="1"/>
    <x v="1"/>
    <s v="Office Wear"/>
    <s v="Tracksuit Set"/>
    <x v="0"/>
    <n v="4"/>
    <n v="550"/>
    <n v="2200"/>
    <n v="0.04"/>
    <n v="2112"/>
    <s v="india"/>
    <x v="1"/>
    <n v="16"/>
  </r>
  <r>
    <n v="163"/>
    <x v="61"/>
    <s v="AB63"/>
    <s v="AW-01-86"/>
    <x v="60"/>
    <s v="ananyaiyer@gmail.com"/>
    <x v="1"/>
    <x v="2"/>
    <s v="Grills &amp; BBQs"/>
    <s v="Hammock"/>
    <x v="0"/>
    <n v="2"/>
    <n v="680"/>
    <n v="1360"/>
    <n v="0.03"/>
    <n v="1319.2"/>
    <s v="india"/>
    <x v="1"/>
    <n v="13"/>
  </r>
  <r>
    <n v="164"/>
    <x v="62"/>
    <s v="AB64"/>
    <s v="AW-01-87"/>
    <x v="61"/>
    <s v="geetika@gmail.com"/>
    <x v="1"/>
    <x v="3"/>
    <s v="Paper Towels"/>
    <s v="LED Flashlight"/>
    <x v="2"/>
    <n v="8"/>
    <n v="920"/>
    <n v="7360"/>
    <n v="0.05"/>
    <n v="6992"/>
    <s v="india"/>
    <x v="0"/>
    <n v="17"/>
  </r>
  <r>
    <n v="165"/>
    <x v="63"/>
    <s v="AB65"/>
    <s v="AW-01-88"/>
    <x v="62"/>
    <s v="vishaldesai@gmail.com"/>
    <x v="1"/>
    <x v="0"/>
    <s v="Routers"/>
    <s v="Laptop Cooling Pad"/>
    <x v="2"/>
    <n v="9"/>
    <n v="580"/>
    <n v="5220"/>
    <n v="0.05"/>
    <n v="4959"/>
    <s v="india"/>
    <x v="0"/>
    <n v="8"/>
  </r>
  <r>
    <n v="166"/>
    <x v="64"/>
    <s v="AB66"/>
    <s v="AW-01-89"/>
    <x v="63"/>
    <s v="bose@gmail.com"/>
    <x v="1"/>
    <x v="1"/>
    <s v="Swimwear"/>
    <s v="Winter Gloves"/>
    <x v="2"/>
    <n v="10"/>
    <n v="450"/>
    <n v="4500"/>
    <n v="0.04"/>
    <n v="4320"/>
    <s v="india"/>
    <x v="0"/>
    <n v="5"/>
  </r>
  <r>
    <n v="167"/>
    <x v="65"/>
    <s v="AB67"/>
    <s v="AW-01-90"/>
    <x v="64"/>
    <s v="meerajain@gmail.com"/>
    <x v="1"/>
    <x v="2"/>
    <s v="Home Organizers"/>
    <s v="Bird Feeder"/>
    <x v="2"/>
    <n v="12"/>
    <n v="650"/>
    <n v="7800"/>
    <n v="0.03"/>
    <n v="7566"/>
    <s v="india"/>
    <x v="0"/>
    <n v="2"/>
  </r>
  <r>
    <n v="168"/>
    <x v="66"/>
    <s v="AB68"/>
    <s v="AW-01-91"/>
    <x v="65"/>
    <s v="saikumar@gmail.com"/>
    <x v="1"/>
    <x v="3"/>
    <s v="Hand Sanitizers"/>
    <s v="Dishwashing Liquid"/>
    <x v="2"/>
    <n v="5"/>
    <n v="585"/>
    <n v="2925"/>
    <n v="0.05"/>
    <n v="2778.75"/>
    <s v="india"/>
    <x v="0"/>
    <n v="8"/>
  </r>
  <r>
    <n v="169"/>
    <x v="67"/>
    <s v="AB69"/>
    <s v="AW-01-92"/>
    <x v="66"/>
    <s v="rohansingh@gmail.com"/>
    <x v="1"/>
    <x v="0"/>
    <s v="Microwaves"/>
    <s v="Surround Sound System"/>
    <x v="2"/>
    <n v="4"/>
    <n v="250"/>
    <n v="1000"/>
    <n v="0.05"/>
    <n v="950"/>
    <s v="india"/>
    <x v="1"/>
    <n v="5"/>
  </r>
  <r>
    <n v="170"/>
    <x v="68"/>
    <s v="AB70"/>
    <s v="AW-01-93"/>
    <x v="67"/>
    <s v="fahath@gmail.com"/>
    <x v="1"/>
    <x v="1"/>
    <s v="Belts &amp; Wallets"/>
    <s v="Leather Boots"/>
    <x v="2"/>
    <n v="6"/>
    <n v="300"/>
    <n v="1800"/>
    <n v="0.04"/>
    <n v="1728"/>
    <s v="india"/>
    <x v="1"/>
    <n v="10"/>
  </r>
  <r>
    <n v="171"/>
    <x v="69"/>
    <s v="AB71"/>
    <s v="AW-01-94"/>
    <x v="68"/>
    <s v="diyareddy@gmail.com"/>
    <x v="4"/>
    <x v="2"/>
    <s v="Coffee Mugs"/>
    <s v="Lawn Decorations"/>
    <x v="2"/>
    <n v="3"/>
    <n v="800"/>
    <n v="2400"/>
    <n v="0.03"/>
    <n v="2328"/>
    <s v="india"/>
    <x v="1"/>
    <n v="12"/>
  </r>
  <r>
    <n v="172"/>
    <x v="70"/>
    <s v="AB72"/>
    <s v="AW-01-95"/>
    <x v="69"/>
    <s v="deepthi@gmail.com"/>
    <x v="4"/>
    <x v="3"/>
    <s v="Baby Diapers"/>
    <s v="Facial Moisturizer"/>
    <x v="2"/>
    <n v="2"/>
    <n v="850"/>
    <n v="1700"/>
    <n v="0.05"/>
    <n v="1615"/>
    <s v="india"/>
    <x v="1"/>
    <n v="14"/>
  </r>
  <r>
    <n v="173"/>
    <x v="71"/>
    <s v="AB73"/>
    <s v="AW-01-96"/>
    <x v="70"/>
    <s v="aravindkumar@gmail.com"/>
    <x v="4"/>
    <x v="0"/>
    <s v="Gaming Keyboards"/>
    <s v="Baby Monitor"/>
    <x v="1"/>
    <n v="7"/>
    <n v="980"/>
    <n v="6860"/>
    <n v="0.05"/>
    <n v="6517"/>
    <s v="india"/>
    <x v="0"/>
    <n v="18"/>
  </r>
  <r>
    <n v="174"/>
    <x v="71"/>
    <s v="AB74"/>
    <s v="AW-01-97"/>
    <x v="71"/>
    <s v="balakumaran@gmail.com"/>
    <x v="4"/>
    <x v="1"/>
    <s v="Pajamas"/>
    <s v="Workout Leggings"/>
    <x v="1"/>
    <n v="8"/>
    <n v="520"/>
    <n v="4160"/>
    <n v="0.04"/>
    <n v="3993.6"/>
    <s v="india"/>
    <x v="0"/>
    <n v="19"/>
  </r>
  <r>
    <n v="175"/>
    <x v="72"/>
    <s v="AB75"/>
    <s v="AW-01-98"/>
    <x v="72"/>
    <s v="sanyamehta@gmail.com"/>
    <x v="4"/>
    <x v="2"/>
    <s v="Flower Pots"/>
    <s v="Garden Hose"/>
    <x v="1"/>
    <n v="9"/>
    <n v="560"/>
    <n v="5040"/>
    <n v="0.03"/>
    <n v="4888.8"/>
    <s v="india"/>
    <x v="0"/>
    <n v="15"/>
  </r>
  <r>
    <n v="176"/>
    <x v="73"/>
    <s v="AB76"/>
    <s v="AW-01-99"/>
    <x v="73"/>
    <s v="sangeetha@gmail.com"/>
    <x v="4"/>
    <x v="3"/>
    <s v="Cleaning Sprays"/>
    <s v="Smart Thermostat"/>
    <x v="1"/>
    <n v="10"/>
    <n v="540"/>
    <n v="5400"/>
    <n v="0.05"/>
    <n v="5130"/>
    <s v="india"/>
    <x v="0"/>
    <n v="16"/>
  </r>
  <r>
    <n v="177"/>
    <x v="74"/>
    <s v="AB77"/>
    <s v="AW-01-100"/>
    <x v="74"/>
    <s v="karthiksinha@gmail.com"/>
    <x v="4"/>
    <x v="0"/>
    <s v="Desktop Computers"/>
    <s v="Streaming Device"/>
    <x v="1"/>
    <n v="5"/>
    <n v="500"/>
    <n v="2500"/>
    <n v="0.05"/>
    <n v="2375"/>
    <s v="india"/>
    <x v="1"/>
    <n v="8"/>
  </r>
  <r>
    <n v="178"/>
    <x v="75"/>
    <s v="AB78"/>
    <s v="AW-01-101"/>
    <x v="75"/>
    <s v="rani@gmail.com"/>
    <x v="4"/>
    <x v="1"/>
    <s v="Jackets &amp; Coats"/>
    <s v="Cargo Pants"/>
    <x v="0"/>
    <n v="4"/>
    <n v="800"/>
    <n v="3200"/>
    <n v="0.04"/>
    <n v="3072"/>
    <s v="india"/>
    <x v="1"/>
    <n v="5"/>
  </r>
  <r>
    <n v="179"/>
    <x v="76"/>
    <s v="AB79"/>
    <s v="AW-01-102"/>
    <x v="76"/>
    <s v="shreyabose@gmail.com"/>
    <x v="4"/>
    <x v="2"/>
    <s v="Doormats"/>
    <s v="Deck Chair"/>
    <x v="0"/>
    <n v="6"/>
    <n v="650"/>
    <n v="3900"/>
    <n v="0.03"/>
    <n v="3783"/>
    <s v="india"/>
    <x v="0"/>
    <n v="2"/>
  </r>
  <r>
    <n v="180"/>
    <x v="77"/>
    <s v="AB80"/>
    <s v="AW-01-103"/>
    <x v="77"/>
    <s v="daniel@gmail.com"/>
    <x v="4"/>
    <x v="3"/>
    <s v="Shampoo"/>
    <s v="Fireproof Safe"/>
    <x v="0"/>
    <n v="3"/>
    <n v="450"/>
    <n v="1350"/>
    <n v="0.05"/>
    <n v="1282.5"/>
    <s v="india"/>
    <x v="0"/>
    <n v="3"/>
  </r>
  <r>
    <n v="181"/>
    <x v="78"/>
    <s v="AB81"/>
    <s v="AW-01-104"/>
    <x v="78"/>
    <s v="abhinavchawla@gmail.com"/>
    <x v="4"/>
    <x v="0"/>
    <s v="Smart Home Devices"/>
    <s v="Portable Speaker"/>
    <x v="0"/>
    <n v="2"/>
    <n v="350"/>
    <n v="700"/>
    <n v="0.05"/>
    <n v="665"/>
    <s v="india"/>
    <x v="0"/>
    <n v="7"/>
  </r>
  <r>
    <n v="182"/>
    <x v="79"/>
    <s v="AB82"/>
    <s v="AW-01-105"/>
    <x v="79"/>
    <s v="kamal@gmail.com"/>
    <x v="4"/>
    <x v="1"/>
    <s v="Socks &amp; Hosiery"/>
    <s v="Jogging Pants"/>
    <x v="0"/>
    <n v="8"/>
    <n v="650"/>
    <n v="5200"/>
    <n v="0.04"/>
    <n v="4992"/>
    <s v="india"/>
    <x v="1"/>
    <n v="6"/>
  </r>
  <r>
    <n v="183"/>
    <x v="80"/>
    <s v="AB83"/>
    <s v="AW-01-106"/>
    <x v="80"/>
    <s v="ishitaroy@gmail.com"/>
    <x v="4"/>
    <x v="2"/>
    <s v="Towels &amp; Linens"/>
    <s v="Wooden Storage Rack"/>
    <x v="0"/>
    <n v="9"/>
    <n v="850"/>
    <n v="7650"/>
    <n v="0.03"/>
    <n v="7420.5"/>
    <s v="india"/>
    <x v="1"/>
    <n v="4"/>
  </r>
  <r>
    <n v="184"/>
    <x v="81"/>
    <s v="AB84"/>
    <s v="AW-01-107"/>
    <x v="81"/>
    <s v="vijay@gmail.com"/>
    <x v="4"/>
    <x v="3"/>
    <s v="Toothpaste"/>
    <s v="Hand Soap"/>
    <x v="2"/>
    <n v="10"/>
    <n v="450"/>
    <n v="4500"/>
    <n v="0.05"/>
    <n v="4275"/>
    <s v="india"/>
    <x v="1"/>
    <n v="11"/>
  </r>
  <r>
    <n v="185"/>
    <x v="82"/>
    <s v="AB85"/>
    <s v="AW-01-108"/>
    <x v="82"/>
    <s v="tarunbhatia@gmail.com"/>
    <x v="4"/>
    <x v="0"/>
    <s v="TVs"/>
    <s v="Gaming Headset"/>
    <x v="2"/>
    <n v="12"/>
    <n v="650"/>
    <n v="7800"/>
    <n v="0.05"/>
    <n v="7410"/>
    <s v="india"/>
    <x v="0"/>
    <n v="15"/>
  </r>
  <r>
    <n v="186"/>
    <x v="83"/>
    <s v="AB86"/>
    <s v="AW-01-109"/>
    <x v="83"/>
    <s v="ajith@gmail.com"/>
    <x v="4"/>
    <x v="1"/>
    <s v="Gloves"/>
    <s v="Polo Shirt"/>
    <x v="2"/>
    <n v="4"/>
    <n v="250"/>
    <n v="1000"/>
    <n v="0.04"/>
    <n v="960"/>
    <s v="india"/>
    <x v="1"/>
    <n v="19"/>
  </r>
  <r>
    <n v="187"/>
    <x v="84"/>
    <s v="AB87"/>
    <s v="AW-01-110"/>
    <x v="84"/>
    <s v="nehakapoor@gmail.com"/>
    <x v="4"/>
    <x v="2"/>
    <s v="Vases"/>
    <s v="Decorative Wall Clock"/>
    <x v="2"/>
    <n v="5"/>
    <n v="280"/>
    <n v="1400"/>
    <n v="0.03"/>
    <n v="1358"/>
    <s v="india"/>
    <x v="1"/>
    <n v="20"/>
  </r>
  <r>
    <n v="188"/>
    <x v="85"/>
    <s v="AB88"/>
    <s v="AW-01-111"/>
    <x v="85"/>
    <s v="siva@gmail.com"/>
    <x v="4"/>
    <x v="3"/>
    <s v="Deodorants"/>
    <s v="Power Strip"/>
    <x v="2"/>
    <n v="2"/>
    <n v="290"/>
    <n v="580"/>
    <n v="0.05"/>
    <n v="551"/>
    <s v="india"/>
    <x v="1"/>
    <n v="3"/>
  </r>
  <r>
    <n v="189"/>
    <x v="86"/>
    <s v="AB89"/>
    <s v="AW-01-112"/>
    <x v="86"/>
    <s v="akashmalhotra@gmail.com"/>
    <x v="4"/>
    <x v="0"/>
    <s v="Drones"/>
    <s v="Wireless Earbuds"/>
    <x v="2"/>
    <n v="6"/>
    <n v="645"/>
    <n v="3870"/>
    <n v="0.05"/>
    <n v="3676.5"/>
    <s v="india"/>
    <x v="0"/>
    <n v="5"/>
  </r>
  <r>
    <n v="190"/>
    <x v="87"/>
    <s v="AB90"/>
    <s v="AW-01-113"/>
    <x v="87"/>
    <s v="alpha123@gmail.com"/>
    <x v="4"/>
    <x v="1"/>
    <s v="Sunglasses"/>
    <s v="Leggings"/>
    <x v="2"/>
    <n v="6"/>
    <n v="840"/>
    <n v="5040"/>
    <n v="0.04"/>
    <n v="4838.3999999999996"/>
    <s v="india"/>
    <x v="0"/>
    <n v="6"/>
  </r>
  <r>
    <n v="191"/>
    <x v="88"/>
    <s v="AB91"/>
    <s v="AW-01-114"/>
    <x v="88"/>
    <s v="beta456@yahoo.com"/>
    <x v="5"/>
    <x v="2"/>
    <s v="Storage Baskets"/>
    <s v="Potted Plants"/>
    <x v="2"/>
    <n v="5"/>
    <n v="150"/>
    <n v="750"/>
    <n v="0.03"/>
    <n v="727.5"/>
    <s v="india"/>
    <x v="0"/>
    <n v="8"/>
  </r>
  <r>
    <n v="192"/>
    <x v="89"/>
    <s v="AB92"/>
    <s v="AW-01-115"/>
    <x v="89"/>
    <s v="gamma789@gmail.com"/>
    <x v="5"/>
    <x v="3"/>
    <s v="Hair Conditioner"/>
    <s v="Body Scrub"/>
    <x v="2"/>
    <n v="3"/>
    <n v="300"/>
    <n v="900"/>
    <n v="0.05"/>
    <n v="855"/>
    <s v="india"/>
    <x v="0"/>
    <n v="5"/>
  </r>
  <r>
    <n v="193"/>
    <x v="90"/>
    <s v="AB93"/>
    <s v="AW-01-116"/>
    <x v="90"/>
    <s v="delta321@yahoo.com"/>
    <x v="5"/>
    <x v="0"/>
    <s v="Charging Stations"/>
    <s v="Bluetooth Earbuds"/>
    <x v="0"/>
    <n v="4"/>
    <n v="350"/>
    <n v="1400"/>
    <n v="0.05"/>
    <n v="1330"/>
    <s v="india"/>
    <x v="1"/>
    <n v="6"/>
  </r>
  <r>
    <n v="194"/>
    <x v="91"/>
    <s v="AB94"/>
    <s v="AW-01-117"/>
    <x v="91"/>
    <s v="epsilon654@gmail.com"/>
    <x v="5"/>
    <x v="1"/>
    <s v="Ties &amp; Scarves"/>
    <s v="Hoodie"/>
    <x v="0"/>
    <n v="8"/>
    <n v="380"/>
    <n v="3040"/>
    <n v="0.04"/>
    <n v="2918.4"/>
    <s v="india"/>
    <x v="1"/>
    <n v="2"/>
  </r>
  <r>
    <n v="195"/>
    <x v="92"/>
    <s v="AB95"/>
    <s v="AW-01-118"/>
    <x v="92"/>
    <s v="zeta987@yahoo.com"/>
    <x v="5"/>
    <x v="2"/>
    <s v="Throw Pillows"/>
    <s v="Porch Swing"/>
    <x v="1"/>
    <n v="7"/>
    <n v="420"/>
    <n v="2940"/>
    <n v="0.03"/>
    <n v="2851.7999999999997"/>
    <s v="india"/>
    <x v="0"/>
    <n v="3"/>
  </r>
  <r>
    <n v="196"/>
    <x v="93"/>
    <s v="AB96"/>
    <s v="AW-01-119"/>
    <x v="93"/>
    <s v="eta234@gmail.com"/>
    <x v="5"/>
    <x v="3"/>
    <s v="Soap Bars"/>
    <s v="Makeup Remover"/>
    <x v="1"/>
    <n v="9"/>
    <n v="435"/>
    <n v="3915"/>
    <n v="0.05"/>
    <n v="3719.25"/>
    <s v="india"/>
    <x v="1"/>
    <n v="4"/>
  </r>
  <r>
    <n v="197"/>
    <x v="94"/>
    <s v="AB97"/>
    <s v="AW-01-120"/>
    <x v="94"/>
    <s v="theta567@yahoo.com"/>
    <x v="5"/>
    <x v="0"/>
    <s v="Projectors"/>
    <s v="Phone Tripod"/>
    <x v="2"/>
    <n v="10"/>
    <n v="560"/>
    <n v="5600"/>
    <n v="0.05"/>
    <n v="5320"/>
    <s v="india"/>
    <x v="0"/>
    <n v="7"/>
  </r>
  <r>
    <n v="198"/>
    <x v="95"/>
    <s v="AB98"/>
    <s v="AW-01-121"/>
    <x v="95"/>
    <s v="iota890@gmail.com"/>
    <x v="5"/>
    <x v="1"/>
    <s v="Tracksuits"/>
    <s v="Cardigan Sweater"/>
    <x v="2"/>
    <n v="4"/>
    <n v="580"/>
    <n v="2320"/>
    <n v="0.04"/>
    <n v="2227.1999999999998"/>
    <s v="india"/>
    <x v="0"/>
    <n v="9"/>
  </r>
  <r>
    <n v="199"/>
    <x v="96"/>
    <s v="AB99"/>
    <s v="AW-01-122"/>
    <x v="96"/>
    <s v="kappa123@yahoo.com"/>
    <x v="5"/>
    <x v="2"/>
    <s v="Outdoor Chairs"/>
    <s v="Patio Sofa"/>
    <x v="2"/>
    <n v="5"/>
    <n v="570"/>
    <n v="2850"/>
    <n v="0.03"/>
    <n v="2764.5"/>
    <s v="india"/>
    <x v="1"/>
    <n v="11"/>
  </r>
  <r>
    <n v="200"/>
    <x v="97"/>
    <s v="AB100"/>
    <s v="AW-01-123"/>
    <x v="97"/>
    <s v="lambda456@gmail.com"/>
    <x v="5"/>
    <x v="3"/>
    <s v="Lip Balm"/>
    <s v="Cotton Swabs"/>
    <x v="2"/>
    <n v="8"/>
    <n v="560"/>
    <n v="4480"/>
    <n v="0.05"/>
    <n v="4256"/>
    <s v="india"/>
    <x v="1"/>
    <n v="10"/>
  </r>
  <r>
    <n v="201"/>
    <x v="98"/>
    <s v="AB101"/>
    <s v="AW-01-124"/>
    <x v="98"/>
    <s v="mu789@yahoo.com"/>
    <x v="5"/>
    <x v="0"/>
    <s v="USB Drives"/>
    <s v="Digital Photo Frame"/>
    <x v="0"/>
    <n v="6"/>
    <n v="520"/>
    <n v="3120"/>
    <n v="0.05"/>
    <n v="2964"/>
    <s v="india"/>
    <x v="1"/>
    <n v="12"/>
  </r>
  <r>
    <n v="202"/>
    <x v="99"/>
    <s v="AB102"/>
    <s v="AW-01-125"/>
    <x v="99"/>
    <s v="nu321@gmail.com"/>
    <x v="5"/>
    <x v="1"/>
    <s v="Sleepwear"/>
    <s v="Sun Hat"/>
    <x v="0"/>
    <n v="3"/>
    <n v="510"/>
    <n v="1530"/>
    <n v="0.04"/>
    <n v="1468.8"/>
    <s v="india"/>
    <x v="0"/>
    <n v="15"/>
  </r>
  <r>
    <n v="203"/>
    <x v="100"/>
    <s v="AB103"/>
    <s v="AW-01-126"/>
    <x v="100"/>
    <s v="xi654@yahoo.com"/>
    <x v="5"/>
    <x v="2"/>
    <s v="Patio Umbrellas"/>
    <s v="Window Drapes"/>
    <x v="0"/>
    <n v="2"/>
    <n v="840"/>
    <n v="1680"/>
    <n v="0.03"/>
    <n v="1629.6"/>
    <s v="india"/>
    <x v="0"/>
    <n v="14"/>
  </r>
  <r>
    <n v="204"/>
    <x v="101"/>
    <s v="AB104"/>
    <s v="AW-01-127"/>
    <x v="101"/>
    <s v="omicron987@gmail.com"/>
    <x v="5"/>
    <x v="3"/>
    <s v="Face Masks"/>
    <s v="Foot Cream"/>
    <x v="0"/>
    <n v="4"/>
    <n v="830"/>
    <n v="3320"/>
    <n v="0.05"/>
    <n v="3154"/>
    <s v="india"/>
    <x v="0"/>
    <n v="13"/>
  </r>
  <r>
    <n v="205"/>
    <x v="102"/>
    <s v="AB105"/>
    <s v="AW-01-128"/>
    <x v="102"/>
    <s v="pi234@yahoo.com"/>
    <x v="5"/>
    <x v="0"/>
    <s v="Electric Kettles"/>
    <s v="Memory Foam Pillow"/>
    <x v="0"/>
    <n v="2"/>
    <n v="820"/>
    <n v="1640"/>
    <n v="0.05"/>
    <n v="1558"/>
    <s v="india"/>
    <x v="0"/>
    <n v="19"/>
  </r>
  <r>
    <n v="206"/>
    <x v="103"/>
    <s v="AB106"/>
    <s v="AW-01-129"/>
    <x v="103"/>
    <s v="rho567@gmail.com"/>
    <x v="5"/>
    <x v="1"/>
    <s v="Rainwear"/>
    <s v="Tank Top"/>
    <x v="0"/>
    <n v="4"/>
    <n v="750"/>
    <n v="3000"/>
    <n v="0.04"/>
    <n v="2880"/>
    <s v="india"/>
    <x v="1"/>
    <n v="18"/>
  </r>
  <r>
    <n v="207"/>
    <x v="104"/>
    <s v="AB107"/>
    <s v="AW-01-130"/>
    <x v="104"/>
    <s v="sigma890@yahoo.com"/>
    <x v="5"/>
    <x v="2"/>
    <s v="Wicker Furniture"/>
    <s v="Folding Table"/>
    <x v="0"/>
    <n v="2"/>
    <n v="700"/>
    <n v="1400"/>
    <n v="0.03"/>
    <n v="1358"/>
    <s v="india"/>
    <x v="1"/>
    <n v="17"/>
  </r>
  <r>
    <n v="208"/>
    <x v="105"/>
    <s v="AB108"/>
    <s v="AW-01-131"/>
    <x v="105"/>
    <s v="tau123@gmail.com"/>
    <x v="5"/>
    <x v="3"/>
    <s v="Nail Clippers"/>
    <s v="Essential Oils"/>
    <x v="2"/>
    <n v="5"/>
    <n v="690"/>
    <n v="3450"/>
    <n v="0.05"/>
    <n v="3277.5"/>
    <s v="india"/>
    <x v="0"/>
    <n v="5"/>
  </r>
  <r>
    <n v="209"/>
    <x v="106"/>
    <s v="AB109"/>
    <s v="AW-01-132"/>
    <x v="106"/>
    <s v="upsilon456@yahoo.com"/>
    <x v="5"/>
    <x v="0"/>
    <s v="Dishwashers"/>
    <s v="Portable Fan"/>
    <x v="2"/>
    <n v="2"/>
    <n v="680"/>
    <n v="1360"/>
    <n v="0.05"/>
    <n v="1292"/>
    <s v="india"/>
    <x v="0"/>
    <n v="2"/>
  </r>
  <r>
    <n v="210"/>
    <x v="107"/>
    <s v="AB110"/>
    <s v="AW-01-133"/>
    <x v="107"/>
    <s v="phi789@gmail.com"/>
    <x v="5"/>
    <x v="1"/>
    <s v="Yoga Wear"/>
    <s v="Silk Scarf"/>
    <x v="2"/>
    <n v="8"/>
    <n v="670"/>
    <n v="5360"/>
    <n v="0.04"/>
    <n v="5145.5999999999995"/>
    <s v="india"/>
    <x v="1"/>
    <n v="11"/>
  </r>
  <r>
    <n v="211"/>
    <x v="108"/>
    <s v="AB111"/>
    <s v="AW-01-134"/>
    <x v="108"/>
    <s v="chi321@yahoo.com"/>
    <x v="0"/>
    <x v="2"/>
    <s v="Outdoor Lights"/>
    <s v="Lawn Mower"/>
    <x v="2"/>
    <n v="9"/>
    <n v="650"/>
    <n v="5850"/>
    <n v="0.03"/>
    <n v="5674.5"/>
    <s v="india"/>
    <x v="1"/>
    <n v="10"/>
  </r>
  <r>
    <n v="212"/>
    <x v="109"/>
    <s v="AB112"/>
    <s v="AW-01-135"/>
    <x v="109"/>
    <s v="psi654@gmail.com"/>
    <x v="0"/>
    <x v="3"/>
    <s v="Body Lotion"/>
    <s v="Travel Mug"/>
    <x v="2"/>
    <n v="7"/>
    <n v="480"/>
    <n v="3360"/>
    <n v="0.05"/>
    <n v="3192"/>
    <s v="india"/>
    <x v="1"/>
    <n v="12"/>
  </r>
  <r>
    <n v="213"/>
    <x v="110"/>
    <s v="AB113"/>
    <s v="AW-01-136"/>
    <x v="110"/>
    <s v="omega987@yahoo.com"/>
    <x v="0"/>
    <x v="0"/>
    <s v="Power Banks"/>
    <s v="Facial Cleansing Brush"/>
    <x v="2"/>
    <n v="3"/>
    <n v="470"/>
    <n v="1410"/>
    <n v="0.05"/>
    <n v="1339.5"/>
    <s v="india"/>
    <x v="0"/>
    <n v="14"/>
  </r>
  <r>
    <n v="214"/>
    <x v="111"/>
    <s v="AB114"/>
    <s v="AW-01-137"/>
    <x v="111"/>
    <s v="test001@gmail.com"/>
    <x v="0"/>
    <x v="1"/>
    <s v="Blazers"/>
    <s v="Workout T-shirt"/>
    <x v="2"/>
    <n v="6"/>
    <n v="460"/>
    <n v="2760"/>
    <n v="0.04"/>
    <n v="2649.6"/>
    <s v="india"/>
    <x v="0"/>
    <n v="15"/>
  </r>
  <r>
    <n v="215"/>
    <x v="112"/>
    <s v="AB115"/>
    <s v="AW-01-138"/>
    <x v="112"/>
    <s v="test002@yahoo.com"/>
    <x v="0"/>
    <x v="2"/>
    <s v="Picnic Tables"/>
    <s v="Rocking Chair"/>
    <x v="2"/>
    <n v="5"/>
    <n v="450"/>
    <n v="2250"/>
    <n v="0.03"/>
    <n v="2182.5"/>
    <s v="india"/>
    <x v="0"/>
    <n v="16"/>
  </r>
  <r>
    <n v="216"/>
    <x v="113"/>
    <s v="AB116"/>
    <s v="AW-01-139"/>
    <x v="113"/>
    <s v="test003@gmail.com"/>
    <x v="0"/>
    <x v="3"/>
    <s v="Cotton Swabs"/>
    <s v="Pet Grooming Kit"/>
    <x v="2"/>
    <n v="2"/>
    <n v="420"/>
    <n v="840"/>
    <n v="0.05"/>
    <n v="798"/>
    <s v="india"/>
    <x v="0"/>
    <n v="17"/>
  </r>
  <r>
    <n v="217"/>
    <x v="114"/>
    <s v="AB117"/>
    <s v="AW-01-140"/>
    <x v="114"/>
    <s v="test004@yahoo.com"/>
    <x v="0"/>
    <x v="0"/>
    <s v="Wireless Mouse"/>
    <s v="Compact Exercise Bike"/>
    <x v="2"/>
    <n v="4"/>
    <n v="410"/>
    <n v="1640"/>
    <n v="0.05"/>
    <n v="1558"/>
    <s v="india"/>
    <x v="1"/>
    <n v="20"/>
  </r>
  <r>
    <n v="218"/>
    <x v="115"/>
    <s v="AB118"/>
    <s v="AW-01-141"/>
    <x v="115"/>
    <s v="test005@gmail.com"/>
    <x v="0"/>
    <x v="1"/>
    <s v="Sports Jerseys"/>
    <s v="Business Suit"/>
    <x v="2"/>
    <n v="6"/>
    <n v="430"/>
    <n v="2580"/>
    <n v="0.04"/>
    <n v="2476.7999999999997"/>
    <s v="india"/>
    <x v="1"/>
    <n v="12"/>
  </r>
  <r>
    <n v="219"/>
    <x v="116"/>
    <s v="AB119"/>
    <s v="AW-01-142"/>
    <x v="116"/>
    <s v="test006@yahoo.com"/>
    <x v="0"/>
    <x v="2"/>
    <s v="Garden Benches"/>
    <s v="Garden Sprayer"/>
    <x v="2"/>
    <n v="8"/>
    <n v="480"/>
    <n v="3840"/>
    <n v="0.03"/>
    <n v="3724.7999999999997"/>
    <s v="india"/>
    <x v="1"/>
    <n v="15"/>
  </r>
  <r>
    <n v="220"/>
    <x v="117"/>
    <s v="AB120"/>
    <s v="AW-01-143"/>
    <x v="117"/>
    <s v="test007@gmail.com"/>
    <x v="0"/>
    <x v="3"/>
    <s v="Hair Brushes"/>
    <s v="First Aid Kit"/>
    <x v="2"/>
    <n v="7"/>
    <n v="450"/>
    <n v="3150"/>
    <n v="0.05"/>
    <n v="2992.5"/>
    <s v="india"/>
    <x v="0"/>
    <n v="8"/>
  </r>
  <r>
    <n v="221"/>
    <x v="118"/>
    <s v="AB121"/>
    <s v="AW-01-144"/>
    <x v="118"/>
    <s v="test008@yahoo.com"/>
    <x v="0"/>
    <x v="0"/>
    <s v="Car Accessories"/>
    <s v="Fitness Tracker"/>
    <x v="1"/>
    <n v="8"/>
    <n v="460"/>
    <n v="3680"/>
    <n v="0.05"/>
    <n v="3496"/>
    <s v="india"/>
    <x v="0"/>
    <n v="9"/>
  </r>
  <r>
    <n v="222"/>
    <x v="118"/>
    <s v="AB122"/>
    <s v="AW-01-145"/>
    <x v="119"/>
    <s v="test009@gmail.com"/>
    <x v="0"/>
    <x v="1"/>
    <s v="Work Boots"/>
    <s v="Formal Shoes"/>
    <x v="1"/>
    <n v="9"/>
    <n v="480"/>
    <n v="4320"/>
    <n v="0.04"/>
    <n v="4147.2"/>
    <s v="india"/>
    <x v="1"/>
    <n v="6"/>
  </r>
  <r>
    <n v="223"/>
    <x v="119"/>
    <s v="AB123"/>
    <s v="AW-01-146"/>
    <x v="120"/>
    <s v="test010@yahoo.com"/>
    <x v="0"/>
    <x v="2"/>
    <s v="Fence Panels"/>
    <s v="Garden Edging"/>
    <x v="1"/>
    <n v="10"/>
    <n v="800"/>
    <n v="8000"/>
    <n v="0.03"/>
    <n v="7760"/>
    <s v="india"/>
    <x v="0"/>
    <n v="3"/>
  </r>
  <r>
    <n v="224"/>
    <x v="120"/>
    <s v="AB124"/>
    <s v="AW-01-147"/>
    <x v="121"/>
    <s v="user001@gmail.com"/>
    <x v="0"/>
    <x v="3"/>
    <s v="Makeup Brushes"/>
    <s v="Wireless Charger"/>
    <x v="1"/>
    <n v="10"/>
    <n v="520"/>
    <n v="5200"/>
    <n v="0.05"/>
    <n v="4940"/>
    <s v="india"/>
    <x v="0"/>
    <n v="2"/>
  </r>
  <r>
    <n v="225"/>
    <x v="121"/>
    <s v="AB125"/>
    <s v="AW-01-148"/>
    <x v="122"/>
    <s v="user002@yahoo.com"/>
    <x v="0"/>
    <x v="0"/>
    <s v="Home Security Systems"/>
    <s v="GPS Tracker"/>
    <x v="1"/>
    <n v="12"/>
    <n v="600"/>
    <n v="7200"/>
    <n v="0.05"/>
    <n v="6840"/>
    <s v="india"/>
    <x v="1"/>
    <n v="7"/>
  </r>
  <r>
    <n v="226"/>
    <x v="122"/>
    <s v="AB126"/>
    <s v="AW-01-149"/>
    <x v="123"/>
    <s v="user003@gmail.com"/>
    <x v="0"/>
    <x v="1"/>
    <s v="Casual Shoes"/>
    <s v="Neck Tie"/>
    <x v="1"/>
    <n v="12"/>
    <n v="650"/>
    <n v="7800"/>
    <n v="0.04"/>
    <n v="7488"/>
    <s v="india"/>
    <x v="1"/>
    <n v="14"/>
  </r>
  <r>
    <n v="227"/>
    <x v="123"/>
    <s v="AB127"/>
    <s v="AW-01-150"/>
    <x v="124"/>
    <s v="user004@yahoo.com"/>
    <x v="0"/>
    <x v="2"/>
    <s v="Garden Hoses"/>
    <s v="Patio Heater"/>
    <x v="1"/>
    <n v="5"/>
    <n v="820"/>
    <n v="4100"/>
    <n v="0.03"/>
    <n v="3977"/>
    <s v="india"/>
    <x v="1"/>
    <n v="11"/>
  </r>
  <r>
    <n v="228"/>
    <x v="124"/>
    <s v="AB128"/>
    <s v="AW-01-151"/>
    <x v="125"/>
    <s v="user005@gmail.com"/>
    <x v="0"/>
    <x v="3"/>
    <s v="Face Wash"/>
    <s v="Shaving Kit"/>
    <x v="1"/>
    <n v="8"/>
    <n v="300"/>
    <n v="2400"/>
    <n v="0.05"/>
    <n v="2280"/>
    <s v="india"/>
    <x v="0"/>
    <n v="10"/>
  </r>
  <r>
    <n v="229"/>
    <x v="125"/>
    <s v="AB129"/>
    <s v="AW-01-152"/>
    <x v="126"/>
    <s v="user006@yahoo.com"/>
    <x v="0"/>
    <x v="0"/>
    <s v="Laptop Accessories"/>
    <s v="Hair Dryer"/>
    <x v="1"/>
    <n v="6"/>
    <n v="450"/>
    <n v="2700"/>
    <n v="0.05"/>
    <n v="2565"/>
    <s v="india"/>
    <x v="0"/>
    <n v="15"/>
  </r>
  <r>
    <n v="230"/>
    <x v="126"/>
    <s v="AB130"/>
    <s v="AW-01-153"/>
    <x v="127"/>
    <s v="user007@gmail.com"/>
    <x v="0"/>
    <x v="1"/>
    <s v="Activewear"/>
    <s v="Beanie Hat"/>
    <x v="1"/>
    <n v="7"/>
    <n v="490"/>
    <n v="3430"/>
    <n v="0.04"/>
    <n v="3292.7999999999997"/>
    <s v="india"/>
    <x v="0"/>
    <n v="20"/>
  </r>
  <r>
    <n v="231"/>
    <x v="127"/>
    <s v="AB131"/>
    <s v="AW-01-154"/>
    <x v="128"/>
    <s v="alpha100@gmail.com"/>
    <x v="0"/>
    <x v="2"/>
    <s v="Lawn Mowers"/>
    <s v="Wind Chimes"/>
    <x v="0"/>
    <n v="5"/>
    <n v="400"/>
    <n v="2000"/>
    <n v="0.03"/>
    <n v="1940"/>
    <s v="india"/>
    <x v="1"/>
    <n v="20"/>
  </r>
  <r>
    <n v="232"/>
    <x v="128"/>
    <s v="AB132"/>
    <s v="AW-01-155"/>
    <x v="129"/>
    <s v="beta200@yahoo.com"/>
    <x v="1"/>
    <x v="3"/>
    <s v="Sunscreen"/>
    <s v="Vitamin Supplements"/>
    <x v="0"/>
    <n v="3"/>
    <n v="500"/>
    <n v="1500"/>
    <n v="0.05"/>
    <n v="1425"/>
    <s v="india"/>
    <x v="0"/>
    <n v="10"/>
  </r>
  <r>
    <n v="233"/>
    <x v="129"/>
    <s v="AB133"/>
    <s v="AW-01-156"/>
    <x v="130"/>
    <s v="gamma300@gmail.com"/>
    <x v="1"/>
    <x v="0"/>
    <s v="Game Consoles"/>
    <s v="VR Controllers"/>
    <x v="0"/>
    <n v="4"/>
    <n v="550"/>
    <n v="2200"/>
    <n v="0.05"/>
    <n v="2090"/>
    <s v="india"/>
    <x v="1"/>
    <n v="5"/>
  </r>
  <r>
    <n v="234"/>
    <x v="130"/>
    <s v="AB134"/>
    <s v="AW-01-157"/>
    <x v="131"/>
    <s v="delta400@yahoo.com"/>
    <x v="2"/>
    <x v="1"/>
    <s v="Thermal Wear"/>
    <s v="Baseball Cap"/>
    <x v="0"/>
    <n v="6"/>
    <n v="1000"/>
    <n v="6000"/>
    <n v="0.04"/>
    <n v="5760"/>
    <s v="india"/>
    <x v="1"/>
    <n v="8"/>
  </r>
  <r>
    <n v="235"/>
    <x v="131"/>
    <s v="AB135"/>
    <s v="AW-01-158"/>
    <x v="132"/>
    <s v="epsilon500@gmail.com"/>
    <x v="5"/>
    <x v="2"/>
    <s v="Toolboxes"/>
    <s v="Outdoor String Lights"/>
    <x v="0"/>
    <n v="7"/>
    <n v="800"/>
    <n v="5600"/>
    <n v="0.03"/>
    <n v="5432"/>
    <s v="india"/>
    <x v="0"/>
    <n v="9"/>
  </r>
  <r>
    <n v="236"/>
    <x v="132"/>
    <s v="AB136"/>
    <s v="AW-01-159"/>
    <x v="133"/>
    <s v="zeta600@yahoo.com"/>
    <x v="4"/>
    <x v="3"/>
    <s v="Lipstick"/>
    <s v="Cotton Towels"/>
    <x v="0"/>
    <n v="8"/>
    <n v="900"/>
    <n v="7200"/>
    <n v="0.05"/>
    <n v="6840"/>
    <s v="india"/>
    <x v="0"/>
    <n v="6"/>
  </r>
  <r>
    <n v="237"/>
    <x v="133"/>
    <s v="AB137"/>
    <s v="AW-01-160"/>
    <x v="134"/>
    <s v="eta700@gmail.com"/>
    <x v="4"/>
    <x v="0"/>
    <s v="Smart Speakers"/>
    <s v="Electric Scooter"/>
    <x v="2"/>
    <n v="2"/>
    <n v="950"/>
    <n v="1900"/>
    <n v="0.05"/>
    <n v="1805"/>
    <s v="india"/>
    <x v="1"/>
    <n v="7"/>
  </r>
  <r>
    <n v="238"/>
    <x v="134"/>
    <s v="AB138"/>
    <s v="AW-01-161"/>
    <x v="135"/>
    <s v="theta800@yahoo.com"/>
    <x v="4"/>
    <x v="1"/>
    <s v="Leggings"/>
    <s v="Pajama Set"/>
    <x v="2"/>
    <n v="1"/>
    <n v="650"/>
    <n v="650"/>
    <n v="0.04"/>
    <n v="624"/>
    <s v="india"/>
    <x v="1"/>
    <n v="4"/>
  </r>
  <r>
    <n v="239"/>
    <x v="135"/>
    <s v="AB139"/>
    <s v="AW-01-162"/>
    <x v="136"/>
    <s v="iota900@gmail.com"/>
    <x v="5"/>
    <x v="2"/>
    <s v="Wind Chimes"/>
    <s v="Watering Can"/>
    <x v="2"/>
    <n v="5"/>
    <n v="220"/>
    <n v="1100"/>
    <n v="0.03"/>
    <n v="1067"/>
    <s v="india"/>
    <x v="0"/>
    <n v="3"/>
  </r>
  <r>
    <n v="240"/>
    <x v="136"/>
    <s v="AB140"/>
    <s v="AW-01-163"/>
    <x v="137"/>
    <s v="kappa101@gmail.com"/>
    <x v="0"/>
    <x v="3"/>
    <s v="Cotton Pads"/>
    <s v="Yoga Mat"/>
    <x v="2"/>
    <n v="6"/>
    <n v="540"/>
    <n v="3240"/>
    <n v="0.05"/>
    <n v="3078"/>
    <s v="india"/>
    <x v="0"/>
    <n v="8"/>
  </r>
  <r>
    <n v="241"/>
    <x v="137"/>
    <s v="AB141"/>
    <s v="AW-01-164"/>
    <x v="138"/>
    <s v="lambda202@yahoo.com"/>
    <x v="1"/>
    <x v="0"/>
    <s v="eReaders"/>
    <s v="Game Console Stand"/>
    <x v="2"/>
    <n v="8"/>
    <n v="820"/>
    <n v="6560"/>
    <n v="0.05"/>
    <n v="6232"/>
    <s v="india"/>
    <x v="1"/>
    <n v="12"/>
  </r>
  <r>
    <n v="242"/>
    <x v="138"/>
    <s v="AB142"/>
    <s v="AW-01-165"/>
    <x v="139"/>
    <s v="mu303@gmail.com"/>
    <x v="2"/>
    <x v="1"/>
    <s v="Running Shorts"/>
    <s v="Graphic Print Sweatshirt"/>
    <x v="2"/>
    <n v="4"/>
    <n v="490"/>
    <n v="1960"/>
    <n v="0.04"/>
    <n v="1881.6"/>
    <s v="india"/>
    <x v="1"/>
    <n v="15"/>
  </r>
  <r>
    <n v="243"/>
    <x v="139"/>
    <s v="AB143"/>
    <s v="AW-01-166"/>
    <x v="140"/>
    <s v="nu404@yahoo.com"/>
    <x v="0"/>
    <x v="2"/>
    <s v="Bird Feeders"/>
    <s v="Door Mat"/>
    <x v="2"/>
    <n v="3"/>
    <n v="742"/>
    <n v="2226"/>
    <n v="0.03"/>
    <n v="2159.2199999999998"/>
    <s v="india"/>
    <x v="0"/>
    <n v="14"/>
  </r>
  <r>
    <n v="244"/>
    <x v="140"/>
    <s v="AB144"/>
    <s v="AW-01-167"/>
    <x v="141"/>
    <s v="xi505@gmail.com"/>
    <x v="4"/>
    <x v="3"/>
    <s v="Mouthwash"/>
    <s v="Kitchen Knife Set"/>
    <x v="1"/>
    <n v="9"/>
    <n v="1000"/>
    <n v="9000"/>
    <n v="0.05"/>
    <n v="8550"/>
    <s v="india"/>
    <x v="0"/>
    <n v="18"/>
  </r>
  <r>
    <n v="245"/>
    <x v="141"/>
    <s v="AB145"/>
    <s v="AW-01-168"/>
    <x v="142"/>
    <s v="omicron606@yahoo.com"/>
    <x v="5"/>
    <x v="0"/>
    <s v="Electric Scooters"/>
    <s v="LED Desk Lamp"/>
    <x v="1"/>
    <n v="7"/>
    <n v="542"/>
    <n v="3794"/>
    <n v="0.05"/>
    <n v="3604.2999999999997"/>
    <s v="india"/>
    <x v="0"/>
    <n v="19"/>
  </r>
  <r>
    <n v="246"/>
    <x v="142"/>
    <s v="AB146"/>
    <s v="AW-01-169"/>
    <x v="143"/>
    <s v="pi707@gmail.com"/>
    <x v="0"/>
    <x v="1"/>
    <s v="Athleisure"/>
    <s v="Swimwear"/>
    <x v="1"/>
    <n v="12"/>
    <n v="980"/>
    <n v="11760"/>
    <n v="0.04"/>
    <n v="11289.6"/>
    <s v="india"/>
    <x v="0"/>
    <n v="5"/>
  </r>
  <r>
    <n v="247"/>
    <x v="143"/>
    <s v="AB147"/>
    <s v="AW-01-170"/>
    <x v="144"/>
    <s v="rho808@gmail.com"/>
    <x v="1"/>
    <x v="2"/>
    <s v="Bar Stools"/>
    <s v="Picnic Table"/>
    <x v="1"/>
    <n v="10"/>
    <n v="620"/>
    <n v="6200"/>
    <n v="0.03"/>
    <n v="6014"/>
    <s v="india"/>
    <x v="1"/>
    <n v="6"/>
  </r>
  <r>
    <n v="248"/>
    <x v="144"/>
    <s v="AB148"/>
    <s v="AW-01-171"/>
    <x v="145"/>
    <s v="sigma909@yahoo.com"/>
    <x v="2"/>
    <x v="3"/>
    <s v="Wet Wipes"/>
    <s v="Baking Tray"/>
    <x v="0"/>
    <n v="11"/>
    <n v="630"/>
    <n v="6930"/>
    <n v="0.05"/>
    <n v="6583.5"/>
    <s v="india"/>
    <x v="0"/>
    <n v="2"/>
  </r>
  <r>
    <n v="249"/>
    <x v="145"/>
    <s v="AB149"/>
    <s v="AW-01-172"/>
    <x v="146"/>
    <s v="tau111@gmail.com"/>
    <x v="0"/>
    <x v="0"/>
    <s v="Gaming Monitors"/>
    <s v="Phone Ring Light"/>
    <x v="0"/>
    <n v="12"/>
    <n v="455"/>
    <n v="5460"/>
    <n v="0.05"/>
    <n v="5187"/>
    <s v="india"/>
    <x v="0"/>
    <n v="8"/>
  </r>
  <r>
    <n v="250"/>
    <x v="146"/>
    <s v="AB150"/>
    <s v="AW-01-173"/>
    <x v="147"/>
    <s v="upsilon222@yahoo.com"/>
    <x v="4"/>
    <x v="1"/>
    <s v="Dancewear"/>
    <s v="Trench Coat"/>
    <x v="0"/>
    <n v="8"/>
    <n v="670"/>
    <n v="5360"/>
    <n v="0.04"/>
    <n v="5145.5999999999995"/>
    <s v="india"/>
    <x v="1"/>
    <n v="7"/>
  </r>
  <r>
    <n v="251"/>
    <x v="147"/>
    <s v="AB151"/>
    <s v="AW-01-174"/>
    <x v="148"/>
    <s v="phi333@gmail.com"/>
    <x v="5"/>
    <x v="2"/>
    <s v="Fire Pits"/>
    <s v="Garden Storage Box"/>
    <x v="0"/>
    <n v="9"/>
    <n v="825"/>
    <n v="7425"/>
    <n v="0.03"/>
    <n v="7202.25"/>
    <s v="india"/>
    <x v="0"/>
    <n v="9"/>
  </r>
  <r>
    <n v="252"/>
    <x v="148"/>
    <s v="AB152"/>
    <s v="AW-01-175"/>
    <x v="149"/>
    <s v="chi444@yahoo.com"/>
    <x v="0"/>
    <x v="3"/>
    <s v="Hand Cream"/>
    <s v="Hand Sanitizing Wipes"/>
    <x v="2"/>
    <n v="6"/>
    <n v="984"/>
    <n v="5904"/>
    <n v="0.05"/>
    <n v="5608.8"/>
    <s v="india"/>
    <x v="0"/>
    <n v="3"/>
  </r>
  <r>
    <n v="253"/>
    <x v="149"/>
    <s v="AB153"/>
    <s v="AW-01-176"/>
    <x v="150"/>
    <s v="psi555@gmail.com"/>
    <x v="1"/>
    <x v="0"/>
    <s v="Video Doorbells"/>
    <s v="Dehumidifier"/>
    <x v="2"/>
    <n v="3"/>
    <n v="810"/>
    <n v="2430"/>
    <n v="0.05"/>
    <n v="2308.5"/>
    <s v="india"/>
    <x v="0"/>
    <n v="13"/>
  </r>
  <r>
    <n v="254"/>
    <x v="150"/>
    <s v="AB154"/>
    <s v="AW-01-177"/>
    <x v="151"/>
    <s v="omega666@gmail.com"/>
    <x v="2"/>
    <x v="1"/>
    <s v="Formal Shoes"/>
    <s v="Cargo Shorts"/>
    <x v="2"/>
    <n v="8"/>
    <n v="525"/>
    <n v="4200"/>
    <n v="0.04"/>
    <n v="4032"/>
    <s v="india"/>
    <x v="0"/>
    <n v="12"/>
  </r>
  <r>
    <n v="255"/>
    <x v="151"/>
    <s v="AB155"/>
    <s v="AW-01-178"/>
    <x v="152"/>
    <s v="nova777@yahoo.com"/>
    <x v="0"/>
    <x v="2"/>
    <s v="Outdoor Sofas"/>
    <s v="Outdoor Sofa"/>
    <x v="2"/>
    <n v="5"/>
    <n v="625"/>
    <n v="3125"/>
    <n v="0.03"/>
    <n v="3031.25"/>
    <s v="india"/>
    <x v="0"/>
    <n v="11"/>
  </r>
  <r>
    <n v="256"/>
    <x v="152"/>
    <s v="AB156"/>
    <s v="AW-01-179"/>
    <x v="153"/>
    <s v="stellar888@gmail.com"/>
    <x v="4"/>
    <x v="3"/>
    <s v="Perfumes"/>
    <s v="Wet Wipes"/>
    <x v="2"/>
    <n v="7"/>
    <n v="910"/>
    <n v="6370"/>
    <n v="0.05"/>
    <n v="6051.5"/>
    <s v="india"/>
    <x v="0"/>
    <n v="10"/>
  </r>
  <r>
    <n v="257"/>
    <x v="153"/>
    <s v="AB157"/>
    <s v="AW-01-180"/>
    <x v="154"/>
    <s v="cosmos999@yahoo.com"/>
    <x v="5"/>
    <x v="0"/>
    <s v="Baby Monitors"/>
    <s v="Electric Blanket"/>
    <x v="2"/>
    <n v="4"/>
    <n v="410"/>
    <n v="1640"/>
    <n v="0.05"/>
    <n v="1558"/>
    <s v="india"/>
    <x v="1"/>
    <n v="9"/>
  </r>
  <r>
    <n v="258"/>
    <x v="154"/>
    <s v="AB158"/>
    <s v="AW-01-181"/>
    <x v="155"/>
    <s v="orbit1010@gmail.com"/>
    <x v="0"/>
    <x v="1"/>
    <s v="Skirts"/>
    <s v="Wool Socks"/>
    <x v="2"/>
    <n v="2"/>
    <n v="480"/>
    <n v="960"/>
    <n v="0.04"/>
    <n v="921.59999999999991"/>
    <s v="india"/>
    <x v="1"/>
    <n v="8"/>
  </r>
  <r>
    <n v="259"/>
    <x v="155"/>
    <s v="AB159"/>
    <s v="AW-01-182"/>
    <x v="156"/>
    <s v="astro1111@yahoo.com"/>
    <x v="1"/>
    <x v="2"/>
    <s v="Rocking Chairs"/>
    <s v="LED Porch Light"/>
    <x v="2"/>
    <n v="8"/>
    <n v="453"/>
    <n v="3624"/>
    <n v="0.03"/>
    <n v="3515.2799999999997"/>
    <s v="india"/>
    <x v="1"/>
    <n v="7"/>
  </r>
  <r>
    <n v="260"/>
    <x v="156"/>
    <s v="AB160"/>
    <s v="AW-01-183"/>
    <x v="157"/>
    <s v="meteor1212@gmail.com"/>
    <x v="2"/>
    <x v="3"/>
    <s v="Face Moisturizers"/>
    <s v="Room Air Freshener"/>
    <x v="1"/>
    <n v="7"/>
    <n v="623"/>
    <n v="4361"/>
    <n v="0.05"/>
    <n v="4142.95"/>
    <s v="india"/>
    <x v="0"/>
    <n v="6"/>
  </r>
  <r>
    <n v="261"/>
    <x v="157"/>
    <s v="AB161"/>
    <s v="AW-01-184"/>
    <x v="158"/>
    <s v="galaxy1313@yahoo.com"/>
    <x v="0"/>
    <x v="0"/>
    <s v="Bluetooth Earbuds"/>
    <s v="Smart Glasses"/>
    <x v="1"/>
    <n v="10"/>
    <n v="871"/>
    <n v="8710"/>
    <n v="0.05"/>
    <n v="8274.5"/>
    <s v="india"/>
    <x v="0"/>
    <n v="5"/>
  </r>
  <r>
    <n v="262"/>
    <x v="158"/>
    <s v="AB162"/>
    <s v="AW-01-185"/>
    <x v="159"/>
    <s v="nebula1414@gmail.com"/>
    <x v="4"/>
    <x v="1"/>
    <s v="Jogging Pants"/>
    <s v="Skirt"/>
    <x v="1"/>
    <n v="11"/>
    <n v="491"/>
    <n v="5401"/>
    <n v="0.04"/>
    <n v="5184.96"/>
    <s v="india"/>
    <x v="0"/>
    <n v="4"/>
  </r>
  <r>
    <n v="263"/>
    <x v="159"/>
    <s v="AB163"/>
    <s v="AW-01-186"/>
    <x v="160"/>
    <s v="comet1515@yahoo.com"/>
    <x v="5"/>
    <x v="2"/>
    <s v="Poolside Furniture"/>
    <s v="Garden Planter"/>
    <x v="1"/>
    <n v="12"/>
    <n v="500"/>
    <n v="6000"/>
    <n v="0.03"/>
    <n v="5820"/>
    <s v="india"/>
    <x v="0"/>
    <n v="8"/>
  </r>
  <r>
    <n v="264"/>
    <x v="160"/>
    <s v="AB164"/>
    <s v="AW-01-187"/>
    <x v="161"/>
    <s v="eclipse1616@gmail.com"/>
    <x v="0"/>
    <x v="3"/>
    <s v="Hair Styling Gel"/>
    <s v="Mini Washing Machine"/>
    <x v="1"/>
    <n v="10"/>
    <n v="900"/>
    <n v="9000"/>
    <n v="0.05"/>
    <n v="8550"/>
    <s v="india"/>
    <x v="0"/>
    <n v="10"/>
  </r>
  <r>
    <n v="265"/>
    <x v="161"/>
    <s v="AB165"/>
    <s v="AW-01-188"/>
    <x v="162"/>
    <s v="lunar1717@gmail.com"/>
    <x v="1"/>
    <x v="0"/>
    <s v="Surround Sound Systems"/>
    <s v="Phone Holder"/>
    <x v="0"/>
    <n v="4"/>
    <n v="250"/>
    <n v="1000"/>
    <n v="0.05"/>
    <n v="950"/>
    <s v="india"/>
    <x v="0"/>
    <n v="9"/>
  </r>
  <r>
    <n v="266"/>
    <x v="162"/>
    <s v="AB166"/>
    <s v="AW-01-189"/>
    <x v="163"/>
    <s v="solar1818@yahoo.com"/>
    <x v="2"/>
    <x v="1"/>
    <s v="Winter Boots"/>
    <s v="Kimono Dress"/>
    <x v="0"/>
    <n v="2"/>
    <n v="220"/>
    <n v="440"/>
    <n v="0.04"/>
    <n v="422.4"/>
    <s v="india"/>
    <x v="1"/>
    <n v="11"/>
  </r>
  <r>
    <n v="267"/>
    <x v="163"/>
    <s v="AB167"/>
    <s v="AW-01-190"/>
    <x v="164"/>
    <s v="earth1919@gmail.com"/>
    <x v="0"/>
    <x v="2"/>
    <s v="Lawn Decorations"/>
    <s v="Hanging Baskets"/>
    <x v="0"/>
    <n v="3"/>
    <n v="820"/>
    <n v="2460"/>
    <n v="0.03"/>
    <n v="2386.1999999999998"/>
    <s v="india"/>
    <x v="1"/>
    <n v="12"/>
  </r>
  <r>
    <n v="268"/>
    <x v="164"/>
    <s v="AB168"/>
    <s v="AW-01-191"/>
    <x v="165"/>
    <s v="venus2020@yahoo.com"/>
    <x v="4"/>
    <x v="3"/>
    <s v="Nail Polish"/>
    <s v="Laundry Basket"/>
    <x v="0"/>
    <n v="6"/>
    <n v="523"/>
    <n v="3138"/>
    <n v="0.05"/>
    <n v="2981.1"/>
    <s v="india"/>
    <x v="1"/>
    <n v="8"/>
  </r>
  <r>
    <n v="269"/>
    <x v="165"/>
    <s v="AB169"/>
    <s v="AW-01-192"/>
    <x v="166"/>
    <s v="mars2121@gmail.com"/>
    <x v="5"/>
    <x v="0"/>
    <s v="Streaming Devices"/>
    <s v="Luggage Organizer"/>
    <x v="0"/>
    <n v="8"/>
    <n v="645"/>
    <n v="5160"/>
    <n v="0.05"/>
    <n v="4902"/>
    <s v="india"/>
    <x v="0"/>
    <n v="7"/>
  </r>
  <r>
    <n v="270"/>
    <x v="165"/>
    <s v="AB170"/>
    <s v="AW-01-193"/>
    <x v="167"/>
    <s v="jupiter2222@yahoo.com"/>
    <x v="0"/>
    <x v="1"/>
    <s v="Board Shorts"/>
    <s v="Shawl Wrap"/>
    <x v="1"/>
    <n v="7"/>
    <n v="641"/>
    <n v="4487"/>
    <n v="0.04"/>
    <n v="4307.5199999999995"/>
    <s v="india"/>
    <x v="0"/>
    <n v="10"/>
  </r>
  <r>
    <n v="271"/>
    <x v="166"/>
    <s v="AB171"/>
    <s v="AW-01-194"/>
    <x v="168"/>
    <s v="saturn2323@gmail.com"/>
    <x v="1"/>
    <x v="2"/>
    <s v="Gazebos"/>
    <s v="Fire Pit Table"/>
    <x v="0"/>
    <n v="9"/>
    <n v="541"/>
    <n v="4869"/>
    <n v="0.03"/>
    <n v="4722.93"/>
    <s v="india"/>
    <x v="0"/>
    <n v="13"/>
  </r>
  <r>
    <n v="272"/>
    <x v="167"/>
    <s v="AB172"/>
    <s v="AW-01-195"/>
    <x v="169"/>
    <s v="uranus2424@yahoo.com"/>
    <x v="2"/>
    <x v="3"/>
    <s v="Essential Oils"/>
    <s v="Baby Wipes"/>
    <x v="2"/>
    <n v="4"/>
    <n v="723"/>
    <n v="2892"/>
    <n v="0.05"/>
    <n v="2747.4"/>
    <s v="india"/>
    <x v="1"/>
    <n v="15"/>
  </r>
  <r>
    <n v="273"/>
    <x v="168"/>
    <s v="AB173"/>
    <s v="AW-01-196"/>
    <x v="170"/>
    <s v="neptune2525@yahoo.com"/>
    <x v="0"/>
    <x v="0"/>
    <s v="Fitness Trackers"/>
    <s v="Laptop Docking Station"/>
    <x v="2"/>
    <n v="5"/>
    <n v="548"/>
    <n v="2740"/>
    <n v="0.05"/>
    <n v="2603"/>
    <s v="india"/>
    <x v="1"/>
    <n v="14"/>
  </r>
  <r>
    <n v="274"/>
    <x v="169"/>
    <s v="AB174"/>
    <s v="AW-01-197"/>
    <x v="171"/>
    <s v="pluto2626@gmail.com"/>
    <x v="4"/>
    <x v="1"/>
    <s v="Cardigans"/>
    <s v="Raincoat"/>
    <x v="2"/>
    <n v="6"/>
    <n v="654"/>
    <n v="3924"/>
    <n v="0.04"/>
    <n v="3767.04"/>
    <s v="india"/>
    <x v="1"/>
    <n v="10"/>
  </r>
  <r>
    <n v="275"/>
    <x v="170"/>
    <s v="AB175"/>
    <s v="AW-01-198"/>
    <x v="172"/>
    <s v="star2727@yahoo.com"/>
    <x v="5"/>
    <x v="2"/>
    <s v="Patio Heaters"/>
    <s v="Decorative Candles"/>
    <x v="2"/>
    <n v="3"/>
    <n v="425"/>
    <n v="1275"/>
    <n v="0.03"/>
    <n v="1236.75"/>
    <s v="india"/>
    <x v="1"/>
    <n v="11"/>
  </r>
  <r>
    <n v="276"/>
    <x v="171"/>
    <s v="AB176"/>
    <s v="AW-01-199"/>
    <x v="173"/>
    <s v="orbit2828@gmail.com"/>
    <x v="0"/>
    <x v="3"/>
    <s v="Sunblock Cream"/>
    <s v="Nail Clippers"/>
    <x v="2"/>
    <n v="2"/>
    <n v="350"/>
    <n v="700"/>
    <n v="0.05"/>
    <n v="665"/>
    <s v="india"/>
    <x v="0"/>
    <n v="18"/>
  </r>
  <r>
    <n v="277"/>
    <x v="172"/>
    <s v="AB177"/>
    <s v="AW-01-200"/>
    <x v="174"/>
    <s v="rocket2929@gmail.com"/>
    <x v="1"/>
    <x v="0"/>
    <s v="Wireless Chargers"/>
    <s v="Foldable Keyboard"/>
    <x v="2"/>
    <n v="2"/>
    <n v="400"/>
    <n v="800"/>
    <n v="0.05"/>
    <n v="760"/>
    <s v="india"/>
    <x v="0"/>
    <n v="19"/>
  </r>
  <r>
    <n v="278"/>
    <x v="173"/>
    <s v="AB178"/>
    <s v="AW-01-201"/>
    <x v="175"/>
    <s v="apollo3030@yahoo.com"/>
    <x v="2"/>
    <x v="1"/>
    <s v="Beachwear"/>
    <s v="Sneakers"/>
    <x v="0"/>
    <n v="15"/>
    <n v="800"/>
    <n v="12000"/>
    <n v="0.04"/>
    <n v="11520"/>
    <s v="india"/>
    <x v="0"/>
    <n v="14"/>
  </r>
  <r>
    <n v="279"/>
    <x v="174"/>
    <s v="AB179"/>
    <s v="AW-01-202"/>
    <x v="176"/>
    <s v="voyager3131@gmail.com"/>
    <x v="0"/>
    <x v="2"/>
    <s v="Garden Trellises"/>
    <s v="Door Bell Chimes"/>
    <x v="1"/>
    <n v="15"/>
    <n v="565"/>
    <n v="8475"/>
    <n v="0.03"/>
    <n v="8220.75"/>
    <s v="india"/>
    <x v="0"/>
    <n v="12"/>
  </r>
  <r>
    <n v="280"/>
    <x v="175"/>
    <s v="AB180"/>
    <s v="AW-01-203"/>
    <x v="177"/>
    <s v="pioneer3232@yahoo.com"/>
    <x v="4"/>
    <x v="3"/>
    <s v="Shaving Kits"/>
    <s v="Hair Styling Gel"/>
    <x v="1"/>
    <n v="14"/>
    <n v="869"/>
    <n v="12166"/>
    <n v="0.05"/>
    <n v="11557.699999999999"/>
    <s v="india"/>
    <x v="0"/>
    <n v="17"/>
  </r>
  <r>
    <n v="281"/>
    <x v="176"/>
    <s v="AB181"/>
    <s v="AW-01-204"/>
    <x v="178"/>
    <s v="challenger3333@yahoo.com"/>
    <x v="5"/>
    <x v="0"/>
    <s v="HDMI Cables"/>
    <s v="Smart Light Bulb"/>
    <x v="1"/>
    <n v="10"/>
    <n v="555"/>
    <n v="5550"/>
    <n v="0.05"/>
    <n v="5272.5"/>
    <s v="india"/>
    <x v="0"/>
    <n v="10"/>
  </r>
  <r>
    <n v="282"/>
    <x v="177"/>
    <s v="AB182"/>
    <s v="AW-01-205"/>
    <x v="179"/>
    <s v="columbia3434@gmail.com"/>
    <x v="0"/>
    <x v="1"/>
    <s v="Blouses"/>
    <s v="Streaming Device"/>
    <x v="2"/>
    <n v="10"/>
    <n v="460"/>
    <n v="4600"/>
    <n v="0.04"/>
    <n v="4416"/>
    <s v="india"/>
    <x v="1"/>
    <n v="14"/>
  </r>
  <r>
    <n v="283"/>
    <x v="178"/>
    <s v="AB183"/>
    <s v="AW-01-206"/>
    <x v="180"/>
    <s v="endeavour3535@yahoo.com"/>
    <x v="1"/>
    <x v="2"/>
    <s v="Planters &amp; Pots"/>
    <s v="Athletic Shorts"/>
    <x v="2"/>
    <n v="4"/>
    <n v="940"/>
    <n v="3760"/>
    <n v="0.03"/>
    <n v="3647.2"/>
    <s v="india"/>
    <x v="1"/>
    <n v="8"/>
  </r>
  <r>
    <n v="284"/>
    <x v="179"/>
    <s v="AB184"/>
    <s v="AW-01-207"/>
    <x v="181"/>
    <s v="discovery3636@gmail.com"/>
    <x v="2"/>
    <x v="3"/>
    <s v="Hair Serum"/>
    <s v="Jogging Pants"/>
    <x v="2"/>
    <n v="6"/>
    <n v="980"/>
    <n v="5880"/>
    <n v="0.05"/>
    <n v="5586"/>
    <s v="india"/>
    <x v="1"/>
    <n v="9"/>
  </r>
  <r>
    <n v="285"/>
    <x v="180"/>
    <s v="AB185"/>
    <s v="AW-01-208"/>
    <x v="182"/>
    <s v="hubble3737@gmail.com"/>
    <x v="0"/>
    <x v="0"/>
    <s v="Smart Thermostats"/>
    <s v="Outdoor Rug"/>
    <x v="2"/>
    <n v="3"/>
    <n v="990"/>
    <n v="2970"/>
    <n v="0.05"/>
    <n v="2821.5"/>
    <s v="india"/>
    <x v="0"/>
    <n v="5"/>
  </r>
  <r>
    <n v="286"/>
    <x v="181"/>
    <s v="AB186"/>
    <s v="AW-01-209"/>
    <x v="183"/>
    <s v="galileo3838@yahoo.com"/>
    <x v="4"/>
    <x v="1"/>
    <s v="Flip-Flops"/>
    <s v="Gaming Keyboard"/>
    <x v="2"/>
    <n v="8"/>
    <n v="500"/>
    <n v="4000"/>
    <n v="0.04"/>
    <n v="3840"/>
    <s v="india"/>
    <x v="0"/>
    <n v="6"/>
  </r>
  <r>
    <n v="287"/>
    <x v="182"/>
    <s v="AB187"/>
    <s v="AW-01-210"/>
    <x v="184"/>
    <s v="kepler3939@gmail.com"/>
    <x v="5"/>
    <x v="2"/>
    <s v="Lattice Panels"/>
    <s v="Thermal Flask"/>
    <x v="2"/>
    <n v="9"/>
    <n v="290"/>
    <n v="2610"/>
    <n v="0.03"/>
    <n v="2531.6999999999998"/>
    <s v="india"/>
    <x v="0"/>
    <n v="3"/>
  </r>
  <r>
    <n v="288"/>
    <x v="183"/>
    <s v="AB188"/>
    <s v="AW-01-211"/>
    <x v="185"/>
    <s v="cassini4040@gmail.com"/>
    <x v="0"/>
    <x v="3"/>
    <s v="Aftershave Balm"/>
    <s v="Face Wash"/>
    <x v="2"/>
    <n v="7"/>
    <n v="590"/>
    <n v="4130"/>
    <n v="0.05"/>
    <n v="3923.5"/>
    <s v="india"/>
    <x v="0"/>
    <n v="7"/>
  </r>
  <r>
    <n v="289"/>
    <x v="184"/>
    <s v="AB189"/>
    <s v="AW-01-212"/>
    <x v="186"/>
    <s v="newton4141@yahoo.com"/>
    <x v="1"/>
    <x v="0"/>
    <s v="Gaming Mice"/>
    <s v="Bird Feeder"/>
    <x v="2"/>
    <n v="10"/>
    <n v="690"/>
    <n v="6900"/>
    <n v="0.05"/>
    <n v="6555"/>
    <s v="india"/>
    <x v="1"/>
    <n v="8"/>
  </r>
  <r>
    <n v="290"/>
    <x v="185"/>
    <s v="AB190"/>
    <s v="AW-01-213"/>
    <x v="107"/>
    <s v="einstein4242@gmail.com"/>
    <x v="2"/>
    <x v="1"/>
    <s v="Turtlenecks"/>
    <s v="Dishwasher"/>
    <x v="2"/>
    <n v="4"/>
    <n v="840"/>
    <n v="3360"/>
    <n v="0.04"/>
    <n v="3225.6"/>
    <s v="india"/>
    <x v="1"/>
    <n v="9"/>
  </r>
  <r>
    <n v="291"/>
    <x v="186"/>
    <s v="AB191"/>
    <s v="AW-01-214"/>
    <x v="187"/>
    <s v="tesla4343@yahoo.com"/>
    <x v="0"/>
    <x v="2"/>
    <s v="Outdoor Playsets"/>
    <s v="Hair Styling Gel"/>
    <x v="2"/>
    <n v="2"/>
    <n v="490"/>
    <n v="980"/>
    <n v="0.03"/>
    <n v="950.6"/>
    <s v="india"/>
    <x v="0"/>
    <n v="5"/>
  </r>
  <r>
    <n v="292"/>
    <x v="187"/>
    <s v="AB192"/>
    <s v="AW-01-215"/>
    <x v="188"/>
    <s v="darwin4444@gmail.com"/>
    <x v="4"/>
    <x v="3"/>
    <s v="Hand Sanitizing Wipes"/>
    <s v="Wireless Earphones"/>
    <x v="2"/>
    <n v="5"/>
    <n v="480"/>
    <n v="2400"/>
    <n v="0.05"/>
    <n v="2280"/>
    <s v="india"/>
    <x v="0"/>
    <n v="6"/>
  </r>
  <r>
    <n v="293"/>
    <x v="188"/>
    <s v="AB193"/>
    <s v="AW-01-216"/>
    <x v="189"/>
    <s v="hawking4545@gmail.com"/>
    <x v="5"/>
    <x v="0"/>
    <s v="USB Hubs"/>
    <s v="Digital Photo Frame"/>
    <x v="2"/>
    <n v="8"/>
    <n v="560"/>
    <n v="4480"/>
    <n v="0.05"/>
    <n v="4256"/>
    <s v="india"/>
    <x v="0"/>
    <n v="8"/>
  </r>
  <r>
    <n v="294"/>
    <x v="189"/>
    <s v="AB194"/>
    <s v="AW-01-217"/>
    <x v="190"/>
    <s v="feynman4646@yahoo.com"/>
    <x v="0"/>
    <x v="1"/>
    <s v="Tank Tops"/>
    <s v="Smartwatch Charger"/>
    <x v="2"/>
    <n v="9"/>
    <n v="390"/>
    <n v="3510"/>
    <n v="0.04"/>
    <n v="3369.6"/>
    <s v="india"/>
    <x v="1"/>
    <n v="4"/>
  </r>
  <r>
    <n v="295"/>
    <x v="190"/>
    <s v="AB195"/>
    <s v="AW-01-218"/>
    <x v="191"/>
    <s v="curie4747@gmail.com"/>
    <x v="1"/>
    <x v="2"/>
    <s v="Hammocks"/>
    <s v="Hammock"/>
    <x v="2"/>
    <n v="10"/>
    <n v="500"/>
    <n v="5000"/>
    <n v="0.03"/>
    <n v="4850"/>
    <s v="india"/>
    <x v="1"/>
    <n v="9"/>
  </r>
  <r>
    <n v="296"/>
    <x v="191"/>
    <s v="AB196"/>
    <s v="AW-01-219"/>
    <x v="192"/>
    <s v="planck4848@gmail.com"/>
    <x v="2"/>
    <x v="3"/>
    <s v="Bath Bombs"/>
    <s v="Bath Bomb"/>
    <x v="2"/>
    <n v="11"/>
    <n v="800"/>
    <n v="8800"/>
    <n v="0.05"/>
    <n v="8360"/>
    <s v="india"/>
    <x v="1"/>
    <n v="8"/>
  </r>
  <r>
    <n v="297"/>
    <x v="192"/>
    <s v="AB197"/>
    <s v="AW-01-220"/>
    <x v="193"/>
    <s v="bohr4949@gmail.com"/>
    <x v="0"/>
    <x v="0"/>
    <s v="Graphic Tablets"/>
    <s v="Hand Cream"/>
    <x v="2"/>
    <n v="12"/>
    <n v="1000"/>
    <n v="12000"/>
    <n v="0.05"/>
    <n v="11400"/>
    <s v="india"/>
    <x v="0"/>
    <n v="7"/>
  </r>
  <r>
    <n v="298"/>
    <x v="193"/>
    <s v="AB198"/>
    <s v="AW-01-221"/>
    <x v="194"/>
    <s v="sagan5050@gmail.com"/>
    <x v="4"/>
    <x v="1"/>
    <s v="Hoodies"/>
    <s v="Docking Station"/>
    <x v="2"/>
    <n v="15"/>
    <n v="1000"/>
    <n v="15000"/>
    <n v="0.04"/>
    <n v="14400"/>
    <s v="india"/>
    <x v="1"/>
    <n v="8"/>
  </r>
  <r>
    <n v="299"/>
    <x v="194"/>
    <s v="AB199"/>
    <s v="AW-01-222"/>
    <x v="195"/>
    <s v="hertz5151@yahoo.com"/>
    <x v="5"/>
    <x v="2"/>
    <s v="Greenhouses"/>
    <s v="Lattice Panels"/>
    <x v="2"/>
    <n v="12"/>
    <n v="1500"/>
    <n v="18000"/>
    <n v="0.03"/>
    <n v="17460"/>
    <s v="india"/>
    <x v="0"/>
    <n v="8"/>
  </r>
  <r>
    <n v="300"/>
    <x v="195"/>
    <s v="AB200"/>
    <s v="AW-01-223"/>
    <x v="196"/>
    <s v="faraday5252@gmail.com"/>
    <x v="0"/>
    <x v="3"/>
    <s v="Makeup Removers"/>
    <s v="Fireplace Tool Set"/>
    <x v="0"/>
    <n v="11"/>
    <n v="750"/>
    <n v="8250"/>
    <n v="0.05"/>
    <n v="7837.5"/>
    <s v="india"/>
    <x v="1"/>
    <n v="9"/>
  </r>
  <r>
    <n v="301"/>
    <x v="196"/>
    <s v="AB201"/>
    <s v="AW-01-224"/>
    <x v="197"/>
    <s v="pasteur5353@gmail.com"/>
    <x v="1"/>
    <x v="0"/>
    <s v="Office Chairs"/>
    <s v="Business Casual Shirt"/>
    <x v="0"/>
    <n v="13"/>
    <n v="650"/>
    <n v="8450"/>
    <n v="0.05"/>
    <n v="8027.5"/>
    <s v="india"/>
    <x v="0"/>
    <n v="7"/>
  </r>
  <r>
    <n v="302"/>
    <x v="197"/>
    <s v="AB202"/>
    <s v="AW-01-225"/>
    <x v="198"/>
    <s v="nobel5454@yahoo.com"/>
    <x v="2"/>
    <x v="1"/>
    <s v="Raincoats"/>
    <s v="LED Night Light"/>
    <x v="0"/>
    <n v="10"/>
    <n v="590"/>
    <n v="5900"/>
    <n v="0.04"/>
    <n v="5664"/>
    <s v="india"/>
    <x v="0"/>
    <n v="5"/>
  </r>
  <r>
    <n v="303"/>
    <x v="198"/>
    <s v="AB203"/>
    <s v="AW-01-226"/>
    <x v="199"/>
    <s v="schrodinger5555@gmail.com"/>
    <x v="0"/>
    <x v="2"/>
    <s v="Outdoor Fireplaces"/>
    <s v="Bath Towels"/>
    <x v="0"/>
    <n v="14"/>
    <n v="480"/>
    <n v="6720"/>
    <n v="0.03"/>
    <n v="6518.4"/>
    <s v="india"/>
    <x v="0"/>
    <n v="6"/>
  </r>
  <r>
    <n v="304"/>
    <x v="199"/>
    <s v="AB204"/>
    <s v="AW-01-227"/>
    <x v="200"/>
    <s v="debroglie5656@yahoo.com"/>
    <x v="4"/>
    <x v="3"/>
    <s v="Body Scrubs"/>
    <s v="Laptop Sleeve"/>
    <x v="0"/>
    <n v="12"/>
    <n v="566"/>
    <n v="6792"/>
    <n v="0.05"/>
    <n v="6452.4"/>
    <s v="india"/>
    <x v="1"/>
    <n v="3"/>
  </r>
  <r>
    <n v="305"/>
    <x v="200"/>
    <s v="AB205"/>
    <s v="AW-01-228"/>
    <x v="201"/>
    <s v="fermat5757@gmail.com"/>
    <x v="5"/>
    <x v="0"/>
    <s v="Home Assistants"/>
    <s v="Essential Oil Diffuser"/>
    <x v="0"/>
    <n v="10"/>
    <n v="470"/>
    <n v="4700"/>
    <n v="0.05"/>
    <n v="4465"/>
    <s v="india"/>
    <x v="1"/>
    <n v="8"/>
  </r>
  <r>
    <n v="306"/>
    <x v="201"/>
    <s v="AB206"/>
    <s v="AW-01-229"/>
    <x v="202"/>
    <s v="euclid5858@gmail.com"/>
    <x v="0"/>
    <x v="1"/>
    <s v="Underwear"/>
    <s v="Surge Protector"/>
    <x v="2"/>
    <n v="14"/>
    <n v="900"/>
    <n v="12600"/>
    <n v="0.04"/>
    <n v="12096"/>
    <s v="india"/>
    <x v="1"/>
    <n v="9"/>
  </r>
  <r>
    <n v="307"/>
    <x v="202"/>
    <s v="AB207"/>
    <s v="AW-01-230"/>
    <x v="203"/>
    <s v="pythagoras5959@yahoo.com"/>
    <x v="1"/>
    <x v="2"/>
    <s v="Deck Chairs"/>
    <s v="Beach Chair"/>
    <x v="2"/>
    <n v="7"/>
    <n v="800"/>
    <n v="5600"/>
    <n v="0.03"/>
    <n v="5432"/>
    <s v="india"/>
    <x v="1"/>
    <n v="7"/>
  </r>
  <r>
    <n v="308"/>
    <x v="203"/>
    <s v="AB208"/>
    <s v="AW-01-231"/>
    <x v="204"/>
    <s v="archimedes6060@gmail.com"/>
    <x v="2"/>
    <x v="3"/>
    <s v="Facial Cleansers"/>
    <s v="Ties &amp; Scarves"/>
    <x v="2"/>
    <n v="9"/>
    <n v="900"/>
    <n v="8100"/>
    <n v="0.05"/>
    <n v="7695"/>
    <s v="india"/>
    <x v="0"/>
    <n v="5"/>
  </r>
  <r>
    <n v="309"/>
    <x v="204"/>
    <s v="AB209"/>
    <s v="AW-01-232"/>
    <x v="205"/>
    <s v="gauss6161@gmail.com"/>
    <x v="0"/>
    <x v="0"/>
    <s v="Wireless Headsets"/>
    <s v="Wall Mirror"/>
    <x v="2"/>
    <n v="8"/>
    <n v="850"/>
    <n v="6800"/>
    <n v="0.05"/>
    <n v="6460"/>
    <s v="india"/>
    <x v="0"/>
    <n v="6"/>
  </r>
  <r>
    <n v="310"/>
    <x v="205"/>
    <s v="AB210"/>
    <s v="AW-01-233"/>
    <x v="206"/>
    <s v="euler6262@gmail.com"/>
    <x v="4"/>
    <x v="1"/>
    <s v="Jeans"/>
    <s v="Garden Trellis"/>
    <x v="2"/>
    <n v="5"/>
    <n v="750"/>
    <n v="3750"/>
    <n v="0.04"/>
    <n v="3600"/>
    <s v="india"/>
    <x v="0"/>
    <n v="8"/>
  </r>
  <r>
    <n v="311"/>
    <x v="206"/>
    <s v="AB211"/>
    <s v="AW-01-234"/>
    <x v="207"/>
    <s v="laplace6363@yahoo.com"/>
    <x v="5"/>
    <x v="2"/>
    <s v="Pond Accessories"/>
    <s v="Sun Hat"/>
    <x v="2"/>
    <n v="6"/>
    <n v="650"/>
    <n v="3900"/>
    <n v="0.03"/>
    <n v="3783"/>
    <s v="india"/>
    <x v="0"/>
    <n v="7"/>
  </r>
  <r>
    <n v="312"/>
    <x v="207"/>
    <s v="AB212"/>
    <s v="AW-01-235"/>
    <x v="208"/>
    <s v="riemann6464@gmail.com"/>
    <x v="0"/>
    <x v="3"/>
    <s v="Men’s Grooming Kits"/>
    <s v="Wood Cutting Board"/>
    <x v="2"/>
    <n v="7"/>
    <n v="750"/>
    <n v="5250"/>
    <n v="0.05"/>
    <n v="4987.5"/>
    <s v="india"/>
    <x v="0"/>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9B3A66-A0C0-46EF-9B56-319C3FAD29B0}" name="Totalsales" cacheId="5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57" firstHeaderRow="1" firstDataRow="2" firstDataCol="2"/>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7">
        <item x="0"/>
        <item x="1"/>
        <item x="2"/>
        <item x="3"/>
        <item x="4"/>
        <item x="5"/>
        <item x="6"/>
      </items>
    </pivotField>
  </pivotFields>
  <rowFields count="2">
    <field x="20"/>
    <field x="19"/>
  </rowFields>
  <rowItems count="53">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r="1">
      <x v="9"/>
    </i>
    <i r="1">
      <x v="10"/>
    </i>
    <i r="1">
      <x v="11"/>
    </i>
    <i r="1">
      <x v="12"/>
    </i>
    <i>
      <x v="5"/>
      <x v="1"/>
    </i>
    <i r="1">
      <x v="2"/>
    </i>
    <i r="1">
      <x v="3"/>
    </i>
    <i r="1">
      <x v="4"/>
    </i>
    <i r="1">
      <x v="5"/>
    </i>
  </rowItems>
  <colFields count="1">
    <field x="7"/>
  </colFields>
  <colItems count="4">
    <i>
      <x/>
    </i>
    <i>
      <x v="1"/>
    </i>
    <i>
      <x v="2"/>
    </i>
    <i>
      <x v="3"/>
    </i>
  </colItems>
  <dataFields count="1">
    <dataField name="Sum of Net_Sales" fld="15" baseField="16" baseItem="1" numFmtId="3"/>
  </dataFields>
  <chartFormats count="5">
    <chartFormat chart="8" format="10" series="1">
      <pivotArea type="data" outline="0" fieldPosition="0">
        <references count="2">
          <reference field="4294967294" count="1" selected="0">
            <x v="0"/>
          </reference>
          <reference field="7" count="1" selected="0">
            <x v="0"/>
          </reference>
        </references>
      </pivotArea>
    </chartFormat>
    <chartFormat chart="8" format="11" series="1">
      <pivotArea type="data" outline="0" fieldPosition="0">
        <references count="2">
          <reference field="4294967294" count="1" selected="0">
            <x v="0"/>
          </reference>
          <reference field="7" count="1" selected="0">
            <x v="1"/>
          </reference>
        </references>
      </pivotArea>
    </chartFormat>
    <chartFormat chart="8" format="12" series="1">
      <pivotArea type="data" outline="0" fieldPosition="0">
        <references count="2">
          <reference field="4294967294" count="1" selected="0">
            <x v="0"/>
          </reference>
          <reference field="7" count="1" selected="0">
            <x v="2"/>
          </reference>
        </references>
      </pivotArea>
    </chartFormat>
    <chartFormat chart="8" format="13" series="1">
      <pivotArea type="data" outline="0" fieldPosition="0">
        <references count="2">
          <reference field="4294967294" count="1" selected="0">
            <x v="0"/>
          </reference>
          <reference field="7" count="1" selected="0">
            <x v="3"/>
          </reference>
        </references>
      </pivotArea>
    </chartFormat>
    <chartFormat chart="8"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96856B-3581-4547-945E-0C7A30F0A863}" name="Totalsales" cacheId="5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10" firstHeaderRow="1" firstDataRow="1" firstDataCol="1"/>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7">
        <item x="2"/>
        <item x="4"/>
        <item x="0"/>
        <item x="3"/>
        <item x="6"/>
        <item x="5"/>
        <item x="1"/>
      </items>
      <autoSortScope>
        <pivotArea dataOnly="0" outline="0" fieldPosition="0">
          <references count="1">
            <reference field="4294967294" count="1" selected="0">
              <x v="0"/>
            </reference>
          </references>
        </pivotArea>
      </autoSortScope>
    </pivotField>
    <pivotField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7">
        <item x="0"/>
        <item x="1"/>
        <item x="2"/>
        <item x="3"/>
        <item x="4"/>
        <item x="5"/>
        <item x="6"/>
      </items>
    </pivotField>
  </pivotFields>
  <rowFields count="1">
    <field x="6"/>
  </rowFields>
  <rowItems count="7">
    <i>
      <x v="4"/>
    </i>
    <i>
      <x v="3"/>
    </i>
    <i>
      <x/>
    </i>
    <i>
      <x v="5"/>
    </i>
    <i>
      <x v="6"/>
    </i>
    <i>
      <x v="1"/>
    </i>
    <i>
      <x v="2"/>
    </i>
  </rowItems>
  <colItems count="1">
    <i/>
  </colItems>
  <dataFields count="1">
    <dataField name="Sum of Net_Sales" fld="15" baseField="0" baseItem="0" numFmtId="165"/>
  </dataFields>
  <chartFormats count="9">
    <chartFormat chart="1" format="5" series="1">
      <pivotArea type="data" outline="0" fieldPosition="0">
        <references count="1">
          <reference field="4294967294" count="1" selected="0">
            <x v="0"/>
          </reference>
        </references>
      </pivotArea>
    </chartFormat>
    <chartFormat chart="16" format="16" series="1">
      <pivotArea type="data" outline="0" fieldPosition="0">
        <references count="1">
          <reference field="4294967294" count="1" selected="0">
            <x v="0"/>
          </reference>
        </references>
      </pivotArea>
    </chartFormat>
    <chartFormat chart="16" format="17">
      <pivotArea type="data" outline="0" fieldPosition="0">
        <references count="2">
          <reference field="4294967294" count="1" selected="0">
            <x v="0"/>
          </reference>
          <reference field="6" count="1" selected="0">
            <x v="4"/>
          </reference>
        </references>
      </pivotArea>
    </chartFormat>
    <chartFormat chart="16" format="18">
      <pivotArea type="data" outline="0" fieldPosition="0">
        <references count="2">
          <reference field="4294967294" count="1" selected="0">
            <x v="0"/>
          </reference>
          <reference field="6" count="1" selected="0">
            <x v="3"/>
          </reference>
        </references>
      </pivotArea>
    </chartFormat>
    <chartFormat chart="16" format="19">
      <pivotArea type="data" outline="0" fieldPosition="0">
        <references count="2">
          <reference field="4294967294" count="1" selected="0">
            <x v="0"/>
          </reference>
          <reference field="6" count="1" selected="0">
            <x v="0"/>
          </reference>
        </references>
      </pivotArea>
    </chartFormat>
    <chartFormat chart="16" format="20">
      <pivotArea type="data" outline="0" fieldPosition="0">
        <references count="2">
          <reference field="4294967294" count="1" selected="0">
            <x v="0"/>
          </reference>
          <reference field="6" count="1" selected="0">
            <x v="5"/>
          </reference>
        </references>
      </pivotArea>
    </chartFormat>
    <chartFormat chart="16" format="21">
      <pivotArea type="data" outline="0" fieldPosition="0">
        <references count="2">
          <reference field="4294967294" count="1" selected="0">
            <x v="0"/>
          </reference>
          <reference field="6" count="1" selected="0">
            <x v="6"/>
          </reference>
        </references>
      </pivotArea>
    </chartFormat>
    <chartFormat chart="16" format="22">
      <pivotArea type="data" outline="0" fieldPosition="0">
        <references count="2">
          <reference field="4294967294" count="1" selected="0">
            <x v="0"/>
          </reference>
          <reference field="6" count="1" selected="0">
            <x v="1"/>
          </reference>
        </references>
      </pivotArea>
    </chartFormat>
    <chartFormat chart="16" format="2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84BDC-CDDB-4113-9409-4415C9A947FD}" name="Totalsales" cacheId="5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21">
    <pivotField compact="0" outline="0" showAll="0" defaultSubtotal="0"/>
    <pivotField compact="0" numFmtId="164" outline="0" showAll="0" defaultSubtotal="0">
      <items count="2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s>
    </pivotField>
    <pivotField compact="0" outline="0" showAll="0" defaultSubtotal="0"/>
    <pivotField compact="0" outline="0" showAll="0" defaultSubtotal="0"/>
    <pivotField axis="axisRow" compact="0" outline="0" showAll="0" measureFilter="1" sortType="ascending" defaultSubtotal="0">
      <items count="209">
        <item x="128"/>
        <item x="78"/>
        <item x="194"/>
        <item x="129"/>
        <item x="87"/>
        <item x="83"/>
        <item x="10"/>
        <item x="86"/>
        <item x="22"/>
        <item x="195"/>
        <item x="130"/>
        <item x="20"/>
        <item x="131"/>
        <item x="196"/>
        <item x="60"/>
        <item x="133"/>
        <item x="132"/>
        <item x="134"/>
        <item x="70"/>
        <item x="113"/>
        <item x="54"/>
        <item x="135"/>
        <item x="49"/>
        <item x="197"/>
        <item x="8"/>
        <item x="71"/>
        <item x="88"/>
        <item x="198"/>
        <item x="136"/>
        <item x="114"/>
        <item x="63"/>
        <item x="115"/>
        <item x="199"/>
        <item x="137"/>
        <item x="89"/>
        <item x="90"/>
        <item x="77"/>
        <item x="200"/>
        <item x="34"/>
        <item x="69"/>
        <item x="116"/>
        <item x="138"/>
        <item x="201"/>
        <item x="5"/>
        <item x="139"/>
        <item x="202"/>
        <item x="68"/>
        <item x="203"/>
        <item x="91"/>
        <item x="140"/>
        <item x="42"/>
        <item x="117"/>
        <item x="67"/>
        <item x="204"/>
        <item x="33"/>
        <item x="92"/>
        <item x="118"/>
        <item x="29"/>
        <item x="141"/>
        <item x="142"/>
        <item x="9"/>
        <item x="61"/>
        <item x="45"/>
        <item x="24"/>
        <item x="93"/>
        <item x="143"/>
        <item x="205"/>
        <item x="51"/>
        <item x="119"/>
        <item x="144"/>
        <item x="120"/>
        <item x="145"/>
        <item x="94"/>
        <item x="206"/>
        <item x="207"/>
        <item x="146"/>
        <item x="208"/>
        <item x="147"/>
        <item x="80"/>
        <item x="121"/>
        <item x="95"/>
        <item x="32"/>
        <item x="47"/>
        <item x="27"/>
        <item x="96"/>
        <item x="14"/>
        <item x="148"/>
        <item x="122"/>
        <item x="149"/>
        <item x="97"/>
        <item x="79"/>
        <item x="150"/>
        <item x="151"/>
        <item x="36"/>
        <item x="74"/>
        <item x="37"/>
        <item x="52"/>
        <item x="40"/>
        <item x="123"/>
        <item x="35"/>
        <item x="152"/>
        <item x="153"/>
        <item x="124"/>
        <item x="0"/>
        <item x="98"/>
        <item x="154"/>
        <item x="155"/>
        <item x="57"/>
        <item x="125"/>
        <item x="39"/>
        <item x="64"/>
        <item x="156"/>
        <item x="99"/>
        <item x="11"/>
        <item x="157"/>
        <item x="15"/>
        <item x="30"/>
        <item x="4"/>
        <item x="55"/>
        <item x="158"/>
        <item x="28"/>
        <item x="23"/>
        <item x="159"/>
        <item x="160"/>
        <item x="84"/>
        <item x="1"/>
        <item x="26"/>
        <item x="100"/>
        <item x="2"/>
        <item x="126"/>
        <item x="161"/>
        <item x="127"/>
        <item x="101"/>
        <item x="162"/>
        <item x="163"/>
        <item x="164"/>
        <item x="165"/>
        <item x="102"/>
        <item x="46"/>
        <item x="166"/>
        <item x="56"/>
        <item x="103"/>
        <item x="38"/>
        <item x="7"/>
        <item x="167"/>
        <item x="41"/>
        <item x="75"/>
        <item x="19"/>
        <item x="168"/>
        <item x="169"/>
        <item x="66"/>
        <item x="58"/>
        <item x="104"/>
        <item x="170"/>
        <item x="65"/>
        <item x="171"/>
        <item x="16"/>
        <item x="172"/>
        <item x="13"/>
        <item x="21"/>
        <item x="173"/>
        <item x="44"/>
        <item x="73"/>
        <item x="174"/>
        <item x="72"/>
        <item x="17"/>
        <item x="3"/>
        <item x="6"/>
        <item x="176"/>
        <item x="175"/>
        <item x="59"/>
        <item x="53"/>
        <item x="177"/>
        <item x="12"/>
        <item x="76"/>
        <item x="178"/>
        <item x="50"/>
        <item x="105"/>
        <item x="25"/>
        <item x="85"/>
        <item x="179"/>
        <item x="43"/>
        <item x="180"/>
        <item x="181"/>
        <item x="18"/>
        <item x="182"/>
        <item x="183"/>
        <item x="82"/>
        <item x="184"/>
        <item x="185"/>
        <item x="106"/>
        <item x="186"/>
        <item x="107"/>
        <item x="187"/>
        <item x="188"/>
        <item x="31"/>
        <item x="81"/>
        <item x="189"/>
        <item x="190"/>
        <item x="108"/>
        <item x="62"/>
        <item x="109"/>
        <item x="110"/>
        <item x="191"/>
        <item x="111"/>
        <item x="192"/>
        <item x="48"/>
        <item x="112"/>
        <item x="19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items count="5">
        <item x="0"/>
        <item x="1"/>
        <item x="2"/>
        <item x="3"/>
        <item m="1" x="4"/>
      </items>
    </pivotField>
    <pivotField compact="0" outline="0" subtotalTop="0" showAll="0" defaultSubtotal="0"/>
    <pivotField compact="0" outline="0" subtotalTop="0" showAll="0" defaultSubtotal="0"/>
    <pivotField compact="0" outline="0" subtotalTop="0" showAll="0" defaultSubtotal="0">
      <items count="3">
        <item x="1"/>
        <item x="2"/>
        <item x="0"/>
      </items>
    </pivotField>
    <pivotField compact="0" outline="0" showAll="0" defaultSubtotal="0"/>
    <pivotField compact="0" outline="0" showAll="0" defaultSubtotal="0"/>
    <pivotField compact="0" outline="0" showAll="0" defaultSubtotal="0"/>
    <pivotField compact="0" numFmtId="9" outline="0" showAll="0" defaultSubtotal="0"/>
    <pivotField dataField="1" compact="0" outline="0" showAll="0" defaultSubtotal="0"/>
    <pivotField compact="0" outline="0" subtotalTop="0" showAll="0" defaultSubtotal="0"/>
    <pivotField compact="0" outline="0" showAll="0" defaultSubtotal="0">
      <items count="2">
        <item x="1"/>
        <item x="0"/>
      </items>
    </pivotField>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7">
        <item x="0"/>
        <item x="1"/>
        <item x="2"/>
        <item x="3"/>
        <item x="4"/>
        <item x="5"/>
        <item x="6"/>
      </items>
    </pivotField>
  </pivotFields>
  <rowFields count="1">
    <field x="4"/>
  </rowFields>
  <rowItems count="5">
    <i>
      <x v="172"/>
    </i>
    <i>
      <x v="45"/>
    </i>
    <i>
      <x v="121"/>
    </i>
    <i>
      <x v="2"/>
    </i>
    <i>
      <x v="9"/>
    </i>
  </rowItems>
  <colItems count="1">
    <i/>
  </colItems>
  <dataFields count="1">
    <dataField name="Sum of Net_Sales" fld="15" baseField="6" baseItem="5" numFmtId="165"/>
  </dataFields>
  <chartFormats count="4">
    <chartFormat chart="1" format="5"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7"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A74E9C1-FCB7-46A9-868D-EA7DEB262D5C}" sourceName="Customer Type">
  <pivotTables>
    <pivotTable tabId="5" name="Totalsales"/>
    <pivotTable tabId="6" name="Totalsales"/>
    <pivotTable tabId="7" name="Totalsales"/>
  </pivotTables>
  <data>
    <tabular pivotCacheId="92575947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 xr10:uid="{204DDB58-AEA8-4F61-AAF9-BAFCDF90FF8F}" sourceName="Membership">
  <pivotTables>
    <pivotTable tabId="5" name="Totalsales"/>
    <pivotTable tabId="6" name="Totalsales"/>
    <pivotTable tabId="7" name="Totalsales"/>
  </pivotTables>
  <data>
    <tabular pivotCacheId="92575947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2836C96-754B-4479-80E1-A287F0DC2E77}" sourceName="Category">
  <pivotTables>
    <pivotTable tabId="5" name="Totalsales"/>
    <pivotTable tabId="6" name="Totalsales"/>
    <pivotTable tabId="7" name="Totalsales"/>
  </pivotTables>
  <data>
    <tabular pivotCacheId="925759472">
      <items count="5">
        <i x="0" s="1"/>
        <i x="1" s="1"/>
        <i x="2" s="1"/>
        <i x="3"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030DCBD5-5A23-476D-9BFB-14C0A80DD561}" cache="Slicer_Customer_Type" caption="Customer Type" columnCount="3" rowHeight="241300"/>
  <slicer name="Membership" xr10:uid="{F5F4CB4C-CD14-4734-9426-2DC117E17C29}" cache="Slicer_Membership" caption="Membership" rowHeight="241300"/>
  <slicer name="Category" xr10:uid="{BBB989E9-A6B9-4BB8-A08F-A2283057614E}" cache="Slicer_Category" caption="Catego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41053C-49B4-4B9A-9B40-57BE0D49E284}" name="Orders" displayName="Orders" ref="A1:S213" totalsRowShown="0">
  <tableColumns count="19">
    <tableColumn id="1" xr3:uid="{3B325042-9A5D-4ECE-B83B-D248C004F4BB}" name="Order ID"/>
    <tableColumn id="2" xr3:uid="{AE567CAA-A3FB-49CD-A876-07ADE4D9E007}" name="Order Date" dataDxfId="29"/>
    <tableColumn id="3" xr3:uid="{25FF6E65-AC15-4C49-84C4-657223853119}" name="Customer ID"/>
    <tableColumn id="4" xr3:uid="{5BD0EBCC-078B-4977-96BB-899D9AD06736}" name="Product ID"/>
    <tableColumn id="6" xr3:uid="{295A2457-A761-4D4B-ABC5-E7D012F4E9E7}" name="Customer Name" dataDxfId="28">
      <calculatedColumnFormula>VLOOKUP(Orders[[#This Row],[Customer ID]],customer!A1:I213,2,0)</calculatedColumnFormula>
    </tableColumn>
    <tableColumn id="7" xr3:uid="{DB4B883D-9CEA-4644-881C-51CB75E703CA}" name="Email_ID" dataDxfId="27">
      <calculatedColumnFormula>VLOOKUP(Orders[[#This Row],[Customer ID]],customer!A1:I213,3,0)</calculatedColumnFormula>
    </tableColumn>
    <tableColumn id="8" xr3:uid="{DE19703B-E932-47BE-89CD-12BD028724BA}" name="Country" dataDxfId="26">
      <calculatedColumnFormula>VLOOKUP(Orders[[#This Row],[Customer ID]],customer!A1:I213,7,0)</calculatedColumnFormula>
    </tableColumn>
    <tableColumn id="9" xr3:uid="{1E7067BF-EDA5-4BAF-8969-512AD0A4DC75}" name="Category" dataDxfId="25">
      <calculatedColumnFormula>VLOOKUP(Orders[[#This Row],[Customer ID]],product!A1:N213,3,0)</calculatedColumnFormula>
    </tableColumn>
    <tableColumn id="18" xr3:uid="{91D5E532-368D-4498-BAED-69B06E42AF60}" name="Category Type" dataDxfId="24">
      <calculatedColumnFormula>VLOOKUP(Orders[[#This Row],[Customer ID]],product!A1:N213,4,0)</calculatedColumnFormula>
    </tableColumn>
    <tableColumn id="16" xr3:uid="{677EA9BA-46B8-4454-8DD7-1DDCECC533F8}" name="Product Name" dataDxfId="23">
      <calculatedColumnFormula>VLOOKUP(Orders[[#This Row],[Customer ID]],product!A1:N213,5,0)</calculatedColumnFormula>
    </tableColumn>
    <tableColumn id="10" xr3:uid="{5A3971E9-1CDF-4DB7-9BEB-1FB91EB9B8C6}" name="Customer Type" dataDxfId="22">
      <calculatedColumnFormula>VLOOKUP(Orders[[#This Row],[Customer ID]],product!A1:N213,6,0)</calculatedColumnFormula>
    </tableColumn>
    <tableColumn id="5" xr3:uid="{6F8B59EB-8BB6-4CFB-8F8E-AD452E7165F1}" name="Quantity" dataDxfId="21">
      <calculatedColumnFormula>VLOOKUP(Orders[[#This Row],[Customer ID]],product!A1:N213,7,0)</calculatedColumnFormula>
    </tableColumn>
    <tableColumn id="11" xr3:uid="{25BDAD9F-180F-4227-B1D0-24E0DC6670E9}" name="Unit Price" dataDxfId="20" dataCellStyle="Percent">
      <calculatedColumnFormula>VLOOKUP(Orders[[#This Row],[Customer ID]],product!A1:N213,8,0)</calculatedColumnFormula>
    </tableColumn>
    <tableColumn id="12" xr3:uid="{4084645B-C8E4-41D8-827C-B22177F6A3EA}" name="Total Price" dataDxfId="19">
      <calculatedColumnFormula>VLOOKUP(Orders[[#This Row],[Customer ID]],product!A1:N213,9,0)</calculatedColumnFormula>
    </tableColumn>
    <tableColumn id="13" xr3:uid="{02140EA8-2E6F-4DEE-82DE-FEAF6DF5C70B}" name="Discount" dataCellStyle="Percent">
      <calculatedColumnFormula>VLOOKUP(Orders[[#This Row],[Customer ID]],product!A1:N213,10,0)</calculatedColumnFormula>
    </tableColumn>
    <tableColumn id="14" xr3:uid="{16BCD673-CE38-4062-B352-F3B9A64E89BB}" name="Net_Sales" dataDxfId="18">
      <calculatedColumnFormula>VLOOKUP(Orders[[#This Row],[Customer ID]],product!A1:N213,11,0)</calculatedColumnFormula>
    </tableColumn>
    <tableColumn id="15" xr3:uid="{52B2FF99-EFEB-4F74-BBA9-5783FAD726C2}" name="Manufacture_Country" dataDxfId="17">
      <calculatedColumnFormula>VLOOKUP(Orders[[#This Row],[Customer ID]],product!A1:N213,12,0)</calculatedColumnFormula>
    </tableColumn>
    <tableColumn id="17" xr3:uid="{29A11559-FECA-4589-8E8F-DAB4406E1D31}" name="Membership" dataDxfId="16"/>
    <tableColumn id="19" xr3:uid="{40E917D5-F1A4-4E8A-9856-851838CA3CE6}" name="Credit Points" dataDxfId="15">
      <calculatedColumnFormula>VLOOKUP(Orders[[#This Row],[Customer ID]],product!A1:N213,14,0)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D7F743-6488-4433-9D6A-7D180D734950}" name="Table2" displayName="Table2" ref="A1:I1001" totalsRowShown="0">
  <autoFilter ref="A1:I1001" xr:uid="{02D7F743-6488-4433-9D6A-7D180D7349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8BA240F-79C7-4D54-A31B-15F5F0B1467D}" name="Customer ID" dataDxfId="14"/>
    <tableColumn id="2" xr3:uid="{32EC4A41-265C-421C-8395-B15E60DF9E80}" name="Customer Name" dataDxfId="13"/>
    <tableColumn id="3" xr3:uid="{516481A6-D95D-4D82-9881-444D3F3F13D5}" name="Email _ID" dataDxfId="12" dataCellStyle="Hyperlink"/>
    <tableColumn id="4" xr3:uid="{4F648F04-F949-4EEB-8536-8D6F15CCDCC5}" name="Phone Number"/>
    <tableColumn id="5" xr3:uid="{AAA5CE31-BEAF-47E3-9DCD-6D1867CB3EB4}" name="Address"/>
    <tableColumn id="6" xr3:uid="{1C991C33-35F5-4271-81BC-66195E291759}" name="City"/>
    <tableColumn id="7" xr3:uid="{3EBF8543-7718-46AF-B869-6AC55FF56E40}" name="Country"/>
    <tableColumn id="8" xr3:uid="{E9F9A62B-8756-40C0-A461-7C0C69A2EA7F}" name="Postcode" dataDxfId="11">
      <calculatedColumnFormula>VLOOKUP(Table2[[#This Row],[Country]],#REF!,2,0)</calculatedColumnFormula>
    </tableColumn>
    <tableColumn id="9" xr3:uid="{91A5AD38-3853-4639-BD54-5EB86A6C8E8F}" name="Membership" dataDxfId="1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DA9701-2CD2-4A00-A247-31F143F8FFC9}" name="Table3" displayName="Table3" ref="B1:N213" totalsRowShown="0" tableBorderDxfId="9">
  <autoFilter ref="B1:N213" xr:uid="{C1DA9701-2CD2-4A00-A247-31F143F8FFC9}"/>
  <tableColumns count="13">
    <tableColumn id="2" xr3:uid="{4BAB480F-F37C-4A24-8D4C-04060D67C1BB}" name="Product ID" dataDxfId="8"/>
    <tableColumn id="3" xr3:uid="{661896D0-0264-4132-8CD0-82402476ACBC}" name="Category" dataDxfId="7"/>
    <tableColumn id="1" xr3:uid="{E55A70B4-8F30-4265-9F35-A6C81551B9A0}" name="Category Type"/>
    <tableColumn id="10" xr3:uid="{E6666858-5217-43A6-AA44-714B803E9A32}" name="Product Name"/>
    <tableColumn id="13" xr3:uid="{35B2A82D-FE4A-4045-AC84-FABB4877B69D}" name="Customer Type"/>
    <tableColumn id="12" xr3:uid="{56D8433E-40C2-43A0-BC2B-F14F7B58038E}" name="Quantity "/>
    <tableColumn id="5" xr3:uid="{4E8E49D3-FA90-4C41-8DE4-0BA0B8915D92}" name="Unit Price" dataDxfId="6"/>
    <tableColumn id="4" xr3:uid="{683C43E1-9CE2-47F6-8ED8-09B51309C187}" name="Total price" dataDxfId="5">
      <calculatedColumnFormula>H2*G2</calculatedColumnFormula>
    </tableColumn>
    <tableColumn id="6" xr3:uid="{37C258AD-1980-4DD2-87F8-7F0403EBFF7F}" name="Discount" dataDxfId="4">
      <calculatedColumnFormula>VLOOKUP(C2,Sheet1!A1:B5,2,0)</calculatedColumnFormula>
    </tableColumn>
    <tableColumn id="11" xr3:uid="{E7C7BF50-AEE7-457C-BB6C-4CD2D5791628}" name="Net _Sales" dataDxfId="3">
      <calculatedColumnFormula>Table3[[#This Row],[Total price]]*(1-VLOOKUP(Table3[[#This Row],[Category]],Sheet1!A2:B13,2,0))</calculatedColumnFormula>
    </tableColumn>
    <tableColumn id="7" xr3:uid="{B38F30EA-7F68-4624-9989-547FAEA03680}" name="Manufacture Country" dataDxfId="2"/>
    <tableColumn id="8" xr3:uid="{CE32666A-CC06-4C0E-9389-723B41F88511}" name="Membership" dataDxfId="1">
      <calculatedColumnFormula>VLOOKUP(A2,customer!A1:I213,9,0)</calculatedColumnFormula>
    </tableColumn>
    <tableColumn id="9" xr3:uid="{42479883-9DD9-4E72-8E49-346B946C73DF}" name="Credit Poi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982C940-D2C2-469D-8061-7F3168871E5C}" sourceName="Order Date">
  <pivotTables>
    <pivotTable tabId="5" name="Totalsales"/>
    <pivotTable tabId="6" name="Totalsales"/>
    <pivotTable tabId="7" name="Totalsales"/>
  </pivotTables>
  <state minimalRefreshVersion="6" lastRefreshVersion="6" pivotCacheId="925759472" filterType="unknown">
    <bounds startDate="2021-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1A19497-564E-451C-B6D0-045CC2FE0C90}" cache="NativeTimeline_Order_Date" caption="Order Date" level="2" selectionLevel="2" scrollPosition="2021-03-0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3" Type="http://schemas.openxmlformats.org/officeDocument/2006/relationships/hyperlink" Target="mailto:shravanshravan01@yahoo.com" TargetMode="External"/><Relationship Id="rId18" Type="http://schemas.openxmlformats.org/officeDocument/2006/relationships/hyperlink" Target="mailto:sarathsarath01@yahoo.com" TargetMode="External"/><Relationship Id="rId26" Type="http://schemas.openxmlformats.org/officeDocument/2006/relationships/hyperlink" Target="mailto:sindhujasindhuja01@yahoo.com" TargetMode="External"/><Relationship Id="rId39" Type="http://schemas.openxmlformats.org/officeDocument/2006/relationships/hyperlink" Target="mailto:kavinkavin01@yahoo.com" TargetMode="External"/><Relationship Id="rId21" Type="http://schemas.openxmlformats.org/officeDocument/2006/relationships/hyperlink" Target="mailto:amalaamala01@yahoo.com" TargetMode="External"/><Relationship Id="rId34" Type="http://schemas.openxmlformats.org/officeDocument/2006/relationships/hyperlink" Target="mailto:fathimafathima01@yahoo.com" TargetMode="External"/><Relationship Id="rId42" Type="http://schemas.openxmlformats.org/officeDocument/2006/relationships/hyperlink" Target="mailto:keerthikeerthi01@yahoo.com" TargetMode="External"/><Relationship Id="rId47" Type="http://schemas.openxmlformats.org/officeDocument/2006/relationships/hyperlink" Target="mailto:georgegeorge01@yahoo.com" TargetMode="External"/><Relationship Id="rId50" Type="http://schemas.openxmlformats.org/officeDocument/2006/relationships/hyperlink" Target="mailto:yuthiyuthi01@yahoo.com" TargetMode="External"/><Relationship Id="rId55" Type="http://schemas.openxmlformats.org/officeDocument/2006/relationships/hyperlink" Target="mailto:kavyasharma2019@gmail.com" TargetMode="External"/><Relationship Id="rId7" Type="http://schemas.openxmlformats.org/officeDocument/2006/relationships/hyperlink" Target="mailto:senthilasenthila01@yahoo.com" TargetMode="External"/><Relationship Id="rId2" Type="http://schemas.openxmlformats.org/officeDocument/2006/relationships/hyperlink" Target="mailto:ln2022@gmail.com" TargetMode="External"/><Relationship Id="rId16" Type="http://schemas.openxmlformats.org/officeDocument/2006/relationships/hyperlink" Target="mailto:monikamonika01@yahoo.com" TargetMode="External"/><Relationship Id="rId29" Type="http://schemas.openxmlformats.org/officeDocument/2006/relationships/hyperlink" Target="mailto:nasimanasima01@yahoo.com" TargetMode="External"/><Relationship Id="rId11" Type="http://schemas.openxmlformats.org/officeDocument/2006/relationships/hyperlink" Target="mailto:akashakash01@yahoo.com" TargetMode="External"/><Relationship Id="rId24" Type="http://schemas.openxmlformats.org/officeDocument/2006/relationships/hyperlink" Target="mailto:navilannavilan01@yahoo.com" TargetMode="External"/><Relationship Id="rId32" Type="http://schemas.openxmlformats.org/officeDocument/2006/relationships/hyperlink" Target="mailto:veeramatchiveeramatchi01@yahoo.com" TargetMode="External"/><Relationship Id="rId37" Type="http://schemas.openxmlformats.org/officeDocument/2006/relationships/hyperlink" Target="mailto:kirishkirish01@yahoo.com" TargetMode="External"/><Relationship Id="rId40" Type="http://schemas.openxmlformats.org/officeDocument/2006/relationships/hyperlink" Target="mailto:radhikaradhika01@yahoo.com" TargetMode="External"/><Relationship Id="rId45" Type="http://schemas.openxmlformats.org/officeDocument/2006/relationships/hyperlink" Target="mailto:sophiasophia01@yahoo.com" TargetMode="External"/><Relationship Id="rId53" Type="http://schemas.openxmlformats.org/officeDocument/2006/relationships/hyperlink" Target="mailto:sidhhu99@yahoo.com" TargetMode="External"/><Relationship Id="rId58" Type="http://schemas.openxmlformats.org/officeDocument/2006/relationships/table" Target="../tables/table2.xml"/><Relationship Id="rId5" Type="http://schemas.openxmlformats.org/officeDocument/2006/relationships/hyperlink" Target="mailto:murugesanmurugesan01@yahoo.com" TargetMode="External"/><Relationship Id="rId19" Type="http://schemas.openxmlformats.org/officeDocument/2006/relationships/hyperlink" Target="mailto:sundarisundari01@yahoo.com" TargetMode="External"/><Relationship Id="rId4" Type="http://schemas.openxmlformats.org/officeDocument/2006/relationships/hyperlink" Target="mailto:sathyabama01@yahoo.com" TargetMode="External"/><Relationship Id="rId9" Type="http://schemas.openxmlformats.org/officeDocument/2006/relationships/hyperlink" Target="mailto:babubabu01@yahoo.com" TargetMode="External"/><Relationship Id="rId14" Type="http://schemas.openxmlformats.org/officeDocument/2006/relationships/hyperlink" Target="mailto:samyukthasamyuktha01@yahoo.com" TargetMode="External"/><Relationship Id="rId22" Type="http://schemas.openxmlformats.org/officeDocument/2006/relationships/hyperlink" Target="mailto:sananthasanantha01@yahoo.com" TargetMode="External"/><Relationship Id="rId27" Type="http://schemas.openxmlformats.org/officeDocument/2006/relationships/hyperlink" Target="mailto:nileshnilesh01@yahoo.com" TargetMode="External"/><Relationship Id="rId30" Type="http://schemas.openxmlformats.org/officeDocument/2006/relationships/hyperlink" Target="mailto:ganeshganesh01@yahoo.com" TargetMode="External"/><Relationship Id="rId35" Type="http://schemas.openxmlformats.org/officeDocument/2006/relationships/hyperlink" Target="mailto:jamesjames01@yahoo.com" TargetMode="External"/><Relationship Id="rId43" Type="http://schemas.openxmlformats.org/officeDocument/2006/relationships/hyperlink" Target="mailto:ramyaramya01@yahoo.com" TargetMode="External"/><Relationship Id="rId48" Type="http://schemas.openxmlformats.org/officeDocument/2006/relationships/hyperlink" Target="mailto:poojapooja01@yahoo.com" TargetMode="External"/><Relationship Id="rId56" Type="http://schemas.openxmlformats.org/officeDocument/2006/relationships/hyperlink" Target="mailto:shethri456@gmail.com" TargetMode="External"/><Relationship Id="rId8" Type="http://schemas.openxmlformats.org/officeDocument/2006/relationships/hyperlink" Target="mailto:rajaraja01@yahoo.com" TargetMode="External"/><Relationship Id="rId51" Type="http://schemas.openxmlformats.org/officeDocument/2006/relationships/hyperlink" Target="mailto:aryapatel@gmail.com" TargetMode="External"/><Relationship Id="rId3" Type="http://schemas.openxmlformats.org/officeDocument/2006/relationships/hyperlink" Target="mailto:nivi@gmail.com" TargetMode="External"/><Relationship Id="rId12" Type="http://schemas.openxmlformats.org/officeDocument/2006/relationships/hyperlink" Target="mailto:mohanmohan01@yahoo.com" TargetMode="External"/><Relationship Id="rId17" Type="http://schemas.openxmlformats.org/officeDocument/2006/relationships/hyperlink" Target="mailto:sambusambu01@yahoo.com" TargetMode="External"/><Relationship Id="rId25" Type="http://schemas.openxmlformats.org/officeDocument/2006/relationships/hyperlink" Target="mailto:ghopighopi01@yahoo.com" TargetMode="External"/><Relationship Id="rId33" Type="http://schemas.openxmlformats.org/officeDocument/2006/relationships/hyperlink" Target="mailto:iyanariyanar01@yahoo.com" TargetMode="External"/><Relationship Id="rId38" Type="http://schemas.openxmlformats.org/officeDocument/2006/relationships/hyperlink" Target="mailto:karthikkarthik01@yahoo.com" TargetMode="External"/><Relationship Id="rId46" Type="http://schemas.openxmlformats.org/officeDocument/2006/relationships/hyperlink" Target="mailto:sandrasandra01@yahoo.com" TargetMode="External"/><Relationship Id="rId20" Type="http://schemas.openxmlformats.org/officeDocument/2006/relationships/hyperlink" Target="mailto:raviravi01@yahoo.com" TargetMode="External"/><Relationship Id="rId41" Type="http://schemas.openxmlformats.org/officeDocument/2006/relationships/hyperlink" Target="mailto:meenameena01@yahoo.com" TargetMode="External"/><Relationship Id="rId54" Type="http://schemas.openxmlformats.org/officeDocument/2006/relationships/hyperlink" Target="mailto:goyalm789@gmail.com" TargetMode="External"/><Relationship Id="rId1" Type="http://schemas.openxmlformats.org/officeDocument/2006/relationships/hyperlink" Target="mailto:log44@gmail.com" TargetMode="External"/><Relationship Id="rId6" Type="http://schemas.openxmlformats.org/officeDocument/2006/relationships/hyperlink" Target="mailto:dhiyadhiya01@yahoo.com" TargetMode="External"/><Relationship Id="rId15" Type="http://schemas.openxmlformats.org/officeDocument/2006/relationships/hyperlink" Target="mailto:jayajaya01@yahoo.com" TargetMode="External"/><Relationship Id="rId23" Type="http://schemas.openxmlformats.org/officeDocument/2006/relationships/hyperlink" Target="mailto:akilaakila01@yahoo.com" TargetMode="External"/><Relationship Id="rId28" Type="http://schemas.openxmlformats.org/officeDocument/2006/relationships/hyperlink" Target="mailto:jamesjames01@yahoo.com" TargetMode="External"/><Relationship Id="rId36" Type="http://schemas.openxmlformats.org/officeDocument/2006/relationships/hyperlink" Target="mailto:deepikadeepika01@yahoo.com" TargetMode="External"/><Relationship Id="rId49" Type="http://schemas.openxmlformats.org/officeDocument/2006/relationships/hyperlink" Target="mailto:jackjack01@yahoo.com" TargetMode="External"/><Relationship Id="rId57" Type="http://schemas.openxmlformats.org/officeDocument/2006/relationships/hyperlink" Target="mailto:Arjunnair37@yahoo.com" TargetMode="External"/><Relationship Id="rId10" Type="http://schemas.openxmlformats.org/officeDocument/2006/relationships/hyperlink" Target="mailto:gayathrigayathri01@yahoo.com" TargetMode="External"/><Relationship Id="rId31" Type="http://schemas.openxmlformats.org/officeDocument/2006/relationships/hyperlink" Target="mailto:muruganmurugan01@yahoo.com" TargetMode="External"/><Relationship Id="rId44" Type="http://schemas.openxmlformats.org/officeDocument/2006/relationships/hyperlink" Target="mailto:eshnieshni01@yahoo.com" TargetMode="External"/><Relationship Id="rId52" Type="http://schemas.openxmlformats.org/officeDocument/2006/relationships/hyperlink" Target="mailto:meena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41A58-26E9-4791-97CD-FDE998706E43}">
  <sheetPr codeName="Sheet1"/>
  <dimension ref="A1:A29"/>
  <sheetViews>
    <sheetView showGridLines="0" tabSelected="1" topLeftCell="A4" zoomScaleNormal="100" workbookViewId="0">
      <selection activeCell="Y18" sqref="Y18"/>
    </sheetView>
  </sheetViews>
  <sheetFormatPr defaultRowHeight="15" x14ac:dyDescent="0.25"/>
  <cols>
    <col min="1" max="1" width="1.7109375" customWidth="1"/>
    <col min="14" max="14" width="1.7109375" customWidth="1"/>
  </cols>
  <sheetData>
    <row r="1" ht="5.0999999999999996" customHeight="1" x14ac:dyDescent="0.25"/>
    <row r="6" ht="5.0999999999999996" customHeight="1" x14ac:dyDescent="0.25"/>
    <row r="16" ht="5.0999999999999996" customHeight="1" x14ac:dyDescent="0.25"/>
    <row r="29"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97E1-34BE-4D20-B119-FAFC5FA8C6BE}">
  <sheetPr codeName="Sheet6"/>
  <dimension ref="A3:F57"/>
  <sheetViews>
    <sheetView topLeftCell="B1" zoomScale="87" zoomScaleNormal="87" workbookViewId="0">
      <selection activeCell="A5" sqref="A5"/>
    </sheetView>
  </sheetViews>
  <sheetFormatPr defaultRowHeight="15" x14ac:dyDescent="0.25"/>
  <cols>
    <col min="1" max="1" width="16.85546875" bestFit="1" customWidth="1"/>
    <col min="2" max="2" width="23" bestFit="1" customWidth="1"/>
    <col min="3" max="3" width="11.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6" x14ac:dyDescent="0.25">
      <c r="A3" s="15" t="s">
        <v>1317</v>
      </c>
      <c r="C3" s="15" t="s">
        <v>8</v>
      </c>
    </row>
    <row r="4" spans="1:6" x14ac:dyDescent="0.25">
      <c r="A4" s="15" t="s">
        <v>1315</v>
      </c>
      <c r="B4" s="15" t="s">
        <v>1316</v>
      </c>
      <c r="C4" t="s">
        <v>803</v>
      </c>
      <c r="D4" t="s">
        <v>804</v>
      </c>
      <c r="E4" t="s">
        <v>805</v>
      </c>
      <c r="F4" t="s">
        <v>806</v>
      </c>
    </row>
    <row r="5" spans="1:6" x14ac:dyDescent="0.25">
      <c r="A5" t="s">
        <v>1298</v>
      </c>
      <c r="B5" t="s">
        <v>1303</v>
      </c>
      <c r="C5" s="16">
        <v>1900</v>
      </c>
      <c r="D5" s="16">
        <v>2304</v>
      </c>
      <c r="E5" s="16">
        <v>679</v>
      </c>
      <c r="F5" s="16">
        <v>5700</v>
      </c>
    </row>
    <row r="6" spans="1:6" x14ac:dyDescent="0.25">
      <c r="B6" t="s">
        <v>1304</v>
      </c>
      <c r="C6" s="16">
        <v>285</v>
      </c>
      <c r="D6" s="16">
        <v>288</v>
      </c>
      <c r="E6" s="16">
        <v>194</v>
      </c>
      <c r="F6" s="16">
        <v>2850</v>
      </c>
    </row>
    <row r="7" spans="1:6" x14ac:dyDescent="0.25">
      <c r="B7" t="s">
        <v>1305</v>
      </c>
      <c r="C7" s="16">
        <v>4275</v>
      </c>
      <c r="D7" s="16">
        <v>2764.7999999999997</v>
      </c>
      <c r="E7" s="16">
        <v>5044</v>
      </c>
      <c r="F7" s="16">
        <v>380</v>
      </c>
    </row>
    <row r="8" spans="1:6" x14ac:dyDescent="0.25">
      <c r="B8" t="s">
        <v>1306</v>
      </c>
      <c r="C8" s="16">
        <v>570</v>
      </c>
      <c r="D8" s="16">
        <v>2880</v>
      </c>
      <c r="E8" s="16">
        <v>1891.5</v>
      </c>
      <c r="F8" s="16">
        <v>2850</v>
      </c>
    </row>
    <row r="9" spans="1:6" x14ac:dyDescent="0.25">
      <c r="B9" t="s">
        <v>1307</v>
      </c>
      <c r="C9" s="16">
        <v>2660</v>
      </c>
      <c r="D9" s="16">
        <v>3456</v>
      </c>
      <c r="E9" s="16">
        <v>4365</v>
      </c>
      <c r="F9" s="16">
        <v>3420</v>
      </c>
    </row>
    <row r="10" spans="1:6" x14ac:dyDescent="0.25">
      <c r="B10" t="s">
        <v>1308</v>
      </c>
      <c r="C10" s="16">
        <v>2612.5</v>
      </c>
      <c r="D10" s="16">
        <v>6336</v>
      </c>
      <c r="E10" s="16">
        <v>7469</v>
      </c>
      <c r="F10" s="16">
        <v>12682.5</v>
      </c>
    </row>
    <row r="11" spans="1:6" x14ac:dyDescent="0.25">
      <c r="B11" t="s">
        <v>1309</v>
      </c>
      <c r="C11" s="16">
        <v>8721</v>
      </c>
      <c r="D11" s="16">
        <v>6336</v>
      </c>
      <c r="E11" s="16">
        <v>5383.5</v>
      </c>
      <c r="F11" s="16">
        <v>5583.15</v>
      </c>
    </row>
    <row r="12" spans="1:6" x14ac:dyDescent="0.25">
      <c r="B12" t="s">
        <v>1310</v>
      </c>
      <c r="C12" s="16">
        <v>5814</v>
      </c>
      <c r="D12" s="16">
        <v>5045.76</v>
      </c>
      <c r="E12" s="16">
        <v>1833.3</v>
      </c>
      <c r="F12" s="16">
        <v>3750.6</v>
      </c>
    </row>
    <row r="13" spans="1:6" x14ac:dyDescent="0.25">
      <c r="B13" t="s">
        <v>1311</v>
      </c>
      <c r="C13" s="16">
        <v>1596</v>
      </c>
      <c r="D13" s="16">
        <v>3561.6</v>
      </c>
      <c r="E13" s="16">
        <v>2250.4</v>
      </c>
      <c r="F13" s="16">
        <v>2850</v>
      </c>
    </row>
    <row r="14" spans="1:6" x14ac:dyDescent="0.25">
      <c r="B14" t="s">
        <v>1312</v>
      </c>
      <c r="C14" s="16">
        <v>4218</v>
      </c>
      <c r="D14" s="16">
        <v>6776.6399999999994</v>
      </c>
      <c r="E14" s="16">
        <v>6246.8</v>
      </c>
      <c r="F14" s="16">
        <v>5320</v>
      </c>
    </row>
    <row r="15" spans="1:6" x14ac:dyDescent="0.25">
      <c r="B15" t="s">
        <v>1313</v>
      </c>
      <c r="C15" s="16">
        <v>2888</v>
      </c>
      <c r="D15" s="16">
        <v>3884.16</v>
      </c>
      <c r="E15" s="16">
        <v>3608.4</v>
      </c>
      <c r="F15" s="16">
        <v>5574.5999999999995</v>
      </c>
    </row>
    <row r="16" spans="1:6" x14ac:dyDescent="0.25">
      <c r="B16" t="s">
        <v>1314</v>
      </c>
      <c r="C16" s="16">
        <v>7410</v>
      </c>
      <c r="D16" s="16">
        <v>1664.6399999999999</v>
      </c>
      <c r="E16" s="16">
        <v>3734.5</v>
      </c>
      <c r="F16" s="16">
        <v>3990</v>
      </c>
    </row>
    <row r="17" spans="1:6" x14ac:dyDescent="0.25">
      <c r="A17" t="s">
        <v>1299</v>
      </c>
      <c r="B17" t="s">
        <v>1303</v>
      </c>
      <c r="C17" s="16">
        <v>3325</v>
      </c>
      <c r="D17" s="16">
        <v>1200</v>
      </c>
      <c r="E17" s="16">
        <v>7275</v>
      </c>
      <c r="F17" s="16">
        <v>1710</v>
      </c>
    </row>
    <row r="18" spans="1:6" x14ac:dyDescent="0.25">
      <c r="B18" t="s">
        <v>1304</v>
      </c>
      <c r="C18" s="16">
        <v>950</v>
      </c>
      <c r="D18" s="16">
        <v>6528</v>
      </c>
      <c r="E18" s="16">
        <v>1552</v>
      </c>
      <c r="F18" s="16">
        <v>3325</v>
      </c>
    </row>
    <row r="19" spans="1:6" x14ac:dyDescent="0.25">
      <c r="B19" t="s">
        <v>1305</v>
      </c>
      <c r="C19" s="16">
        <v>5130</v>
      </c>
      <c r="D19" s="16">
        <v>1440</v>
      </c>
      <c r="E19" s="16">
        <v>2910</v>
      </c>
      <c r="F19" s="16">
        <v>3420</v>
      </c>
    </row>
    <row r="20" spans="1:6" x14ac:dyDescent="0.25">
      <c r="B20" t="s">
        <v>1306</v>
      </c>
      <c r="C20" s="16">
        <v>1339.5</v>
      </c>
      <c r="D20" s="16">
        <v>2112</v>
      </c>
      <c r="E20" s="16">
        <v>1319.2</v>
      </c>
      <c r="F20" s="16">
        <v>6992</v>
      </c>
    </row>
    <row r="21" spans="1:6" x14ac:dyDescent="0.25">
      <c r="B21" t="s">
        <v>1307</v>
      </c>
      <c r="C21" s="16">
        <v>4959</v>
      </c>
      <c r="D21" s="16">
        <v>4320</v>
      </c>
      <c r="E21" s="16">
        <v>7566</v>
      </c>
      <c r="F21" s="16">
        <v>2778.75</v>
      </c>
    </row>
    <row r="22" spans="1:6" x14ac:dyDescent="0.25">
      <c r="B22" t="s">
        <v>1308</v>
      </c>
      <c r="C22" s="16">
        <v>950</v>
      </c>
      <c r="D22" s="16">
        <v>1728</v>
      </c>
      <c r="E22" s="16">
        <v>2328</v>
      </c>
      <c r="F22" s="16">
        <v>1615</v>
      </c>
    </row>
    <row r="23" spans="1:6" x14ac:dyDescent="0.25">
      <c r="B23" t="s">
        <v>1309</v>
      </c>
      <c r="C23" s="16">
        <v>6517</v>
      </c>
      <c r="D23" s="16">
        <v>3993.6</v>
      </c>
      <c r="E23" s="16">
        <v>4888.8</v>
      </c>
      <c r="F23" s="16">
        <v>5130</v>
      </c>
    </row>
    <row r="24" spans="1:6" x14ac:dyDescent="0.25">
      <c r="B24" t="s">
        <v>1310</v>
      </c>
      <c r="C24" s="16">
        <v>2375</v>
      </c>
      <c r="D24" s="16">
        <v>3072</v>
      </c>
      <c r="E24" s="16">
        <v>3783</v>
      </c>
      <c r="F24" s="16">
        <v>1282.5</v>
      </c>
    </row>
    <row r="25" spans="1:6" x14ac:dyDescent="0.25">
      <c r="B25" t="s">
        <v>1311</v>
      </c>
      <c r="C25" s="16">
        <v>665</v>
      </c>
      <c r="D25" s="16">
        <v>4992</v>
      </c>
      <c r="E25" s="16">
        <v>7420.5</v>
      </c>
      <c r="F25" s="16">
        <v>4275</v>
      </c>
    </row>
    <row r="26" spans="1:6" x14ac:dyDescent="0.25">
      <c r="B26" t="s">
        <v>1312</v>
      </c>
      <c r="C26" s="16">
        <v>7410</v>
      </c>
      <c r="D26" s="16">
        <v>960</v>
      </c>
      <c r="E26" s="16">
        <v>1358</v>
      </c>
      <c r="F26" s="16">
        <v>551</v>
      </c>
    </row>
    <row r="27" spans="1:6" x14ac:dyDescent="0.25">
      <c r="B27" t="s">
        <v>1313</v>
      </c>
      <c r="C27" s="16">
        <v>3676.5</v>
      </c>
      <c r="D27" s="16">
        <v>4838.3999999999996</v>
      </c>
      <c r="E27" s="16">
        <v>727.5</v>
      </c>
      <c r="F27" s="16">
        <v>855</v>
      </c>
    </row>
    <row r="28" spans="1:6" x14ac:dyDescent="0.25">
      <c r="B28" t="s">
        <v>1314</v>
      </c>
      <c r="C28" s="16">
        <v>1330</v>
      </c>
      <c r="D28" s="16">
        <v>2918.4</v>
      </c>
      <c r="E28" s="16">
        <v>2851.7999999999997</v>
      </c>
      <c r="F28" s="16">
        <v>3719.25</v>
      </c>
    </row>
    <row r="29" spans="1:6" x14ac:dyDescent="0.25">
      <c r="A29" t="s">
        <v>1300</v>
      </c>
      <c r="B29" t="s">
        <v>1303</v>
      </c>
      <c r="C29" s="16">
        <v>5320</v>
      </c>
      <c r="D29" s="16">
        <v>2227.1999999999998</v>
      </c>
      <c r="E29" s="16">
        <v>2764.5</v>
      </c>
      <c r="F29" s="16">
        <v>4256</v>
      </c>
    </row>
    <row r="30" spans="1:6" x14ac:dyDescent="0.25">
      <c r="B30" t="s">
        <v>1304</v>
      </c>
      <c r="C30" s="16">
        <v>2964</v>
      </c>
      <c r="D30" s="16">
        <v>1468.8</v>
      </c>
      <c r="E30" s="16">
        <v>1629.6</v>
      </c>
      <c r="F30" s="16">
        <v>3154</v>
      </c>
    </row>
    <row r="31" spans="1:6" x14ac:dyDescent="0.25">
      <c r="B31" t="s">
        <v>1305</v>
      </c>
      <c r="C31" s="16">
        <v>1558</v>
      </c>
      <c r="D31" s="16">
        <v>2880</v>
      </c>
      <c r="E31" s="16">
        <v>1358</v>
      </c>
      <c r="F31" s="16">
        <v>3277.5</v>
      </c>
    </row>
    <row r="32" spans="1:6" x14ac:dyDescent="0.25">
      <c r="B32" t="s">
        <v>1306</v>
      </c>
      <c r="C32" s="16">
        <v>1292</v>
      </c>
      <c r="D32" s="16">
        <v>5145.5999999999995</v>
      </c>
      <c r="E32" s="16">
        <v>5674.5</v>
      </c>
      <c r="F32" s="16">
        <v>3192</v>
      </c>
    </row>
    <row r="33" spans="1:6" x14ac:dyDescent="0.25">
      <c r="B33" t="s">
        <v>1307</v>
      </c>
      <c r="C33" s="16">
        <v>1339.5</v>
      </c>
      <c r="D33" s="16">
        <v>2649.6</v>
      </c>
      <c r="E33" s="16">
        <v>2182.5</v>
      </c>
      <c r="F33" s="16">
        <v>798</v>
      </c>
    </row>
    <row r="34" spans="1:6" x14ac:dyDescent="0.25">
      <c r="B34" t="s">
        <v>1308</v>
      </c>
      <c r="C34" s="16">
        <v>1558</v>
      </c>
      <c r="D34" s="16">
        <v>2476.7999999999997</v>
      </c>
      <c r="E34" s="16">
        <v>3724.7999999999997</v>
      </c>
      <c r="F34" s="16">
        <v>2992.5</v>
      </c>
    </row>
    <row r="35" spans="1:6" x14ac:dyDescent="0.25">
      <c r="B35" t="s">
        <v>1309</v>
      </c>
      <c r="C35" s="16">
        <v>3496</v>
      </c>
      <c r="D35" s="16">
        <v>4147.2</v>
      </c>
      <c r="E35" s="16">
        <v>7760</v>
      </c>
      <c r="F35" s="16">
        <v>4940</v>
      </c>
    </row>
    <row r="36" spans="1:6" x14ac:dyDescent="0.25">
      <c r="B36" t="s">
        <v>1310</v>
      </c>
      <c r="C36" s="16">
        <v>6840</v>
      </c>
      <c r="D36" s="16">
        <v>7488</v>
      </c>
      <c r="E36" s="16">
        <v>3977</v>
      </c>
      <c r="F36" s="16">
        <v>2280</v>
      </c>
    </row>
    <row r="37" spans="1:6" x14ac:dyDescent="0.25">
      <c r="B37" t="s">
        <v>1311</v>
      </c>
      <c r="C37" s="16">
        <v>2565</v>
      </c>
      <c r="D37" s="16">
        <v>3292.7999999999997</v>
      </c>
      <c r="E37" s="16">
        <v>1940</v>
      </c>
      <c r="F37" s="16">
        <v>1425</v>
      </c>
    </row>
    <row r="38" spans="1:6" x14ac:dyDescent="0.25">
      <c r="B38" t="s">
        <v>1312</v>
      </c>
      <c r="C38" s="16">
        <v>2090</v>
      </c>
      <c r="D38" s="16">
        <v>5760</v>
      </c>
      <c r="E38" s="16">
        <v>5432</v>
      </c>
      <c r="F38" s="16">
        <v>6840</v>
      </c>
    </row>
    <row r="39" spans="1:6" x14ac:dyDescent="0.25">
      <c r="B39" t="s">
        <v>1313</v>
      </c>
      <c r="C39" s="16">
        <v>1805</v>
      </c>
      <c r="D39" s="16">
        <v>624</v>
      </c>
      <c r="E39" s="16">
        <v>1067</v>
      </c>
      <c r="F39" s="16">
        <v>3078</v>
      </c>
    </row>
    <row r="40" spans="1:6" x14ac:dyDescent="0.25">
      <c r="B40" t="s">
        <v>1314</v>
      </c>
      <c r="C40" s="16">
        <v>6232</v>
      </c>
      <c r="D40" s="16">
        <v>1881.6</v>
      </c>
      <c r="E40" s="16">
        <v>2159.2199999999998</v>
      </c>
      <c r="F40" s="16">
        <v>8550</v>
      </c>
    </row>
    <row r="41" spans="1:6" x14ac:dyDescent="0.25">
      <c r="A41" t="s">
        <v>1301</v>
      </c>
      <c r="B41" t="s">
        <v>1303</v>
      </c>
      <c r="C41" s="16">
        <v>3604.2999999999997</v>
      </c>
      <c r="D41" s="16">
        <v>11289.6</v>
      </c>
      <c r="E41" s="16">
        <v>6014</v>
      </c>
      <c r="F41" s="16">
        <v>6583.5</v>
      </c>
    </row>
    <row r="42" spans="1:6" x14ac:dyDescent="0.25">
      <c r="B42" t="s">
        <v>1304</v>
      </c>
      <c r="C42" s="16">
        <v>5187</v>
      </c>
      <c r="D42" s="16">
        <v>5145.5999999999995</v>
      </c>
      <c r="E42" s="16">
        <v>7202.25</v>
      </c>
      <c r="F42" s="16">
        <v>5608.8</v>
      </c>
    </row>
    <row r="43" spans="1:6" x14ac:dyDescent="0.25">
      <c r="B43" t="s">
        <v>1305</v>
      </c>
      <c r="C43" s="16">
        <v>2308.5</v>
      </c>
      <c r="D43" s="16">
        <v>4032</v>
      </c>
      <c r="E43" s="16">
        <v>3031.25</v>
      </c>
      <c r="F43" s="16">
        <v>6051.5</v>
      </c>
    </row>
    <row r="44" spans="1:6" x14ac:dyDescent="0.25">
      <c r="B44" t="s">
        <v>1306</v>
      </c>
      <c r="C44" s="16">
        <v>1558</v>
      </c>
      <c r="D44" s="16">
        <v>921.59999999999991</v>
      </c>
      <c r="E44" s="16">
        <v>3515.2799999999997</v>
      </c>
      <c r="F44" s="16">
        <v>4142.95</v>
      </c>
    </row>
    <row r="45" spans="1:6" x14ac:dyDescent="0.25">
      <c r="B45" t="s">
        <v>1307</v>
      </c>
      <c r="C45" s="16">
        <v>8274.5</v>
      </c>
      <c r="D45" s="16">
        <v>5184.96</v>
      </c>
      <c r="E45" s="16">
        <v>5820</v>
      </c>
      <c r="F45" s="16">
        <v>8550</v>
      </c>
    </row>
    <row r="46" spans="1:6" x14ac:dyDescent="0.25">
      <c r="B46" t="s">
        <v>1308</v>
      </c>
      <c r="C46" s="16">
        <v>950</v>
      </c>
      <c r="D46" s="16">
        <v>422.4</v>
      </c>
      <c r="E46" s="16">
        <v>2386.1999999999998</v>
      </c>
      <c r="F46" s="16">
        <v>2981.1</v>
      </c>
    </row>
    <row r="47" spans="1:6" x14ac:dyDescent="0.25">
      <c r="B47" t="s">
        <v>1309</v>
      </c>
      <c r="C47" s="16">
        <v>4902</v>
      </c>
      <c r="D47" s="16">
        <v>4307.5199999999995</v>
      </c>
      <c r="E47" s="16">
        <v>4722.93</v>
      </c>
      <c r="F47" s="16">
        <v>2747.4</v>
      </c>
    </row>
    <row r="48" spans="1:6" x14ac:dyDescent="0.25">
      <c r="B48" t="s">
        <v>1310</v>
      </c>
      <c r="C48" s="16">
        <v>2603</v>
      </c>
      <c r="D48" s="16">
        <v>3767.04</v>
      </c>
      <c r="E48" s="16">
        <v>1236.75</v>
      </c>
      <c r="F48" s="16">
        <v>665</v>
      </c>
    </row>
    <row r="49" spans="1:6" x14ac:dyDescent="0.25">
      <c r="B49" t="s">
        <v>1311</v>
      </c>
      <c r="C49" s="16">
        <v>760</v>
      </c>
      <c r="D49" s="16">
        <v>11520</v>
      </c>
      <c r="E49" s="16">
        <v>8220.75</v>
      </c>
      <c r="F49" s="16">
        <v>11557.699999999999</v>
      </c>
    </row>
    <row r="50" spans="1:6" x14ac:dyDescent="0.25">
      <c r="B50" t="s">
        <v>1312</v>
      </c>
      <c r="C50" s="16">
        <v>5272.5</v>
      </c>
      <c r="D50" s="16">
        <v>4416</v>
      </c>
      <c r="E50" s="16">
        <v>3647.2</v>
      </c>
      <c r="F50" s="16">
        <v>5586</v>
      </c>
    </row>
    <row r="51" spans="1:6" x14ac:dyDescent="0.25">
      <c r="B51" t="s">
        <v>1313</v>
      </c>
      <c r="C51" s="16">
        <v>2821.5</v>
      </c>
      <c r="D51" s="16">
        <v>3840</v>
      </c>
      <c r="E51" s="16">
        <v>2531.6999999999998</v>
      </c>
      <c r="F51" s="16">
        <v>3923.5</v>
      </c>
    </row>
    <row r="52" spans="1:6" x14ac:dyDescent="0.25">
      <c r="B52" t="s">
        <v>1314</v>
      </c>
      <c r="C52" s="16">
        <v>6555</v>
      </c>
      <c r="D52" s="16">
        <v>3225.6</v>
      </c>
      <c r="E52" s="16">
        <v>950.6</v>
      </c>
      <c r="F52" s="16">
        <v>2280</v>
      </c>
    </row>
    <row r="53" spans="1:6" x14ac:dyDescent="0.25">
      <c r="A53" t="s">
        <v>1302</v>
      </c>
      <c r="B53" t="s">
        <v>1303</v>
      </c>
      <c r="C53" s="16">
        <v>4256</v>
      </c>
      <c r="D53" s="16">
        <v>3369.6</v>
      </c>
      <c r="E53" s="16">
        <v>4850</v>
      </c>
      <c r="F53" s="16">
        <v>8360</v>
      </c>
    </row>
    <row r="54" spans="1:6" x14ac:dyDescent="0.25">
      <c r="B54" t="s">
        <v>1304</v>
      </c>
      <c r="C54" s="16">
        <v>11400</v>
      </c>
      <c r="D54" s="16">
        <v>14400</v>
      </c>
      <c r="E54" s="16">
        <v>17460</v>
      </c>
      <c r="F54" s="16">
        <v>7837.5</v>
      </c>
    </row>
    <row r="55" spans="1:6" x14ac:dyDescent="0.25">
      <c r="B55" t="s">
        <v>1305</v>
      </c>
      <c r="C55" s="16">
        <v>8027.5</v>
      </c>
      <c r="D55" s="16">
        <v>5664</v>
      </c>
      <c r="E55" s="16">
        <v>6518.4</v>
      </c>
      <c r="F55" s="16">
        <v>6452.4</v>
      </c>
    </row>
    <row r="56" spans="1:6" x14ac:dyDescent="0.25">
      <c r="B56" t="s">
        <v>1306</v>
      </c>
      <c r="C56" s="16">
        <v>4465</v>
      </c>
      <c r="D56" s="16">
        <v>12096</v>
      </c>
      <c r="E56" s="16">
        <v>5432</v>
      </c>
      <c r="F56" s="16">
        <v>7695</v>
      </c>
    </row>
    <row r="57" spans="1:6" x14ac:dyDescent="0.25">
      <c r="B57" t="s">
        <v>1307</v>
      </c>
      <c r="C57" s="16">
        <v>6460</v>
      </c>
      <c r="D57" s="16">
        <v>3600</v>
      </c>
      <c r="E57" s="16">
        <v>3783</v>
      </c>
      <c r="F57" s="16">
        <v>4987.5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0AB4-53B8-463E-9021-2329A20868C0}">
  <sheetPr codeName="Sheet7"/>
  <dimension ref="A3:B10"/>
  <sheetViews>
    <sheetView zoomScale="95" zoomScaleNormal="95" workbookViewId="0">
      <selection activeCell="P31" sqref="P31"/>
    </sheetView>
  </sheetViews>
  <sheetFormatPr defaultRowHeight="15" x14ac:dyDescent="0.25"/>
  <cols>
    <col min="1" max="1" width="10.7109375" bestFit="1" customWidth="1"/>
    <col min="2" max="2" width="16.5703125" bestFit="1" customWidth="1"/>
    <col min="3" max="3" width="16.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2" x14ac:dyDescent="0.25">
      <c r="A3" s="15" t="s">
        <v>7</v>
      </c>
      <c r="B3" t="s">
        <v>1317</v>
      </c>
    </row>
    <row r="4" spans="1:2" x14ac:dyDescent="0.25">
      <c r="A4" t="s">
        <v>162</v>
      </c>
      <c r="B4" s="17">
        <v>1596</v>
      </c>
    </row>
    <row r="5" spans="1:2" x14ac:dyDescent="0.25">
      <c r="A5" t="s">
        <v>577</v>
      </c>
      <c r="B5" s="17">
        <v>18928.5</v>
      </c>
    </row>
    <row r="6" spans="1:2" x14ac:dyDescent="0.25">
      <c r="A6" t="s">
        <v>578</v>
      </c>
      <c r="B6" s="17">
        <v>87471.73</v>
      </c>
    </row>
    <row r="7" spans="1:2" x14ac:dyDescent="0.25">
      <c r="A7" t="s">
        <v>161</v>
      </c>
      <c r="B7" s="17">
        <v>160025.25</v>
      </c>
    </row>
    <row r="8" spans="1:2" x14ac:dyDescent="0.25">
      <c r="A8" t="s">
        <v>160</v>
      </c>
      <c r="B8" s="17">
        <v>160901.46000000002</v>
      </c>
    </row>
    <row r="9" spans="1:2" x14ac:dyDescent="0.25">
      <c r="A9" t="s">
        <v>424</v>
      </c>
      <c r="B9" s="17">
        <v>171368.86000000002</v>
      </c>
    </row>
    <row r="10" spans="1:2" x14ac:dyDescent="0.25">
      <c r="A10" t="s">
        <v>425</v>
      </c>
      <c r="B10" s="17">
        <v>263460.35000000003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E51B-95B1-4B44-B75A-0E88622C6902}">
  <sheetPr codeName="Sheet8"/>
  <dimension ref="A3:B8"/>
  <sheetViews>
    <sheetView zoomScale="87" zoomScaleNormal="87" workbookViewId="0">
      <selection activeCell="B7" sqref="B7"/>
    </sheetView>
  </sheetViews>
  <sheetFormatPr defaultRowHeight="15" x14ac:dyDescent="0.25"/>
  <cols>
    <col min="1" max="1" width="18.7109375" bestFit="1" customWidth="1"/>
    <col min="2" max="3" width="16.85546875" bestFit="1" customWidth="1"/>
    <col min="4" max="4" width="19.85546875" bestFit="1" customWidth="1"/>
    <col min="5" max="5" width="17.85546875" bestFit="1" customWidth="1"/>
    <col min="6" max="6" width="20" bestFit="1" customWidth="1"/>
    <col min="7" max="7" width="17.85546875" bestFit="1" customWidth="1"/>
    <col min="8" max="8" width="20" bestFit="1" customWidth="1"/>
    <col min="9" max="9" width="7.28515625" bestFit="1" customWidth="1"/>
  </cols>
  <sheetData>
    <row r="3" spans="1:2" x14ac:dyDescent="0.25">
      <c r="A3" s="15" t="s">
        <v>5</v>
      </c>
      <c r="B3" t="s">
        <v>1317</v>
      </c>
    </row>
    <row r="4" spans="1:2" x14ac:dyDescent="0.25">
      <c r="A4" t="s">
        <v>1020</v>
      </c>
      <c r="B4" s="17">
        <v>11557.699999999999</v>
      </c>
    </row>
    <row r="5" spans="1:2" x14ac:dyDescent="0.25">
      <c r="A5" t="s">
        <v>1045</v>
      </c>
      <c r="B5" s="17">
        <v>12096</v>
      </c>
    </row>
    <row r="6" spans="1:2" x14ac:dyDescent="0.25">
      <c r="A6" t="s">
        <v>764</v>
      </c>
      <c r="B6" s="17">
        <v>12682.5</v>
      </c>
    </row>
    <row r="7" spans="1:2" x14ac:dyDescent="0.25">
      <c r="A7" t="s">
        <v>1037</v>
      </c>
      <c r="B7" s="17">
        <v>14400</v>
      </c>
    </row>
    <row r="8" spans="1:2" x14ac:dyDescent="0.25">
      <c r="A8" t="s">
        <v>1038</v>
      </c>
      <c r="B8" s="17">
        <v>17460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0FF6-A42C-44E7-9909-487FB0867B3D}">
  <sheetPr codeName="Sheet2"/>
  <dimension ref="A1:S213"/>
  <sheetViews>
    <sheetView zoomScale="66" zoomScaleNormal="66" workbookViewId="0">
      <selection activeCell="H1" sqref="H1"/>
    </sheetView>
  </sheetViews>
  <sheetFormatPr defaultRowHeight="15" x14ac:dyDescent="0.25"/>
  <cols>
    <col min="1" max="1" width="10.5703125" customWidth="1"/>
    <col min="2" max="2" width="15.85546875" customWidth="1"/>
    <col min="3" max="3" width="14" customWidth="1"/>
    <col min="4" max="4" width="12.28515625" customWidth="1"/>
    <col min="5" max="5" width="17.42578125" customWidth="1"/>
    <col min="6" max="6" width="37.42578125" bestFit="1" customWidth="1"/>
    <col min="7" max="7" width="25.7109375" customWidth="1"/>
    <col min="8" max="8" width="22.85546875" bestFit="1" customWidth="1"/>
    <col min="9" max="9" width="19.140625" customWidth="1"/>
    <col min="10" max="10" width="18.5703125" customWidth="1"/>
    <col min="11" max="11" width="18.85546875" customWidth="1"/>
    <col min="12" max="12" width="17.85546875" customWidth="1"/>
    <col min="13" max="13" width="21" customWidth="1"/>
    <col min="14" max="14" width="21.85546875" customWidth="1"/>
    <col min="15" max="15" width="22.5703125" customWidth="1"/>
    <col min="16" max="16" width="19.140625" customWidth="1"/>
    <col min="17" max="17" width="22.7109375" customWidth="1"/>
    <col min="18" max="18" width="18.5703125" customWidth="1"/>
    <col min="19" max="19" width="15.85546875" customWidth="1"/>
  </cols>
  <sheetData>
    <row r="1" spans="1:19" x14ac:dyDescent="0.25">
      <c r="A1" s="10" t="s">
        <v>0</v>
      </c>
      <c r="B1" s="10" t="s">
        <v>1</v>
      </c>
      <c r="C1" s="10" t="s">
        <v>2</v>
      </c>
      <c r="D1" s="10" t="s">
        <v>3</v>
      </c>
      <c r="E1" s="10" t="s">
        <v>5</v>
      </c>
      <c r="F1" s="10" t="s">
        <v>6</v>
      </c>
      <c r="G1" s="10" t="s">
        <v>7</v>
      </c>
      <c r="H1" s="10" t="s">
        <v>8</v>
      </c>
      <c r="I1" s="10" t="s">
        <v>1537</v>
      </c>
      <c r="J1" s="10" t="s">
        <v>1710</v>
      </c>
      <c r="K1" s="10" t="s">
        <v>1714</v>
      </c>
      <c r="L1" s="10" t="s">
        <v>277</v>
      </c>
      <c r="M1" s="10" t="s">
        <v>9</v>
      </c>
      <c r="N1" s="10" t="s">
        <v>278</v>
      </c>
      <c r="O1" s="10" t="s">
        <v>167</v>
      </c>
      <c r="P1" t="s">
        <v>279</v>
      </c>
      <c r="Q1" t="s">
        <v>1715</v>
      </c>
      <c r="R1" t="s">
        <v>174</v>
      </c>
      <c r="S1" t="s">
        <v>274</v>
      </c>
    </row>
    <row r="2" spans="1:19" x14ac:dyDescent="0.25">
      <c r="A2">
        <v>101</v>
      </c>
      <c r="B2" s="6">
        <v>44197</v>
      </c>
      <c r="C2" t="s">
        <v>10</v>
      </c>
      <c r="D2" t="s">
        <v>60</v>
      </c>
      <c r="E2" t="str">
        <f>VLOOKUP(Orders[[#This Row],[Customer ID]],customer!A1:I213,2,0)</f>
        <v>Logesh</v>
      </c>
      <c r="F2" t="str">
        <f>VLOOKUP(Orders[[#This Row],[Customer ID]],customer!A1:I213,3,0)</f>
        <v>log44@gmail.com</v>
      </c>
      <c r="G2" t="str">
        <f>VLOOKUP(Orders[[#This Row],[Customer ID]],customer!A1:I213,7,0)</f>
        <v>India</v>
      </c>
      <c r="H2" t="str">
        <f>VLOOKUP(Orders[[#This Row],[Customer ID]],product!A1:N213,3,0)</f>
        <v>Electronic</v>
      </c>
      <c r="I2" t="str">
        <f>VLOOKUP(Orders[[#This Row],[Customer ID]],product!A1:N213,4,0)</f>
        <v>Smartphones</v>
      </c>
      <c r="J2" t="str">
        <f>VLOOKUP(Orders[[#This Row],[Customer ID]],product!A1:N213,5,0)</f>
        <v>iPhone 15</v>
      </c>
      <c r="K2" t="str">
        <f>VLOOKUP(Orders[[#This Row],[Customer ID]],product!A1:N213,6,0)</f>
        <v>New Customer</v>
      </c>
      <c r="L2">
        <f>VLOOKUP(Orders[[#This Row],[Customer ID]],product!A1:N213,7,0)</f>
        <v>5</v>
      </c>
      <c r="M2">
        <f>VLOOKUP(Orders[[#This Row],[Customer ID]],product!A1:N213,8,0)</f>
        <v>400</v>
      </c>
      <c r="N2">
        <f>VLOOKUP(Orders[[#This Row],[Customer ID]],product!A1:N213,9,0)</f>
        <v>2000</v>
      </c>
      <c r="O2" s="1">
        <f>VLOOKUP(Orders[[#This Row],[Customer ID]],product!A1:N213,10,0)</f>
        <v>0.05</v>
      </c>
      <c r="P2">
        <f>VLOOKUP(Orders[[#This Row],[Customer ID]],product!A1:N213,11,0)</f>
        <v>1900</v>
      </c>
      <c r="Q2" t="str">
        <f>VLOOKUP(Orders[[#This Row],[Customer ID]],product!A1:N213,12,0)</f>
        <v>india</v>
      </c>
      <c r="R2" t="s">
        <v>1716</v>
      </c>
      <c r="S2">
        <f>VLOOKUP(Orders[[#This Row],[Customer ID]],product!A1:N213,14,0)</f>
        <v>10</v>
      </c>
    </row>
    <row r="3" spans="1:19" x14ac:dyDescent="0.25">
      <c r="A3">
        <v>102</v>
      </c>
      <c r="B3" s="6">
        <v>44201</v>
      </c>
      <c r="C3" t="s">
        <v>11</v>
      </c>
      <c r="D3" t="s">
        <v>61</v>
      </c>
      <c r="E3" t="str">
        <f>VLOOKUP(Orders[[#This Row],[Customer ID]],customer!A2:I214,2,0)</f>
        <v>Nila</v>
      </c>
      <c r="F3" t="str">
        <f>VLOOKUP(Orders[[#This Row],[Customer ID]],customer!A2:I214,3,0)</f>
        <v>ln2022@gmail.com</v>
      </c>
      <c r="G3" t="str">
        <f>VLOOKUP(Orders[[#This Row],[Customer ID]],customer!A2:I214,7,0)</f>
        <v>USA</v>
      </c>
      <c r="H3" t="str">
        <f>VLOOKUP(Orders[[#This Row],[Customer ID]],product!A2:N213,3,0)</f>
        <v>Fashion And Apparel</v>
      </c>
      <c r="I3" t="str">
        <f>VLOOKUP(Orders[[#This Row],[Customer ID]],product!A2:N213,4,0)</f>
        <v>Casual Wear</v>
      </c>
      <c r="J3" t="str">
        <f>VLOOKUP(Orders[[#This Row],[Customer ID]],product!A2:N213,5,0)</f>
        <v>Men's T-Shirt</v>
      </c>
      <c r="K3" t="str">
        <f>VLOOKUP(Orders[[#This Row],[Customer ID]],product!A2:N213,6,0)</f>
        <v>Frequent Returns</v>
      </c>
      <c r="L3">
        <f>VLOOKUP(Orders[[#This Row],[Customer ID]],product!A2:N213,7,0)</f>
        <v>8</v>
      </c>
      <c r="M3">
        <f>VLOOKUP(Orders[[#This Row],[Customer ID]],product!A2:N213,8,0)</f>
        <v>300</v>
      </c>
      <c r="N3">
        <f>VLOOKUP(Orders[[#This Row],[Customer ID]],product!A2:N213,9,0)</f>
        <v>2400</v>
      </c>
      <c r="O3" s="1">
        <f>VLOOKUP(Orders[[#This Row],[Customer ID]],product!A2:N213,10,0)</f>
        <v>0.04</v>
      </c>
      <c r="P3">
        <f>VLOOKUP(Orders[[#This Row],[Customer ID]],product!A2:N213,11,0)</f>
        <v>2304</v>
      </c>
      <c r="Q3" t="str">
        <f>VLOOKUP(Orders[[#This Row],[Customer ID]],product!A2:N213,12,0)</f>
        <v>india</v>
      </c>
      <c r="R3" t="s">
        <v>1716</v>
      </c>
      <c r="S3">
        <f>VLOOKUP(Orders[[#This Row],[Customer ID]],product!A2:N213,14,0)</f>
        <v>15</v>
      </c>
    </row>
    <row r="4" spans="1:19" x14ac:dyDescent="0.25">
      <c r="A4">
        <v>103</v>
      </c>
      <c r="B4" s="6">
        <v>44211</v>
      </c>
      <c r="C4" t="s">
        <v>12</v>
      </c>
      <c r="D4" t="s">
        <v>62</v>
      </c>
      <c r="E4" t="str">
        <f>VLOOKUP(Orders[[#This Row],[Customer ID]],customer!A3:I215,2,0)</f>
        <v>Nivetha</v>
      </c>
      <c r="F4" t="str">
        <f>VLOOKUP(Orders[[#This Row],[Customer ID]],customer!A3:I215,3,0)</f>
        <v>nivi@gmail.com</v>
      </c>
      <c r="G4" t="str">
        <f>VLOOKUP(Orders[[#This Row],[Customer ID]],customer!A3:I215,7,0)</f>
        <v>Canada</v>
      </c>
      <c r="H4" t="str">
        <f>VLOOKUP(Orders[[#This Row],[Customer ID]],product!A3:N213,3,0)</f>
        <v>Home And Garden</v>
      </c>
      <c r="I4" t="str">
        <f>VLOOKUP(Orders[[#This Row],[Customer ID]],product!A3:N213,4,0)</f>
        <v>Outdoor Furniture</v>
      </c>
      <c r="J4" t="str">
        <f>VLOOKUP(Orders[[#This Row],[Customer ID]],product!A3:N213,5,0)</f>
        <v>Wooden Bench</v>
      </c>
      <c r="K4" t="str">
        <f>VLOOKUP(Orders[[#This Row],[Customer ID]],product!A3:N213,6,0)</f>
        <v>Frequent Shopper</v>
      </c>
      <c r="L4">
        <f>VLOOKUP(Orders[[#This Row],[Customer ID]],product!A3:N213,7,0)</f>
        <v>2</v>
      </c>
      <c r="M4">
        <f>VLOOKUP(Orders[[#This Row],[Customer ID]],product!A3:N213,8,0)</f>
        <v>350</v>
      </c>
      <c r="N4">
        <f>VLOOKUP(Orders[[#This Row],[Customer ID]],product!A3:N213,9,0)</f>
        <v>700</v>
      </c>
      <c r="O4" s="1">
        <f>VLOOKUP(Orders[[#This Row],[Customer ID]],product!A3:N213,10,0)</f>
        <v>0.03</v>
      </c>
      <c r="P4">
        <f>VLOOKUP(Orders[[#This Row],[Customer ID]],product!A3:N213,11,0)</f>
        <v>679</v>
      </c>
      <c r="Q4" t="str">
        <f>VLOOKUP(Orders[[#This Row],[Customer ID]],product!A3:N213,12,0)</f>
        <v>india</v>
      </c>
      <c r="R4" t="s">
        <v>1716</v>
      </c>
      <c r="S4">
        <f>VLOOKUP(Orders[[#This Row],[Customer ID]],product!A3:N213,14,0)</f>
        <v>10</v>
      </c>
    </row>
    <row r="5" spans="1:19" x14ac:dyDescent="0.25">
      <c r="A5">
        <v>104</v>
      </c>
      <c r="B5" s="6">
        <v>44218</v>
      </c>
      <c r="C5" t="s">
        <v>13</v>
      </c>
      <c r="D5" t="s">
        <v>63</v>
      </c>
      <c r="E5" t="str">
        <f>VLOOKUP(Orders[[#This Row],[Customer ID]],customer!A4:I216,2,0)</f>
        <v>Sathya Bama</v>
      </c>
      <c r="F5" t="str">
        <f>VLOOKUP(Orders[[#This Row],[Customer ID]],customer!A4:I216,3,0)</f>
        <v>sathyabama01@yahoo.com</v>
      </c>
      <c r="G5" t="str">
        <f>VLOOKUP(Orders[[#This Row],[Customer ID]],customer!A4:I216,7,0)</f>
        <v>India</v>
      </c>
      <c r="H5" t="str">
        <f>VLOOKUP(Orders[[#This Row],[Customer ID]],product!A4:K213,3,0)</f>
        <v>Household Essentials</v>
      </c>
      <c r="I5" t="str">
        <f>VLOOKUP(Orders[[#This Row],[Customer ID]],product!A4:N213,4,0)</f>
        <v>Cleaning Supplies</v>
      </c>
      <c r="J5" t="str">
        <f>VLOOKUP(Orders[[#This Row],[Customer ID]],product!A4:N213,5,0)</f>
        <v>Dish Soap</v>
      </c>
      <c r="K5" t="str">
        <f>VLOOKUP(Orders[[#This Row],[Customer ID]],product!A4:N213,6,0)</f>
        <v>Frequent Returns</v>
      </c>
      <c r="L5">
        <f>VLOOKUP(Orders[[#This Row],[Customer ID]],product!A4:N213,7,0)</f>
        <v>10</v>
      </c>
      <c r="M5">
        <f>VLOOKUP(Orders[[#This Row],[Customer ID]],product!A4:N213,8,0)</f>
        <v>600</v>
      </c>
      <c r="N5">
        <f>VLOOKUP(Orders[[#This Row],[Customer ID]],product!A4:N213,9,0)</f>
        <v>6000</v>
      </c>
      <c r="O5" s="1">
        <f>VLOOKUP(Orders[[#This Row],[Customer ID]],product!A4:N213,10,0)</f>
        <v>0.05</v>
      </c>
      <c r="P5">
        <f>VLOOKUP(Orders[[#This Row],[Customer ID]],product!A4:N213,11,0)</f>
        <v>5700</v>
      </c>
      <c r="Q5" t="str">
        <f>VLOOKUP(Orders[[#This Row],[Customer ID]],product!A4:N213,12,0)</f>
        <v>india</v>
      </c>
      <c r="R5" t="s">
        <v>1717</v>
      </c>
      <c r="S5">
        <f>VLOOKUP(Orders[[#This Row],[Customer ID]],product!A4:N213,14,0)</f>
        <v>5</v>
      </c>
    </row>
    <row r="6" spans="1:19" x14ac:dyDescent="0.25">
      <c r="A6">
        <v>105</v>
      </c>
      <c r="B6" s="6">
        <v>44228</v>
      </c>
      <c r="C6" t="s">
        <v>14</v>
      </c>
      <c r="D6" t="s">
        <v>64</v>
      </c>
      <c r="E6" t="str">
        <f>VLOOKUP(Orders[[#This Row],[Customer ID]],customer!A5:I217,2,0)</f>
        <v>Murugesan</v>
      </c>
      <c r="F6" t="str">
        <f>VLOOKUP(Orders[[#This Row],[Customer ID]],customer!A5:I217,3,0)</f>
        <v>murugesanmurugesan01@yahoo.com</v>
      </c>
      <c r="G6" t="str">
        <f>VLOOKUP(Orders[[#This Row],[Customer ID]],customer!A5:I217,7,0)</f>
        <v>India</v>
      </c>
      <c r="H6" t="str">
        <f>VLOOKUP(Orders[[#This Row],[Customer ID]],product!A5:K213,3,0)</f>
        <v>Electronic</v>
      </c>
      <c r="I6" t="str">
        <f>VLOOKUP(Orders[[#This Row],[Customer ID]],product!A5:N213,4,0)</f>
        <v>Laptops</v>
      </c>
      <c r="J6" t="str">
        <f>VLOOKUP(Orders[[#This Row],[Customer ID]],product!A5:N213,5,0)</f>
        <v>MacBook Pro</v>
      </c>
      <c r="K6" t="str">
        <f>VLOOKUP(Orders[[#This Row],[Customer ID]],product!A5:N213,6,0)</f>
        <v>New Customer</v>
      </c>
      <c r="L6">
        <f>VLOOKUP(Orders[[#This Row],[Customer ID]],product!A5:N213,7,0)</f>
        <v>3</v>
      </c>
      <c r="M6">
        <f>VLOOKUP(Orders[[#This Row],[Customer ID]],product!A5:N213,8,0)</f>
        <v>100</v>
      </c>
      <c r="N6">
        <f>VLOOKUP(Orders[[#This Row],[Customer ID]],product!A5:N213,9,0)</f>
        <v>300</v>
      </c>
      <c r="O6" s="1">
        <f>VLOOKUP(Orders[[#This Row],[Customer ID]],product!A5:N213,10,0)</f>
        <v>0.05</v>
      </c>
      <c r="P6">
        <f>VLOOKUP(Orders[[#This Row],[Customer ID]],product!A5:N213,11,0)</f>
        <v>285</v>
      </c>
      <c r="Q6" t="str">
        <f>VLOOKUP(Orders[[#This Row],[Customer ID]],product!A5:N213,12,0)</f>
        <v>india</v>
      </c>
      <c r="R6" t="s">
        <v>1717</v>
      </c>
      <c r="S6">
        <f>VLOOKUP(Orders[[#This Row],[Customer ID]],product!A5:N213,14,0)</f>
        <v>4</v>
      </c>
    </row>
    <row r="7" spans="1:19" x14ac:dyDescent="0.25">
      <c r="A7">
        <v>106</v>
      </c>
      <c r="B7" s="6">
        <v>44233</v>
      </c>
      <c r="C7" t="s">
        <v>15</v>
      </c>
      <c r="D7" t="s">
        <v>65</v>
      </c>
      <c r="E7" t="str">
        <f>VLOOKUP(Orders[[#This Row],[Customer ID]],customer!A6:I218,2,0)</f>
        <v>Dhiya</v>
      </c>
      <c r="F7" t="str">
        <f>VLOOKUP(Orders[[#This Row],[Customer ID]],customer!A6:I218,3,0)</f>
        <v>dhiyadhiya01@yahoo.com</v>
      </c>
      <c r="G7" t="str">
        <f>VLOOKUP(Orders[[#This Row],[Customer ID]],customer!A6:I218,7,0)</f>
        <v>USA</v>
      </c>
      <c r="H7" t="str">
        <f>VLOOKUP(Orders[[#This Row],[Customer ID]],product!A6:K214,3,0)</f>
        <v>Fashion And Apparel</v>
      </c>
      <c r="I7" t="str">
        <f>VLOOKUP(Orders[[#This Row],[Customer ID]],product!A6:N214,4,0)</f>
        <v>Sportswear</v>
      </c>
      <c r="J7" t="str">
        <f>VLOOKUP(Orders[[#This Row],[Customer ID]],product!A6:N214,5,0)</f>
        <v>Women's Dress</v>
      </c>
      <c r="K7" t="str">
        <f>VLOOKUP(Orders[[#This Row],[Customer ID]],product!A6:N214,6,0)</f>
        <v>Frequent Returns</v>
      </c>
      <c r="L7">
        <f>VLOOKUP(Orders[[#This Row],[Customer ID]],product!A6:N214,7,0)</f>
        <v>2</v>
      </c>
      <c r="M7">
        <f>VLOOKUP(Orders[[#This Row],[Customer ID]],product!A6:N214,8,0)</f>
        <v>150</v>
      </c>
      <c r="N7">
        <f>VLOOKUP(Orders[[#This Row],[Customer ID]],product!A6:N214,9,0)</f>
        <v>300</v>
      </c>
      <c r="O7" s="1">
        <f>VLOOKUP(Orders[[#This Row],[Customer ID]],product!A6:N214,10,0)</f>
        <v>0.04</v>
      </c>
      <c r="P7">
        <f>VLOOKUP(Orders[[#This Row],[Customer ID]],product!A6:N214,11,0)</f>
        <v>288</v>
      </c>
      <c r="Q7" t="str">
        <f>VLOOKUP(Orders[[#This Row],[Customer ID]],product!A6:N214,12,0)</f>
        <v>india</v>
      </c>
      <c r="R7" t="s">
        <v>1716</v>
      </c>
      <c r="S7">
        <f>VLOOKUP(Orders[[#This Row],[Customer ID]],product!A6:N214,14,0)</f>
        <v>10</v>
      </c>
    </row>
    <row r="8" spans="1:19" x14ac:dyDescent="0.25">
      <c r="A8">
        <v>107</v>
      </c>
      <c r="B8" s="6">
        <v>44238</v>
      </c>
      <c r="C8" t="s">
        <v>16</v>
      </c>
      <c r="D8" t="s">
        <v>66</v>
      </c>
      <c r="E8" t="str">
        <f>VLOOKUP(Orders[[#This Row],[Customer ID]],customer!A7:I219,2,0)</f>
        <v>Senthila</v>
      </c>
      <c r="F8" t="str">
        <f>VLOOKUP(Orders[[#This Row],[Customer ID]],customer!A7:I219,3,0)</f>
        <v>senthilasenthila01@yahoo.com</v>
      </c>
      <c r="G8" t="str">
        <f>VLOOKUP(Orders[[#This Row],[Customer ID]],customer!A7:I219,7,0)</f>
        <v>Japan</v>
      </c>
      <c r="H8" t="str">
        <f>VLOOKUP(Orders[[#This Row],[Customer ID]],product!A7:K215,3,0)</f>
        <v>Home And Garden</v>
      </c>
      <c r="I8" t="str">
        <f>VLOOKUP(Orders[[#This Row],[Customer ID]],product!A7:N215,4,0)</f>
        <v>Indoor Décor</v>
      </c>
      <c r="J8" t="str">
        <f>VLOOKUP(Orders[[#This Row],[Customer ID]],product!A7:N215,5,0)</f>
        <v>Wall Art</v>
      </c>
      <c r="K8" t="str">
        <f>VLOOKUP(Orders[[#This Row],[Customer ID]],product!A7:N215,6,0)</f>
        <v>New Customer</v>
      </c>
      <c r="L8">
        <f>VLOOKUP(Orders[[#This Row],[Customer ID]],product!A7:N215,7,0)</f>
        <v>1</v>
      </c>
      <c r="M8">
        <f>VLOOKUP(Orders[[#This Row],[Customer ID]],product!A7:N215,8,0)</f>
        <v>200</v>
      </c>
      <c r="N8">
        <f>VLOOKUP(Orders[[#This Row],[Customer ID]],product!A7:N215,9,0)</f>
        <v>200</v>
      </c>
      <c r="O8" s="1">
        <f>VLOOKUP(Orders[[#This Row],[Customer ID]],product!A7:N215,10,0)</f>
        <v>0.03</v>
      </c>
      <c r="P8">
        <f>VLOOKUP(Orders[[#This Row],[Customer ID]],product!A7:N215,11,0)</f>
        <v>194</v>
      </c>
      <c r="Q8" t="str">
        <f>VLOOKUP(Orders[[#This Row],[Customer ID]],product!A7:N215,12,0)</f>
        <v>india</v>
      </c>
      <c r="R8" t="s">
        <v>1717</v>
      </c>
      <c r="S8">
        <f>VLOOKUP(Orders[[#This Row],[Customer ID]],product!A7:N215,14,0)</f>
        <v>5</v>
      </c>
    </row>
    <row r="9" spans="1:19" x14ac:dyDescent="0.25">
      <c r="A9">
        <v>108</v>
      </c>
      <c r="B9" s="6">
        <v>44244</v>
      </c>
      <c r="C9" t="s">
        <v>17</v>
      </c>
      <c r="D9" t="s">
        <v>67</v>
      </c>
      <c r="E9" t="str">
        <f>VLOOKUP(Orders[[#This Row],[Customer ID]],customer!A8:I220,2,0)</f>
        <v>Raja</v>
      </c>
      <c r="F9" t="str">
        <f>VLOOKUP(Orders[[#This Row],[Customer ID]],customer!A8:I220,3,0)</f>
        <v>rajaraja01@yahoo.com</v>
      </c>
      <c r="G9" t="str">
        <f>VLOOKUP(Orders[[#This Row],[Customer ID]],customer!A8:I220,7,0)</f>
        <v>China</v>
      </c>
      <c r="H9" t="str">
        <f>VLOOKUP(Orders[[#This Row],[Customer ID]],product!A8:K216,3,0)</f>
        <v>Household Essentials</v>
      </c>
      <c r="I9" t="str">
        <f>VLOOKUP(Orders[[#This Row],[Customer ID]],product!A8:N216,4,0)</f>
        <v>Hygiene Products</v>
      </c>
      <c r="J9" t="str">
        <f>VLOOKUP(Orders[[#This Row],[Customer ID]],product!A8:N216,5,0)</f>
        <v>Laundry Detergent</v>
      </c>
      <c r="K9" t="str">
        <f>VLOOKUP(Orders[[#This Row],[Customer ID]],product!A8:N216,6,0)</f>
        <v>Frequent Returns</v>
      </c>
      <c r="L9">
        <f>VLOOKUP(Orders[[#This Row],[Customer ID]],product!A8:N216,7,0)</f>
        <v>12</v>
      </c>
      <c r="M9">
        <f>VLOOKUP(Orders[[#This Row],[Customer ID]],product!A8:N216,8,0)</f>
        <v>250</v>
      </c>
      <c r="N9">
        <f>VLOOKUP(Orders[[#This Row],[Customer ID]],product!A8:N216,9,0)</f>
        <v>3000</v>
      </c>
      <c r="O9" s="1">
        <f>VLOOKUP(Orders[[#This Row],[Customer ID]],product!A8:N216,10,0)</f>
        <v>0.05</v>
      </c>
      <c r="P9">
        <f>VLOOKUP(Orders[[#This Row],[Customer ID]],product!A8:N216,11,0)</f>
        <v>2850</v>
      </c>
      <c r="Q9" t="str">
        <f>VLOOKUP(Orders[[#This Row],[Customer ID]],product!A8:N216,12,0)</f>
        <v>india</v>
      </c>
      <c r="R9" t="s">
        <v>1716</v>
      </c>
      <c r="S9">
        <f>VLOOKUP(Orders[[#This Row],[Customer ID]],product!A8:N216,14,0)</f>
        <v>8</v>
      </c>
    </row>
    <row r="10" spans="1:19" x14ac:dyDescent="0.25">
      <c r="A10">
        <v>109</v>
      </c>
      <c r="B10" s="6">
        <v>44256</v>
      </c>
      <c r="C10" t="s">
        <v>18</v>
      </c>
      <c r="D10" t="s">
        <v>68</v>
      </c>
      <c r="E10" t="str">
        <f>VLOOKUP(Orders[[#This Row],[Customer ID]],customer!A9:I221,2,0)</f>
        <v>Babu</v>
      </c>
      <c r="F10" t="str">
        <f>VLOOKUP(Orders[[#This Row],[Customer ID]],customer!A9:I221,3,0)</f>
        <v>babubabu01@yahoo.com</v>
      </c>
      <c r="G10" t="str">
        <f>VLOOKUP(Orders[[#This Row],[Customer ID]],customer!A9:I221,7,0)</f>
        <v>UK</v>
      </c>
      <c r="H10" t="str">
        <f>VLOOKUP(Orders[[#This Row],[Customer ID]],product!A9:K217,3,0)</f>
        <v>Electronic</v>
      </c>
      <c r="I10" t="str">
        <f>VLOOKUP(Orders[[#This Row],[Customer ID]],product!A9:N217,4,0)</f>
        <v>Home Appliances</v>
      </c>
      <c r="J10" t="str">
        <f>VLOOKUP(Orders[[#This Row],[Customer ID]],product!A9:N217,5,0)</f>
        <v>Smart TV</v>
      </c>
      <c r="K10" t="str">
        <f>VLOOKUP(Orders[[#This Row],[Customer ID]],product!A9:N217,6,0)</f>
        <v>Frequent Shopper</v>
      </c>
      <c r="L10">
        <f>VLOOKUP(Orders[[#This Row],[Customer ID]],product!A9:N217,7,0)</f>
        <v>10</v>
      </c>
      <c r="M10">
        <f>VLOOKUP(Orders[[#This Row],[Customer ID]],product!A9:N217,8,0)</f>
        <v>450</v>
      </c>
      <c r="N10">
        <f>VLOOKUP(Orders[[#This Row],[Customer ID]],product!A9:N217,9,0)</f>
        <v>4500</v>
      </c>
      <c r="O10" s="1">
        <f>VLOOKUP(Orders[[#This Row],[Customer ID]],product!A9:N217,10,0)</f>
        <v>0.05</v>
      </c>
      <c r="P10">
        <f>VLOOKUP(Orders[[#This Row],[Customer ID]],product!A9:N217,11,0)</f>
        <v>4275</v>
      </c>
      <c r="Q10" t="str">
        <f>VLOOKUP(Orders[[#This Row],[Customer ID]],product!A9:N217,12,0)</f>
        <v>india</v>
      </c>
      <c r="R10" t="s">
        <v>1717</v>
      </c>
      <c r="S10">
        <f>VLOOKUP(Orders[[#This Row],[Customer ID]],product!A9:N217,14,0)</f>
        <v>15</v>
      </c>
    </row>
    <row r="11" spans="1:19" x14ac:dyDescent="0.25">
      <c r="A11">
        <v>110</v>
      </c>
      <c r="B11" s="6">
        <v>44260</v>
      </c>
      <c r="C11" t="s">
        <v>19</v>
      </c>
      <c r="D11" t="s">
        <v>69</v>
      </c>
      <c r="E11" t="str">
        <f>VLOOKUP(Orders[[#This Row],[Customer ID]],customer!A10:I222,2,0)</f>
        <v>Gayathri</v>
      </c>
      <c r="F11" t="str">
        <f>VLOOKUP(Orders[[#This Row],[Customer ID]],customer!A10:I222,3,0)</f>
        <v>gayathrigayathri01@yahoo.com</v>
      </c>
      <c r="G11" t="str">
        <f>VLOOKUP(Orders[[#This Row],[Customer ID]],customer!A10:I222,7,0)</f>
        <v>UK</v>
      </c>
      <c r="H11" t="str">
        <f>VLOOKUP(Orders[[#This Row],[Customer ID]],product!A10:K218,3,0)</f>
        <v>Fashion And Apparel</v>
      </c>
      <c r="I11" t="str">
        <f>VLOOKUP(Orders[[#This Row],[Customer ID]],product!A10:N218,4,0)</f>
        <v>Accessories</v>
      </c>
      <c r="J11" t="str">
        <f>VLOOKUP(Orders[[#This Row],[Customer ID]],product!A10:N218,5,0)</f>
        <v>Running Shoes</v>
      </c>
      <c r="K11" t="str">
        <f>VLOOKUP(Orders[[#This Row],[Customer ID]],product!A10:N218,6,0)</f>
        <v>New Customer</v>
      </c>
      <c r="L11">
        <f>VLOOKUP(Orders[[#This Row],[Customer ID]],product!A10:N218,7,0)</f>
        <v>6</v>
      </c>
      <c r="M11">
        <f>VLOOKUP(Orders[[#This Row],[Customer ID]],product!A10:N218,8,0)</f>
        <v>480</v>
      </c>
      <c r="N11">
        <f>VLOOKUP(Orders[[#This Row],[Customer ID]],product!A10:N218,9,0)</f>
        <v>2880</v>
      </c>
      <c r="O11" s="1">
        <f>VLOOKUP(Orders[[#This Row],[Customer ID]],product!A10:N218,10,0)</f>
        <v>0.04</v>
      </c>
      <c r="P11">
        <f>VLOOKUP(Orders[[#This Row],[Customer ID]],product!A10:N218,11,0)</f>
        <v>2764.7999999999997</v>
      </c>
      <c r="Q11" t="str">
        <f>VLOOKUP(Orders[[#This Row],[Customer ID]],product!A10:N218,12,0)</f>
        <v>india</v>
      </c>
      <c r="R11" t="s">
        <v>1717</v>
      </c>
      <c r="S11">
        <f>VLOOKUP(Orders[[#This Row],[Customer ID]],product!A10:N218,14,0)</f>
        <v>20</v>
      </c>
    </row>
    <row r="12" spans="1:19" x14ac:dyDescent="0.25">
      <c r="A12">
        <v>111</v>
      </c>
      <c r="B12" s="6">
        <v>44267</v>
      </c>
      <c r="C12" t="s">
        <v>20</v>
      </c>
      <c r="D12" t="s">
        <v>70</v>
      </c>
      <c r="E12" t="str">
        <f>VLOOKUP(Orders[[#This Row],[Customer ID]],customer!A11:I223,2,0)</f>
        <v>Akash</v>
      </c>
      <c r="F12" t="str">
        <f>VLOOKUP(Orders[[#This Row],[Customer ID]],customer!A11:I223,3,0)</f>
        <v>akashakash01@yahoo.com</v>
      </c>
      <c r="G12" t="str">
        <f>VLOOKUP(Orders[[#This Row],[Customer ID]],customer!A11:I223,7,0)</f>
        <v>USA</v>
      </c>
      <c r="H12" t="str">
        <f>VLOOKUP(Orders[[#This Row],[Customer ID]],product!A11:K219,3,0)</f>
        <v>Home And Garden</v>
      </c>
      <c r="I12" t="str">
        <f>VLOOKUP(Orders[[#This Row],[Customer ID]],product!A11:N219,4,0)</f>
        <v>Kitchenware</v>
      </c>
      <c r="J12" t="str">
        <f>VLOOKUP(Orders[[#This Row],[Customer ID]],product!A11:N219,5,0)</f>
        <v>Cooking Utensils</v>
      </c>
      <c r="K12" t="str">
        <f>VLOOKUP(Orders[[#This Row],[Customer ID]],product!A11:N219,6,0)</f>
        <v>Frequent Returns</v>
      </c>
      <c r="L12">
        <f>VLOOKUP(Orders[[#This Row],[Customer ID]],product!A11:N219,7,0)</f>
        <v>8</v>
      </c>
      <c r="M12">
        <f>VLOOKUP(Orders[[#This Row],[Customer ID]],product!A11:N219,8,0)</f>
        <v>650</v>
      </c>
      <c r="N12">
        <f>VLOOKUP(Orders[[#This Row],[Customer ID]],product!A11:N219,9,0)</f>
        <v>5200</v>
      </c>
      <c r="O12" s="1">
        <f>VLOOKUP(Orders[[#This Row],[Customer ID]],product!A11:N219,10,0)</f>
        <v>0.03</v>
      </c>
      <c r="P12">
        <f>VLOOKUP(Orders[[#This Row],[Customer ID]],product!A11:N219,11,0)</f>
        <v>5044</v>
      </c>
      <c r="Q12" t="str">
        <f>VLOOKUP(Orders[[#This Row],[Customer ID]],product!A11:N219,12,0)</f>
        <v>india</v>
      </c>
      <c r="R12" t="s">
        <v>1717</v>
      </c>
      <c r="S12">
        <f>VLOOKUP(Orders[[#This Row],[Customer ID]],product!A11:N219,14,0)</f>
        <v>25</v>
      </c>
    </row>
    <row r="13" spans="1:19" x14ac:dyDescent="0.25">
      <c r="A13">
        <v>112</v>
      </c>
      <c r="B13" s="6">
        <v>44275</v>
      </c>
      <c r="C13" t="s">
        <v>21</v>
      </c>
      <c r="D13" t="s">
        <v>71</v>
      </c>
      <c r="E13" t="str">
        <f>VLOOKUP(Orders[[#This Row],[Customer ID]],customer!A12:I224,2,0)</f>
        <v>Mohan</v>
      </c>
      <c r="F13" t="str">
        <f>VLOOKUP(Orders[[#This Row],[Customer ID]],customer!A12:I224,3,0)</f>
        <v>mohanmohan01@yahoo.com</v>
      </c>
      <c r="G13" t="str">
        <f>VLOOKUP(Orders[[#This Row],[Customer ID]],customer!A12:I224,7,0)</f>
        <v>USA</v>
      </c>
      <c r="H13" t="str">
        <f>VLOOKUP(Orders[[#This Row],[Customer ID]],product!A12:K220,3,0)</f>
        <v>Household Essentials</v>
      </c>
      <c r="I13" t="str">
        <f>VLOOKUP(Orders[[#This Row],[Customer ID]],product!A12:N220,4,0)</f>
        <v>Groceries</v>
      </c>
      <c r="J13" t="str">
        <f>VLOOKUP(Orders[[#This Row],[Customer ID]],product!A12:N220,5,0)</f>
        <v>Shampoo</v>
      </c>
      <c r="K13" t="str">
        <f>VLOOKUP(Orders[[#This Row],[Customer ID]],product!A12:N220,6,0)</f>
        <v>Frequent Returns</v>
      </c>
      <c r="L13">
        <f>VLOOKUP(Orders[[#This Row],[Customer ID]],product!A12:N220,7,0)</f>
        <v>4</v>
      </c>
      <c r="M13">
        <f>VLOOKUP(Orders[[#This Row],[Customer ID]],product!A12:N220,8,0)</f>
        <v>100</v>
      </c>
      <c r="N13">
        <f>VLOOKUP(Orders[[#This Row],[Customer ID]],product!A12:N220,9,0)</f>
        <v>400</v>
      </c>
      <c r="O13" s="1">
        <f>VLOOKUP(Orders[[#This Row],[Customer ID]],product!A12:N220,10,0)</f>
        <v>0.05</v>
      </c>
      <c r="P13">
        <f>VLOOKUP(Orders[[#This Row],[Customer ID]],product!A12:N220,11,0)</f>
        <v>380</v>
      </c>
      <c r="Q13" t="str">
        <f>VLOOKUP(Orders[[#This Row],[Customer ID]],product!A12:N220,12,0)</f>
        <v>india</v>
      </c>
      <c r="R13" t="s">
        <v>1716</v>
      </c>
      <c r="S13">
        <f>VLOOKUP(Orders[[#This Row],[Customer ID]],product!A12:N220,14,0)</f>
        <v>10</v>
      </c>
    </row>
    <row r="14" spans="1:19" x14ac:dyDescent="0.25">
      <c r="A14">
        <v>113</v>
      </c>
      <c r="B14" s="6">
        <v>44287</v>
      </c>
      <c r="C14" t="s">
        <v>22</v>
      </c>
      <c r="D14" t="s">
        <v>72</v>
      </c>
      <c r="E14" t="str">
        <f>VLOOKUP(Orders[[#This Row],[Customer ID]],customer!A13:I225,2,0)</f>
        <v>Shravan</v>
      </c>
      <c r="F14" t="str">
        <f>VLOOKUP(Orders[[#This Row],[Customer ID]],customer!A13:I225,3,0)</f>
        <v>shravanshravan01@yahoo.com</v>
      </c>
      <c r="G14" t="str">
        <f>VLOOKUP(Orders[[#This Row],[Customer ID]],customer!A13:I225,7,0)</f>
        <v>India</v>
      </c>
      <c r="H14" t="str">
        <f>VLOOKUP(Orders[[#This Row],[Customer ID]],product!A13:K221,3,0)</f>
        <v>Electronic</v>
      </c>
      <c r="I14" t="str">
        <f>VLOOKUP(Orders[[#This Row],[Customer ID]],product!A13:N221,4,0)</f>
        <v>Gaming Consoles</v>
      </c>
      <c r="J14" t="str">
        <f>VLOOKUP(Orders[[#This Row],[Customer ID]],product!A13:N221,5,0)</f>
        <v>PlayStation 5</v>
      </c>
      <c r="K14" t="str">
        <f>VLOOKUP(Orders[[#This Row],[Customer ID]],product!A13:N221,6,0)</f>
        <v>Frequent Shopper</v>
      </c>
      <c r="L14">
        <f>VLOOKUP(Orders[[#This Row],[Customer ID]],product!A13:N221,7,0)</f>
        <v>3</v>
      </c>
      <c r="M14">
        <f>VLOOKUP(Orders[[#This Row],[Customer ID]],product!A13:N221,8,0)</f>
        <v>200</v>
      </c>
      <c r="N14">
        <f>VLOOKUP(Orders[[#This Row],[Customer ID]],product!A13:N221,9,0)</f>
        <v>600</v>
      </c>
      <c r="O14" s="1">
        <f>VLOOKUP(Orders[[#This Row],[Customer ID]],product!A13:N221,10,0)</f>
        <v>0.05</v>
      </c>
      <c r="P14">
        <f>VLOOKUP(Orders[[#This Row],[Customer ID]],product!A13:N221,11,0)</f>
        <v>570</v>
      </c>
      <c r="Q14" t="str">
        <f>VLOOKUP(Orders[[#This Row],[Customer ID]],product!A13:N221,12,0)</f>
        <v>india</v>
      </c>
      <c r="R14" t="s">
        <v>1716</v>
      </c>
      <c r="S14">
        <f>VLOOKUP(Orders[[#This Row],[Customer ID]],product!A13:N221,14,0)</f>
        <v>5</v>
      </c>
    </row>
    <row r="15" spans="1:19" x14ac:dyDescent="0.25">
      <c r="A15">
        <v>114</v>
      </c>
      <c r="B15" s="6">
        <v>44289</v>
      </c>
      <c r="C15" t="s">
        <v>23</v>
      </c>
      <c r="D15" t="s">
        <v>73</v>
      </c>
      <c r="E15" t="str">
        <f>VLOOKUP(Orders[[#This Row],[Customer ID]],customer!A14:I226,2,0)</f>
        <v>Samyuktha</v>
      </c>
      <c r="F15" t="str">
        <f>VLOOKUP(Orders[[#This Row],[Customer ID]],customer!A14:I226,3,0)</f>
        <v>samyukthasamyuktha01@yahoo.com</v>
      </c>
      <c r="G15" t="str">
        <f>VLOOKUP(Orders[[#This Row],[Customer ID]],customer!A14:I226,7,0)</f>
        <v>India</v>
      </c>
      <c r="H15" t="str">
        <f>VLOOKUP(Orders[[#This Row],[Customer ID]],product!A14:K222,3,0)</f>
        <v>Fashion And Apparel</v>
      </c>
      <c r="I15" t="str">
        <f>VLOOKUP(Orders[[#This Row],[Customer ID]],product!A14:N222,4,0)</f>
        <v>Formal Wear</v>
      </c>
      <c r="J15" t="str">
        <f>VLOOKUP(Orders[[#This Row],[Customer ID]],product!A14:N222,5,0)</f>
        <v>Leather Wallet</v>
      </c>
      <c r="K15" t="str">
        <f>VLOOKUP(Orders[[#This Row],[Customer ID]],product!A14:N222,6,0)</f>
        <v>Frequent Shopper</v>
      </c>
      <c r="L15">
        <f>VLOOKUP(Orders[[#This Row],[Customer ID]],product!A14:N222,7,0)</f>
        <v>12</v>
      </c>
      <c r="M15">
        <f>VLOOKUP(Orders[[#This Row],[Customer ID]],product!A14:N222,8,0)</f>
        <v>250</v>
      </c>
      <c r="N15">
        <f>VLOOKUP(Orders[[#This Row],[Customer ID]],product!A14:N222,9,0)</f>
        <v>3000</v>
      </c>
      <c r="O15" s="1">
        <f>VLOOKUP(Orders[[#This Row],[Customer ID]],product!A14:N222,10,0)</f>
        <v>0.04</v>
      </c>
      <c r="P15">
        <f>VLOOKUP(Orders[[#This Row],[Customer ID]],product!A14:N222,11,0)</f>
        <v>2880</v>
      </c>
      <c r="Q15" t="str">
        <f>VLOOKUP(Orders[[#This Row],[Customer ID]],product!A14:N222,12,0)</f>
        <v>india</v>
      </c>
      <c r="R15" t="s">
        <v>1716</v>
      </c>
      <c r="S15">
        <f>VLOOKUP(Orders[[#This Row],[Customer ID]],product!A14:N222,14,0)</f>
        <v>7</v>
      </c>
    </row>
    <row r="16" spans="1:19" x14ac:dyDescent="0.25">
      <c r="A16">
        <v>115</v>
      </c>
      <c r="B16" s="6">
        <v>44294</v>
      </c>
      <c r="C16" t="s">
        <v>24</v>
      </c>
      <c r="D16" t="s">
        <v>74</v>
      </c>
      <c r="E16" t="str">
        <f>VLOOKUP(Orders[[#This Row],[Customer ID]],customer!A15:I227,2,0)</f>
        <v>Jaya</v>
      </c>
      <c r="F16" t="str">
        <f>VLOOKUP(Orders[[#This Row],[Customer ID]],customer!A15:I227,3,0)</f>
        <v>jayajaya01@yahoo.com</v>
      </c>
      <c r="G16" t="str">
        <f>VLOOKUP(Orders[[#This Row],[Customer ID]],customer!A15:I227,7,0)</f>
        <v>Canada</v>
      </c>
      <c r="H16" t="str">
        <f>VLOOKUP(Orders[[#This Row],[Customer ID]],product!A15:K223,3,0)</f>
        <v>Home And Garden</v>
      </c>
      <c r="I16" t="str">
        <f>VLOOKUP(Orders[[#This Row],[Customer ID]],product!A15:N223,4,0)</f>
        <v>Gardening Tools</v>
      </c>
      <c r="J16" t="str">
        <f>VLOOKUP(Orders[[#This Row],[Customer ID]],product!A15:N223,5,0)</f>
        <v>Garden Shovel</v>
      </c>
      <c r="K16" t="str">
        <f>VLOOKUP(Orders[[#This Row],[Customer ID]],product!A15:N223,6,0)</f>
        <v>Frequent Shopper</v>
      </c>
      <c r="L16">
        <f>VLOOKUP(Orders[[#This Row],[Customer ID]],product!A15:N223,7,0)</f>
        <v>13</v>
      </c>
      <c r="M16">
        <f>VLOOKUP(Orders[[#This Row],[Customer ID]],product!A15:N223,8,0)</f>
        <v>150</v>
      </c>
      <c r="N16">
        <f>VLOOKUP(Orders[[#This Row],[Customer ID]],product!A15:N223,9,0)</f>
        <v>1950</v>
      </c>
      <c r="O16" s="1">
        <f>VLOOKUP(Orders[[#This Row],[Customer ID]],product!A15:N223,10,0)</f>
        <v>0.03</v>
      </c>
      <c r="P16">
        <f>VLOOKUP(Orders[[#This Row],[Customer ID]],product!A15:N223,11,0)</f>
        <v>1891.5</v>
      </c>
      <c r="Q16" t="str">
        <f>VLOOKUP(Orders[[#This Row],[Customer ID]],product!A15:N223,12,0)</f>
        <v>india</v>
      </c>
      <c r="R16" t="s">
        <v>1716</v>
      </c>
      <c r="S16">
        <f>VLOOKUP(Orders[[#This Row],[Customer ID]],product!A15:N223,14,0)</f>
        <v>5</v>
      </c>
    </row>
    <row r="17" spans="1:19" x14ac:dyDescent="0.25">
      <c r="A17">
        <v>116</v>
      </c>
      <c r="B17" s="6">
        <v>44301</v>
      </c>
      <c r="C17" t="s">
        <v>25</v>
      </c>
      <c r="D17" t="s">
        <v>75</v>
      </c>
      <c r="E17" t="str">
        <f>VLOOKUP(Orders[[#This Row],[Customer ID]],customer!A16:I228,2,0)</f>
        <v>Monika</v>
      </c>
      <c r="F17" t="str">
        <f>VLOOKUP(Orders[[#This Row],[Customer ID]],customer!A16:I228,3,0)</f>
        <v>monikamonika01@yahoo.com</v>
      </c>
      <c r="G17" t="str">
        <f>VLOOKUP(Orders[[#This Row],[Customer ID]],customer!A16:I228,7,0)</f>
        <v>Japan</v>
      </c>
      <c r="H17" t="str">
        <f>VLOOKUP(Orders[[#This Row],[Customer ID]],product!A16:K224,3,0)</f>
        <v>Household Essentials</v>
      </c>
      <c r="I17" t="str">
        <f>VLOOKUP(Orders[[#This Row],[Customer ID]],product!A16:N224,4,0)</f>
        <v>Paper Goods</v>
      </c>
      <c r="J17" t="str">
        <f>VLOOKUP(Orders[[#This Row],[Customer ID]],product!A16:N224,5,0)</f>
        <v>Cereal Box</v>
      </c>
      <c r="K17" t="str">
        <f>VLOOKUP(Orders[[#This Row],[Customer ID]],product!A16:N224,6,0)</f>
        <v>New Customer</v>
      </c>
      <c r="L17">
        <f>VLOOKUP(Orders[[#This Row],[Customer ID]],product!A16:N224,7,0)</f>
        <v>10</v>
      </c>
      <c r="M17">
        <f>VLOOKUP(Orders[[#This Row],[Customer ID]],product!A16:N224,8,0)</f>
        <v>300</v>
      </c>
      <c r="N17">
        <f>VLOOKUP(Orders[[#This Row],[Customer ID]],product!A16:N224,9,0)</f>
        <v>3000</v>
      </c>
      <c r="O17" s="1">
        <f>VLOOKUP(Orders[[#This Row],[Customer ID]],product!A16:N224,10,0)</f>
        <v>0.05</v>
      </c>
      <c r="P17">
        <f>VLOOKUP(Orders[[#This Row],[Customer ID]],product!A16:N224,11,0)</f>
        <v>2850</v>
      </c>
      <c r="Q17" t="str">
        <f>VLOOKUP(Orders[[#This Row],[Customer ID]],product!A16:N224,12,0)</f>
        <v>india</v>
      </c>
      <c r="R17" t="s">
        <v>1717</v>
      </c>
      <c r="S17">
        <f>VLOOKUP(Orders[[#This Row],[Customer ID]],product!A16:N224,14,0)</f>
        <v>4</v>
      </c>
    </row>
    <row r="18" spans="1:19" x14ac:dyDescent="0.25">
      <c r="A18">
        <v>117</v>
      </c>
      <c r="B18" s="6">
        <v>44317</v>
      </c>
      <c r="C18" t="s">
        <v>26</v>
      </c>
      <c r="D18" t="s">
        <v>76</v>
      </c>
      <c r="E18" t="str">
        <f>VLOOKUP(Orders[[#This Row],[Customer ID]],customer!A17:I229,2,0)</f>
        <v>Sambu</v>
      </c>
      <c r="F18" t="str">
        <f>VLOOKUP(Orders[[#This Row],[Customer ID]],customer!A17:I229,3,0)</f>
        <v>sambusambu01@yahoo.com</v>
      </c>
      <c r="G18" t="str">
        <f>VLOOKUP(Orders[[#This Row],[Customer ID]],customer!A17:I229,7,0)</f>
        <v>China</v>
      </c>
      <c r="H18" t="str">
        <f>VLOOKUP(Orders[[#This Row],[Customer ID]],product!A17:K225,3,0)</f>
        <v>Electronic</v>
      </c>
      <c r="I18" t="str">
        <f>VLOOKUP(Orders[[#This Row],[Customer ID]],product!A17:N225,4,0)</f>
        <v>Wearables</v>
      </c>
      <c r="J18" t="str">
        <f>VLOOKUP(Orders[[#This Row],[Customer ID]],product!A17:N225,5,0)</f>
        <v>Wireless Earbuds</v>
      </c>
      <c r="K18" t="str">
        <f>VLOOKUP(Orders[[#This Row],[Customer ID]],product!A17:N225,6,0)</f>
        <v>New Customer</v>
      </c>
      <c r="L18">
        <f>VLOOKUP(Orders[[#This Row],[Customer ID]],product!A17:N225,7,0)</f>
        <v>8</v>
      </c>
      <c r="M18">
        <f>VLOOKUP(Orders[[#This Row],[Customer ID]],product!A17:N225,8,0)</f>
        <v>350</v>
      </c>
      <c r="N18">
        <f>VLOOKUP(Orders[[#This Row],[Customer ID]],product!A17:N225,9,0)</f>
        <v>2800</v>
      </c>
      <c r="O18" s="1">
        <f>VLOOKUP(Orders[[#This Row],[Customer ID]],product!A17:N225,10,0)</f>
        <v>0.05</v>
      </c>
      <c r="P18">
        <f>VLOOKUP(Orders[[#This Row],[Customer ID]],product!A17:N225,11,0)</f>
        <v>2660</v>
      </c>
      <c r="Q18" t="str">
        <f>VLOOKUP(Orders[[#This Row],[Customer ID]],product!A17:N225,12,0)</f>
        <v>india</v>
      </c>
      <c r="R18" t="s">
        <v>1717</v>
      </c>
      <c r="S18">
        <f>VLOOKUP(Orders[[#This Row],[Customer ID]],product!A17:N225,14,0)</f>
        <v>8</v>
      </c>
    </row>
    <row r="19" spans="1:19" x14ac:dyDescent="0.25">
      <c r="A19">
        <v>118</v>
      </c>
      <c r="B19" s="6">
        <v>44323</v>
      </c>
      <c r="C19" t="s">
        <v>27</v>
      </c>
      <c r="D19" t="s">
        <v>77</v>
      </c>
      <c r="E19" t="str">
        <f>VLOOKUP(Orders[[#This Row],[Customer ID]],customer!A18:I230,2,0)</f>
        <v>Sarath</v>
      </c>
      <c r="F19" t="str">
        <f>VLOOKUP(Orders[[#This Row],[Customer ID]],customer!A18:I230,3,0)</f>
        <v>sarathsarath01@yahoo.com</v>
      </c>
      <c r="G19" t="str">
        <f>VLOOKUP(Orders[[#This Row],[Customer ID]],customer!A18:I230,7,0)</f>
        <v>Canada</v>
      </c>
      <c r="H19" t="str">
        <f>VLOOKUP(Orders[[#This Row],[Customer ID]],product!A18:K226,3,0)</f>
        <v>Fashion And Apparel</v>
      </c>
      <c r="I19" t="str">
        <f>VLOOKUP(Orders[[#This Row],[Customer ID]],product!A18:N226,4,0)</f>
        <v>Footwear</v>
      </c>
      <c r="J19" t="str">
        <f>VLOOKUP(Orders[[#This Row],[Customer ID]],product!A18:N226,5,0)</f>
        <v>Winter Jacket</v>
      </c>
      <c r="K19" t="str">
        <f>VLOOKUP(Orders[[#This Row],[Customer ID]],product!A18:N226,6,0)</f>
        <v>New Customer</v>
      </c>
      <c r="L19">
        <f>VLOOKUP(Orders[[#This Row],[Customer ID]],product!A18:N226,7,0)</f>
        <v>9</v>
      </c>
      <c r="M19">
        <f>VLOOKUP(Orders[[#This Row],[Customer ID]],product!A18:N226,8,0)</f>
        <v>400</v>
      </c>
      <c r="N19">
        <f>VLOOKUP(Orders[[#This Row],[Customer ID]],product!A18:N226,9,0)</f>
        <v>3600</v>
      </c>
      <c r="O19" s="1">
        <f>VLOOKUP(Orders[[#This Row],[Customer ID]],product!A18:N226,10,0)</f>
        <v>0.04</v>
      </c>
      <c r="P19">
        <f>VLOOKUP(Orders[[#This Row],[Customer ID]],product!A18:N226,11,0)</f>
        <v>3456</v>
      </c>
      <c r="Q19" t="str">
        <f>VLOOKUP(Orders[[#This Row],[Customer ID]],product!A18:N226,12,0)</f>
        <v>india</v>
      </c>
      <c r="R19" t="s">
        <v>1717</v>
      </c>
      <c r="S19">
        <f>VLOOKUP(Orders[[#This Row],[Customer ID]],product!A18:N226,14,0)</f>
        <v>10</v>
      </c>
    </row>
    <row r="20" spans="1:19" x14ac:dyDescent="0.25">
      <c r="A20">
        <v>119</v>
      </c>
      <c r="B20" s="6">
        <v>44330</v>
      </c>
      <c r="C20" t="s">
        <v>28</v>
      </c>
      <c r="D20" t="s">
        <v>78</v>
      </c>
      <c r="E20" t="str">
        <f>VLOOKUP(Orders[[#This Row],[Customer ID]],customer!A19:I231,2,0)</f>
        <v>Sundari</v>
      </c>
      <c r="F20" t="str">
        <f>VLOOKUP(Orders[[#This Row],[Customer ID]],customer!A19:I231,3,0)</f>
        <v>sundarisundari01@yahoo.com</v>
      </c>
      <c r="G20" t="str">
        <f>VLOOKUP(Orders[[#This Row],[Customer ID]],customer!A19:I231,7,0)</f>
        <v>India</v>
      </c>
      <c r="H20" t="str">
        <f>VLOOKUP(Orders[[#This Row],[Customer ID]],product!A19:K227,3,0)</f>
        <v>Home And Garden</v>
      </c>
      <c r="I20" t="str">
        <f>VLOOKUP(Orders[[#This Row],[Customer ID]],product!A19:N227,4,0)</f>
        <v>Lighting</v>
      </c>
      <c r="J20" t="str">
        <f>VLOOKUP(Orders[[#This Row],[Customer ID]],product!A19:N227,5,0)</f>
        <v>LED Lamps</v>
      </c>
      <c r="K20" t="str">
        <f>VLOOKUP(Orders[[#This Row],[Customer ID]],product!A19:N227,6,0)</f>
        <v>Frequent Returns</v>
      </c>
      <c r="L20">
        <f>VLOOKUP(Orders[[#This Row],[Customer ID]],product!A19:N227,7,0)</f>
        <v>9</v>
      </c>
      <c r="M20">
        <f>VLOOKUP(Orders[[#This Row],[Customer ID]],product!A19:N227,8,0)</f>
        <v>500</v>
      </c>
      <c r="N20">
        <f>VLOOKUP(Orders[[#This Row],[Customer ID]],product!A19:N227,9,0)</f>
        <v>4500</v>
      </c>
      <c r="O20" s="1">
        <f>VLOOKUP(Orders[[#This Row],[Customer ID]],product!A19:N227,10,0)</f>
        <v>0.03</v>
      </c>
      <c r="P20">
        <f>VLOOKUP(Orders[[#This Row],[Customer ID]],product!A19:N227,11,0)</f>
        <v>4365</v>
      </c>
      <c r="Q20" t="str">
        <f>VLOOKUP(Orders[[#This Row],[Customer ID]],product!A19:N227,12,0)</f>
        <v>india</v>
      </c>
      <c r="R20" t="s">
        <v>1717</v>
      </c>
      <c r="S20">
        <f>VLOOKUP(Orders[[#This Row],[Customer ID]],product!A19:N227,14,0)</f>
        <v>12</v>
      </c>
    </row>
    <row r="21" spans="1:19" x14ac:dyDescent="0.25">
      <c r="A21">
        <v>120</v>
      </c>
      <c r="B21" s="6">
        <v>44338</v>
      </c>
      <c r="C21" t="s">
        <v>29</v>
      </c>
      <c r="D21" t="s">
        <v>79</v>
      </c>
      <c r="E21" t="str">
        <f>VLOOKUP(Orders[[#This Row],[Customer ID]],customer!A20:I232,2,0)</f>
        <v>Ravi</v>
      </c>
      <c r="F21" t="str">
        <f>VLOOKUP(Orders[[#This Row],[Customer ID]],customer!A20:I232,3,0)</f>
        <v>raviravi01@yahoo.com</v>
      </c>
      <c r="G21" t="str">
        <f>VLOOKUP(Orders[[#This Row],[Customer ID]],customer!A20:I232,7,0)</f>
        <v>India</v>
      </c>
      <c r="H21" t="str">
        <f>VLOOKUP(Orders[[#This Row],[Customer ID]],product!A20:K228,3,0)</f>
        <v>Household Essentials</v>
      </c>
      <c r="I21" t="str">
        <f>VLOOKUP(Orders[[#This Row],[Customer ID]],product!A20:N228,4,0)</f>
        <v>Pet Supplies</v>
      </c>
      <c r="J21" t="str">
        <f>VLOOKUP(Orders[[#This Row],[Customer ID]],product!A20:N228,5,0)</f>
        <v>Dog Food</v>
      </c>
      <c r="K21" t="str">
        <f>VLOOKUP(Orders[[#This Row],[Customer ID]],product!A20:N228,6,0)</f>
        <v>Frequent Shopper</v>
      </c>
      <c r="L21">
        <f>VLOOKUP(Orders[[#This Row],[Customer ID]],product!A20:N228,7,0)</f>
        <v>6</v>
      </c>
      <c r="M21">
        <f>VLOOKUP(Orders[[#This Row],[Customer ID]],product!A20:N228,8,0)</f>
        <v>600</v>
      </c>
      <c r="N21">
        <f>VLOOKUP(Orders[[#This Row],[Customer ID]],product!A20:N228,9,0)</f>
        <v>3600</v>
      </c>
      <c r="O21" s="1">
        <f>VLOOKUP(Orders[[#This Row],[Customer ID]],product!A20:N228,10,0)</f>
        <v>0.05</v>
      </c>
      <c r="P21">
        <f>VLOOKUP(Orders[[#This Row],[Customer ID]],product!A20:N228,11,0)</f>
        <v>3420</v>
      </c>
      <c r="Q21" t="str">
        <f>VLOOKUP(Orders[[#This Row],[Customer ID]],product!A20:N228,12,0)</f>
        <v>india</v>
      </c>
      <c r="R21" t="s">
        <v>1716</v>
      </c>
      <c r="S21">
        <f>VLOOKUP(Orders[[#This Row],[Customer ID]],product!A20:N228,14,0)</f>
        <v>15</v>
      </c>
    </row>
    <row r="22" spans="1:19" x14ac:dyDescent="0.25">
      <c r="A22">
        <v>121</v>
      </c>
      <c r="B22" s="6">
        <v>44348</v>
      </c>
      <c r="C22" t="s">
        <v>30</v>
      </c>
      <c r="D22" t="s">
        <v>80</v>
      </c>
      <c r="E22" t="str">
        <f>VLOOKUP(Orders[[#This Row],[Customer ID]],customer!A21:I233,2,0)</f>
        <v>Amala</v>
      </c>
      <c r="F22" t="str">
        <f>VLOOKUP(Orders[[#This Row],[Customer ID]],customer!A21:I233,3,0)</f>
        <v>amalaamala01@yahoo.com</v>
      </c>
      <c r="G22" t="str">
        <f>VLOOKUP(Orders[[#This Row],[Customer ID]],customer!A21:I233,7,0)</f>
        <v>China</v>
      </c>
      <c r="H22" t="str">
        <f>VLOOKUP(Orders[[#This Row],[Customer ID]],product!A21:K229,3,0)</f>
        <v>Electronic</v>
      </c>
      <c r="I22" t="str">
        <f>VLOOKUP(Orders[[#This Row],[Customer ID]],product!A21:N229,4,0)</f>
        <v>Audio Equipment</v>
      </c>
      <c r="J22" t="str">
        <f>VLOOKUP(Orders[[#This Row],[Customer ID]],product!A21:N229,5,0)</f>
        <v>Power Bank</v>
      </c>
      <c r="K22" t="str">
        <f>VLOOKUP(Orders[[#This Row],[Customer ID]],product!A21:N229,6,0)</f>
        <v>Frequent Shopper</v>
      </c>
      <c r="L22">
        <f>VLOOKUP(Orders[[#This Row],[Customer ID]],product!A21:N229,7,0)</f>
        <v>5</v>
      </c>
      <c r="M22">
        <f>VLOOKUP(Orders[[#This Row],[Customer ID]],product!A21:N229,8,0)</f>
        <v>550</v>
      </c>
      <c r="N22">
        <f>VLOOKUP(Orders[[#This Row],[Customer ID]],product!A21:N229,9,0)</f>
        <v>2750</v>
      </c>
      <c r="O22" s="1">
        <f>VLOOKUP(Orders[[#This Row],[Customer ID]],product!A21:N229,10,0)</f>
        <v>0.05</v>
      </c>
      <c r="P22">
        <f>VLOOKUP(Orders[[#This Row],[Customer ID]],product!A21:N229,11,0)</f>
        <v>2612.5</v>
      </c>
      <c r="Q22" t="str">
        <f>VLOOKUP(Orders[[#This Row],[Customer ID]],product!A21:N229,12,0)</f>
        <v>india</v>
      </c>
      <c r="R22" t="s">
        <v>1716</v>
      </c>
      <c r="S22">
        <f>VLOOKUP(Orders[[#This Row],[Customer ID]],product!A21:N229,14,0)</f>
        <v>20</v>
      </c>
    </row>
    <row r="23" spans="1:19" x14ac:dyDescent="0.25">
      <c r="A23">
        <v>122</v>
      </c>
      <c r="B23" s="6">
        <v>44349</v>
      </c>
      <c r="C23" t="s">
        <v>31</v>
      </c>
      <c r="D23" t="s">
        <v>81</v>
      </c>
      <c r="E23" t="str">
        <f>VLOOKUP(Orders[[#This Row],[Customer ID]],customer!A22:I234,2,0)</f>
        <v>Sanantha</v>
      </c>
      <c r="F23" t="str">
        <f>VLOOKUP(Orders[[#This Row],[Customer ID]],customer!A22:I234,3,0)</f>
        <v>sananthasanantha01@yahoo.com</v>
      </c>
      <c r="G23" t="str">
        <f>VLOOKUP(Orders[[#This Row],[Customer ID]],customer!A22:I234,7,0)</f>
        <v>Japan</v>
      </c>
      <c r="H23" t="str">
        <f>VLOOKUP(Orders[[#This Row],[Customer ID]],product!A22:K230,3,0)</f>
        <v>Fashion And Apparel</v>
      </c>
      <c r="I23" t="str">
        <f>VLOOKUP(Orders[[#This Row],[Customer ID]],product!A22:N230,4,0)</f>
        <v>Seasonal Wear</v>
      </c>
      <c r="J23" t="str">
        <f>VLOOKUP(Orders[[#This Row],[Customer ID]],product!A22:N230,5,0)</f>
        <v>Casual Wear Jacket</v>
      </c>
      <c r="K23" t="str">
        <f>VLOOKUP(Orders[[#This Row],[Customer ID]],product!A22:N230,6,0)</f>
        <v>Frequent Returns</v>
      </c>
      <c r="L23">
        <f>VLOOKUP(Orders[[#This Row],[Customer ID]],product!A22:N230,7,0)</f>
        <v>12</v>
      </c>
      <c r="M23">
        <f>VLOOKUP(Orders[[#This Row],[Customer ID]],product!A22:N230,8,0)</f>
        <v>550</v>
      </c>
      <c r="N23">
        <f>VLOOKUP(Orders[[#This Row],[Customer ID]],product!A22:N230,9,0)</f>
        <v>6600</v>
      </c>
      <c r="O23" s="1">
        <f>VLOOKUP(Orders[[#This Row],[Customer ID]],product!A22:N230,10,0)</f>
        <v>0.04</v>
      </c>
      <c r="P23">
        <f>VLOOKUP(Orders[[#This Row],[Customer ID]],product!A22:N230,11,0)</f>
        <v>6336</v>
      </c>
      <c r="Q23" t="str">
        <f>VLOOKUP(Orders[[#This Row],[Customer ID]],product!A22:N230,12,0)</f>
        <v>india</v>
      </c>
      <c r="R23" t="s">
        <v>1717</v>
      </c>
      <c r="S23">
        <f>VLOOKUP(Orders[[#This Row],[Customer ID]],product!A22:N230,14,0)</f>
        <v>12</v>
      </c>
    </row>
    <row r="24" spans="1:19" x14ac:dyDescent="0.25">
      <c r="A24">
        <v>123</v>
      </c>
      <c r="B24" s="6">
        <v>44357</v>
      </c>
      <c r="C24" t="s">
        <v>32</v>
      </c>
      <c r="D24" t="s">
        <v>82</v>
      </c>
      <c r="E24" t="str">
        <f>VLOOKUP(Orders[[#This Row],[Customer ID]],customer!A23:I235,2,0)</f>
        <v>Akila</v>
      </c>
      <c r="F24" t="str">
        <f>VLOOKUP(Orders[[#This Row],[Customer ID]],customer!A23:I235,3,0)</f>
        <v>akilaakila01@yahoo.com</v>
      </c>
      <c r="G24" t="str">
        <f>VLOOKUP(Orders[[#This Row],[Customer ID]],customer!A23:I235,7,0)</f>
        <v>UK</v>
      </c>
      <c r="H24" t="str">
        <f>VLOOKUP(Orders[[#This Row],[Customer ID]],product!A23:K231,3,0)</f>
        <v>Home And Garden</v>
      </c>
      <c r="I24" t="str">
        <f>VLOOKUP(Orders[[#This Row],[Customer ID]],product!A23:N231,4,0)</f>
        <v>Storage Solutions</v>
      </c>
      <c r="J24" t="str">
        <f>VLOOKUP(Orders[[#This Row],[Customer ID]],product!A23:N231,5,0)</f>
        <v>Outdoor Swing Chair</v>
      </c>
      <c r="K24" t="str">
        <f>VLOOKUP(Orders[[#This Row],[Customer ID]],product!A23:N231,6,0)</f>
        <v>Frequent Returns</v>
      </c>
      <c r="L24">
        <f>VLOOKUP(Orders[[#This Row],[Customer ID]],product!A23:N231,7,0)</f>
        <v>10</v>
      </c>
      <c r="M24">
        <f>VLOOKUP(Orders[[#This Row],[Customer ID]],product!A23:N231,8,0)</f>
        <v>770</v>
      </c>
      <c r="N24">
        <f>VLOOKUP(Orders[[#This Row],[Customer ID]],product!A23:N231,9,0)</f>
        <v>7700</v>
      </c>
      <c r="O24" s="1">
        <f>VLOOKUP(Orders[[#This Row],[Customer ID]],product!A23:N231,10,0)</f>
        <v>0.03</v>
      </c>
      <c r="P24">
        <f>VLOOKUP(Orders[[#This Row],[Customer ID]],product!A23:N231,11,0)</f>
        <v>7469</v>
      </c>
      <c r="Q24" t="str">
        <f>VLOOKUP(Orders[[#This Row],[Customer ID]],product!A23:N231,12,0)</f>
        <v>india</v>
      </c>
      <c r="R24" t="s">
        <v>1717</v>
      </c>
      <c r="S24">
        <f>VLOOKUP(Orders[[#This Row],[Customer ID]],product!A23:N231,14,0)</f>
        <v>14</v>
      </c>
    </row>
    <row r="25" spans="1:19" x14ac:dyDescent="0.25">
      <c r="A25">
        <v>124</v>
      </c>
      <c r="B25" s="6">
        <v>44366</v>
      </c>
      <c r="C25" t="s">
        <v>33</v>
      </c>
      <c r="D25" t="s">
        <v>83</v>
      </c>
      <c r="E25" t="str">
        <f>VLOOKUP(Orders[[#This Row],[Customer ID]],customer!A24:I236,2,0)</f>
        <v>Navilan</v>
      </c>
      <c r="F25" t="str">
        <f>VLOOKUP(Orders[[#This Row],[Customer ID]],customer!A24:I236,3,0)</f>
        <v>navilannavilan01@yahoo.com</v>
      </c>
      <c r="G25" t="str">
        <f>VLOOKUP(Orders[[#This Row],[Customer ID]],customer!A24:I236,7,0)</f>
        <v>UK</v>
      </c>
      <c r="H25" t="str">
        <f>VLOOKUP(Orders[[#This Row],[Customer ID]],product!A24:K232,3,0)</f>
        <v>Household Essentials</v>
      </c>
      <c r="I25" t="str">
        <f>VLOOKUP(Orders[[#This Row],[Customer ID]],product!A24:N232,4,0)</f>
        <v>First Aid</v>
      </c>
      <c r="J25" t="str">
        <f>VLOOKUP(Orders[[#This Row],[Customer ID]],product!A24:N232,5,0)</f>
        <v>Paper Towels</v>
      </c>
      <c r="K25" t="str">
        <f>VLOOKUP(Orders[[#This Row],[Customer ID]],product!A24:N232,6,0)</f>
        <v>New Customer</v>
      </c>
      <c r="L25">
        <f>VLOOKUP(Orders[[#This Row],[Customer ID]],product!A24:N232,7,0)</f>
        <v>15</v>
      </c>
      <c r="M25">
        <f>VLOOKUP(Orders[[#This Row],[Customer ID]],product!A24:N232,8,0)</f>
        <v>890</v>
      </c>
      <c r="N25">
        <f>VLOOKUP(Orders[[#This Row],[Customer ID]],product!A24:N232,9,0)</f>
        <v>13350</v>
      </c>
      <c r="O25" s="1">
        <f>VLOOKUP(Orders[[#This Row],[Customer ID]],product!A24:N232,10,0)</f>
        <v>0.05</v>
      </c>
      <c r="P25">
        <f>VLOOKUP(Orders[[#This Row],[Customer ID]],product!A24:N232,11,0)</f>
        <v>12682.5</v>
      </c>
      <c r="Q25" t="str">
        <f>VLOOKUP(Orders[[#This Row],[Customer ID]],product!A24:N232,12,0)</f>
        <v>india</v>
      </c>
      <c r="R25" t="s">
        <v>1716</v>
      </c>
      <c r="S25">
        <f>VLOOKUP(Orders[[#This Row],[Customer ID]],product!A24:N232,14,0)</f>
        <v>18</v>
      </c>
    </row>
    <row r="26" spans="1:19" x14ac:dyDescent="0.25">
      <c r="A26">
        <v>125</v>
      </c>
      <c r="B26" s="6">
        <v>44378</v>
      </c>
      <c r="C26" t="s">
        <v>34</v>
      </c>
      <c r="D26" t="s">
        <v>84</v>
      </c>
      <c r="E26" t="str">
        <f>VLOOKUP(Orders[[#This Row],[Customer ID]],customer!A25:I237,2,0)</f>
        <v>Ghopi</v>
      </c>
      <c r="F26" t="str">
        <f>VLOOKUP(Orders[[#This Row],[Customer ID]],customer!A25:I237,3,0)</f>
        <v>ghopighopi01@yahoo.com</v>
      </c>
      <c r="G26" t="str">
        <f>VLOOKUP(Orders[[#This Row],[Customer ID]],customer!A25:I237,7,0)</f>
        <v>USA</v>
      </c>
      <c r="H26" t="str">
        <f>VLOOKUP(Orders[[#This Row],[Customer ID]],product!A25:K233,3,0)</f>
        <v>Electronic</v>
      </c>
      <c r="I26" t="str">
        <f>VLOOKUP(Orders[[#This Row],[Customer ID]],product!A25:N233,4,0)</f>
        <v>Tablets</v>
      </c>
      <c r="J26" t="str">
        <f>VLOOKUP(Orders[[#This Row],[Customer ID]],product!A25:N233,5,0)</f>
        <v>Tablet</v>
      </c>
      <c r="K26" t="str">
        <f>VLOOKUP(Orders[[#This Row],[Customer ID]],product!A25:N233,6,0)</f>
        <v>Frequent Returns</v>
      </c>
      <c r="L26">
        <f>VLOOKUP(Orders[[#This Row],[Customer ID]],product!A25:N233,7,0)</f>
        <v>17</v>
      </c>
      <c r="M26">
        <f>VLOOKUP(Orders[[#This Row],[Customer ID]],product!A25:N233,8,0)</f>
        <v>540</v>
      </c>
      <c r="N26">
        <f>VLOOKUP(Orders[[#This Row],[Customer ID]],product!A25:N233,9,0)</f>
        <v>9180</v>
      </c>
      <c r="O26" s="1">
        <f>VLOOKUP(Orders[[#This Row],[Customer ID]],product!A25:N233,10,0)</f>
        <v>0.05</v>
      </c>
      <c r="P26">
        <f>VLOOKUP(Orders[[#This Row],[Customer ID]],product!A25:N233,11,0)</f>
        <v>8721</v>
      </c>
      <c r="Q26" t="str">
        <f>VLOOKUP(Orders[[#This Row],[Customer ID]],product!A25:N233,12,0)</f>
        <v>india</v>
      </c>
      <c r="R26" t="s">
        <v>1717</v>
      </c>
      <c r="S26">
        <f>VLOOKUP(Orders[[#This Row],[Customer ID]],product!A25:N233,14,0)</f>
        <v>20</v>
      </c>
    </row>
    <row r="27" spans="1:19" x14ac:dyDescent="0.25">
      <c r="A27">
        <v>126</v>
      </c>
      <c r="B27" s="6">
        <v>44378</v>
      </c>
      <c r="C27" t="s">
        <v>35</v>
      </c>
      <c r="D27" t="s">
        <v>85</v>
      </c>
      <c r="E27" t="str">
        <f>VLOOKUP(Orders[[#This Row],[Customer ID]],customer!A26:I238,2,0)</f>
        <v>Sindhuja</v>
      </c>
      <c r="F27" t="str">
        <f>VLOOKUP(Orders[[#This Row],[Customer ID]],customer!A26:I238,3,0)</f>
        <v>sindhujasindhuja01@yahoo.com</v>
      </c>
      <c r="G27" t="str">
        <f>VLOOKUP(Orders[[#This Row],[Customer ID]],customer!A26:I238,7,0)</f>
        <v>India</v>
      </c>
      <c r="H27" t="str">
        <f>VLOOKUP(Orders[[#This Row],[Customer ID]],product!A26:K234,3,0)</f>
        <v>Fashion And Apparel</v>
      </c>
      <c r="I27" t="str">
        <f>VLOOKUP(Orders[[#This Row],[Customer ID]],product!A26:N234,4,0)</f>
        <v>Denim Wear</v>
      </c>
      <c r="J27" t="str">
        <f>VLOOKUP(Orders[[#This Row],[Customer ID]],product!A26:N234,5,0)</f>
        <v>Denim Jeans</v>
      </c>
      <c r="K27" t="str">
        <f>VLOOKUP(Orders[[#This Row],[Customer ID]],product!A26:N234,6,0)</f>
        <v>New Customer</v>
      </c>
      <c r="L27">
        <f>VLOOKUP(Orders[[#This Row],[Customer ID]],product!A26:N234,7,0)</f>
        <v>12</v>
      </c>
      <c r="M27">
        <f>VLOOKUP(Orders[[#This Row],[Customer ID]],product!A26:N234,8,0)</f>
        <v>550</v>
      </c>
      <c r="N27">
        <f>VLOOKUP(Orders[[#This Row],[Customer ID]],product!A26:N234,9,0)</f>
        <v>6600</v>
      </c>
      <c r="O27" s="1">
        <f>VLOOKUP(Orders[[#This Row],[Customer ID]],product!A26:N234,10,0)</f>
        <v>0.04</v>
      </c>
      <c r="P27">
        <f>VLOOKUP(Orders[[#This Row],[Customer ID]],product!A26:N234,11,0)</f>
        <v>6336</v>
      </c>
      <c r="Q27" t="str">
        <f>VLOOKUP(Orders[[#This Row],[Customer ID]],product!A26:N234,12,0)</f>
        <v>india</v>
      </c>
      <c r="R27" t="s">
        <v>1716</v>
      </c>
      <c r="S27">
        <f>VLOOKUP(Orders[[#This Row],[Customer ID]],product!A26:N234,14,0)</f>
        <v>10</v>
      </c>
    </row>
    <row r="28" spans="1:19" x14ac:dyDescent="0.25">
      <c r="A28">
        <v>127</v>
      </c>
      <c r="B28" s="6">
        <v>44386</v>
      </c>
      <c r="C28" t="s">
        <v>36</v>
      </c>
      <c r="D28" t="s">
        <v>86</v>
      </c>
      <c r="E28" t="str">
        <f>VLOOKUP(Orders[[#This Row],[Customer ID]],customer!A27:I239,2,0)</f>
        <v>Nilesh</v>
      </c>
      <c r="F28" t="str">
        <f>VLOOKUP(Orders[[#This Row],[Customer ID]],customer!A27:I239,3,0)</f>
        <v>nileshnilesh01@yahoo.com</v>
      </c>
      <c r="G28" t="str">
        <f>VLOOKUP(Orders[[#This Row],[Customer ID]],customer!A27:I239,7,0)</f>
        <v>Canada</v>
      </c>
      <c r="H28" t="str">
        <f>VLOOKUP(Orders[[#This Row],[Customer ID]],product!A27:K235,3,0)</f>
        <v>Home And Garden</v>
      </c>
      <c r="I28" t="str">
        <f>VLOOKUP(Orders[[#This Row],[Customer ID]],product!A27:N235,4,0)</f>
        <v>Patio Sets</v>
      </c>
      <c r="J28" t="str">
        <f>VLOOKUP(Orders[[#This Row],[Customer ID]],product!A27:N235,5,0)</f>
        <v>Patio Table</v>
      </c>
      <c r="K28" t="str">
        <f>VLOOKUP(Orders[[#This Row],[Customer ID]],product!A27:N235,6,0)</f>
        <v>Frequent Shopper</v>
      </c>
      <c r="L28">
        <f>VLOOKUP(Orders[[#This Row],[Customer ID]],product!A27:N235,7,0)</f>
        <v>10</v>
      </c>
      <c r="M28">
        <f>VLOOKUP(Orders[[#This Row],[Customer ID]],product!A27:N235,8,0)</f>
        <v>555</v>
      </c>
      <c r="N28">
        <f>VLOOKUP(Orders[[#This Row],[Customer ID]],product!A27:N235,9,0)</f>
        <v>5550</v>
      </c>
      <c r="O28" s="1">
        <f>VLOOKUP(Orders[[#This Row],[Customer ID]],product!A27:N235,10,0)</f>
        <v>0.03</v>
      </c>
      <c r="P28">
        <f>VLOOKUP(Orders[[#This Row],[Customer ID]],product!A27:N235,11,0)</f>
        <v>5383.5</v>
      </c>
      <c r="Q28" t="str">
        <f>VLOOKUP(Orders[[#This Row],[Customer ID]],product!A27:N235,12,0)</f>
        <v>india</v>
      </c>
      <c r="R28" t="s">
        <v>1717</v>
      </c>
      <c r="S28">
        <f>VLOOKUP(Orders[[#This Row],[Customer ID]],product!A27:N235,14,0)</f>
        <v>8</v>
      </c>
    </row>
    <row r="29" spans="1:19" x14ac:dyDescent="0.25">
      <c r="A29">
        <v>128</v>
      </c>
      <c r="B29" s="6">
        <v>44393</v>
      </c>
      <c r="C29" t="s">
        <v>37</v>
      </c>
      <c r="D29" t="s">
        <v>87</v>
      </c>
      <c r="E29" t="str">
        <f>VLOOKUP(Orders[[#This Row],[Customer ID]],customer!A28:I240,2,0)</f>
        <v>James</v>
      </c>
      <c r="F29" t="str">
        <f>VLOOKUP(Orders[[#This Row],[Customer ID]],customer!A28:I240,3,0)</f>
        <v>jamesjames01@yahoo.com</v>
      </c>
      <c r="G29" t="str">
        <f>VLOOKUP(Orders[[#This Row],[Customer ID]],customer!A28:I240,7,0)</f>
        <v>India</v>
      </c>
      <c r="H29" t="str">
        <f>VLOOKUP(Orders[[#This Row],[Customer ID]],product!A28:K236,3,0)</f>
        <v>Household Essentials</v>
      </c>
      <c r="I29" t="str">
        <f>VLOOKUP(Orders[[#This Row],[Customer ID]],product!A28:N236,4,0)</f>
        <v>Laundry Detergent</v>
      </c>
      <c r="J29" t="str">
        <f>VLOOKUP(Orders[[#This Row],[Customer ID]],product!A28:N236,5,0)</f>
        <v>Hand Sanitizer</v>
      </c>
      <c r="K29" t="str">
        <f>VLOOKUP(Orders[[#This Row],[Customer ID]],product!A28:N236,6,0)</f>
        <v>New Customer</v>
      </c>
      <c r="L29">
        <f>VLOOKUP(Orders[[#This Row],[Customer ID]],product!A28:N236,7,0)</f>
        <v>9</v>
      </c>
      <c r="M29">
        <f>VLOOKUP(Orders[[#This Row],[Customer ID]],product!A28:N236,8,0)</f>
        <v>653</v>
      </c>
      <c r="N29">
        <f>VLOOKUP(Orders[[#This Row],[Customer ID]],product!A28:N236,9,0)</f>
        <v>5877</v>
      </c>
      <c r="O29" s="1">
        <f>VLOOKUP(Orders[[#This Row],[Customer ID]],product!A28:N236,10,0)</f>
        <v>0.05</v>
      </c>
      <c r="P29">
        <f>VLOOKUP(Orders[[#This Row],[Customer ID]],product!A28:N236,11,0)</f>
        <v>5583.15</v>
      </c>
      <c r="Q29" t="str">
        <f>VLOOKUP(Orders[[#This Row],[Customer ID]],product!A28:N236,12,0)</f>
        <v>india</v>
      </c>
      <c r="R29" t="s">
        <v>1716</v>
      </c>
      <c r="S29">
        <f>VLOOKUP(Orders[[#This Row],[Customer ID]],product!A28:N236,14,0)</f>
        <v>10</v>
      </c>
    </row>
    <row r="30" spans="1:19" x14ac:dyDescent="0.25">
      <c r="A30">
        <v>129</v>
      </c>
      <c r="B30" s="6">
        <v>44409</v>
      </c>
      <c r="C30" t="s">
        <v>38</v>
      </c>
      <c r="D30" t="s">
        <v>88</v>
      </c>
      <c r="E30" t="str">
        <f>VLOOKUP(Orders[[#This Row],[Customer ID]],customer!A29:I241,2,0)</f>
        <v>Nasima</v>
      </c>
      <c r="F30" t="str">
        <f>VLOOKUP(Orders[[#This Row],[Customer ID]],customer!A29:I241,3,0)</f>
        <v>nasimanasima01@yahoo.com</v>
      </c>
      <c r="G30" t="str">
        <f>VLOOKUP(Orders[[#This Row],[Customer ID]],customer!A29:I241,7,0)</f>
        <v>Japan</v>
      </c>
      <c r="H30" t="str">
        <f>VLOOKUP(Orders[[#This Row],[Customer ID]],product!A29:K237,3,0)</f>
        <v>Electronic</v>
      </c>
      <c r="I30" t="str">
        <f>VLOOKUP(Orders[[#This Row],[Customer ID]],product!A29:N237,4,0)</f>
        <v>Smart Watches</v>
      </c>
      <c r="J30" t="str">
        <f>VLOOKUP(Orders[[#This Row],[Customer ID]],product!A29:N237,5,0)</f>
        <v>Smartwatch</v>
      </c>
      <c r="K30" t="str">
        <f>VLOOKUP(Orders[[#This Row],[Customer ID]],product!A29:N237,6,0)</f>
        <v>New Customer</v>
      </c>
      <c r="L30">
        <f>VLOOKUP(Orders[[#This Row],[Customer ID]],product!A29:N237,7,0)</f>
        <v>8</v>
      </c>
      <c r="M30">
        <f>VLOOKUP(Orders[[#This Row],[Customer ID]],product!A29:N237,8,0)</f>
        <v>765</v>
      </c>
      <c r="N30">
        <f>VLOOKUP(Orders[[#This Row],[Customer ID]],product!A29:N237,9,0)</f>
        <v>6120</v>
      </c>
      <c r="O30" s="1">
        <f>VLOOKUP(Orders[[#This Row],[Customer ID]],product!A29:N237,10,0)</f>
        <v>0.05</v>
      </c>
      <c r="P30">
        <f>VLOOKUP(Orders[[#This Row],[Customer ID]],product!A29:N237,11,0)</f>
        <v>5814</v>
      </c>
      <c r="Q30" t="str">
        <f>VLOOKUP(Orders[[#This Row],[Customer ID]],product!A29:N237,12,0)</f>
        <v>india</v>
      </c>
      <c r="R30" t="s">
        <v>1716</v>
      </c>
      <c r="S30">
        <f>VLOOKUP(Orders[[#This Row],[Customer ID]],product!A29:N237,14,0)</f>
        <v>8</v>
      </c>
    </row>
    <row r="31" spans="1:19" x14ac:dyDescent="0.25">
      <c r="A31">
        <v>130</v>
      </c>
      <c r="B31" s="6">
        <v>44412</v>
      </c>
      <c r="C31" t="s">
        <v>39</v>
      </c>
      <c r="D31" t="s">
        <v>89</v>
      </c>
      <c r="E31" t="str">
        <f>VLOOKUP(Orders[[#This Row],[Customer ID]],customer!A30:I242,2,0)</f>
        <v>Ganesh</v>
      </c>
      <c r="F31" t="str">
        <f>VLOOKUP(Orders[[#This Row],[Customer ID]],customer!A30:I242,3,0)</f>
        <v>ganeshganesh01@yahoo.com</v>
      </c>
      <c r="G31" t="str">
        <f>VLOOKUP(Orders[[#This Row],[Customer ID]],customer!A30:I242,7,0)</f>
        <v>China</v>
      </c>
      <c r="H31" t="str">
        <f>VLOOKUP(Orders[[#This Row],[Customer ID]],product!A30:K238,3,0)</f>
        <v>Fashion And Apparel</v>
      </c>
      <c r="I31" t="str">
        <f>VLOOKUP(Orders[[#This Row],[Customer ID]],product!A30:N238,4,0)</f>
        <v>Athletic Wear</v>
      </c>
      <c r="J31" t="str">
        <f>VLOOKUP(Orders[[#This Row],[Customer ID]],product!A30:N238,5,0)</f>
        <v>Formal Shirt</v>
      </c>
      <c r="K31" t="str">
        <f>VLOOKUP(Orders[[#This Row],[Customer ID]],product!A30:N238,6,0)</f>
        <v>New Customer</v>
      </c>
      <c r="L31">
        <f>VLOOKUP(Orders[[#This Row],[Customer ID]],product!A30:N238,7,0)</f>
        <v>6</v>
      </c>
      <c r="M31">
        <f>VLOOKUP(Orders[[#This Row],[Customer ID]],product!A30:N238,8,0)</f>
        <v>876</v>
      </c>
      <c r="N31">
        <f>VLOOKUP(Orders[[#This Row],[Customer ID]],product!A30:N238,9,0)</f>
        <v>5256</v>
      </c>
      <c r="O31" s="1">
        <f>VLOOKUP(Orders[[#This Row],[Customer ID]],product!A30:N238,10,0)</f>
        <v>0.04</v>
      </c>
      <c r="P31">
        <f>VLOOKUP(Orders[[#This Row],[Customer ID]],product!A30:N238,11,0)</f>
        <v>5045.76</v>
      </c>
      <c r="Q31" t="str">
        <f>VLOOKUP(Orders[[#This Row],[Customer ID]],product!A30:N238,12,0)</f>
        <v>india</v>
      </c>
      <c r="R31" t="s">
        <v>1716</v>
      </c>
      <c r="S31">
        <f>VLOOKUP(Orders[[#This Row],[Customer ID]],product!A30:N238,14,0)</f>
        <v>6</v>
      </c>
    </row>
    <row r="32" spans="1:19" x14ac:dyDescent="0.25">
      <c r="A32">
        <v>131</v>
      </c>
      <c r="B32" s="6">
        <v>44419</v>
      </c>
      <c r="C32" t="s">
        <v>40</v>
      </c>
      <c r="D32" t="s">
        <v>90</v>
      </c>
      <c r="E32" t="str">
        <f>VLOOKUP(Orders[[#This Row],[Customer ID]],customer!A31:I243,2,0)</f>
        <v>Murugan</v>
      </c>
      <c r="F32" t="str">
        <f>VLOOKUP(Orders[[#This Row],[Customer ID]],customer!A31:I243,3,0)</f>
        <v>muruganmurugan01@yahoo.com</v>
      </c>
      <c r="G32" t="str">
        <f>VLOOKUP(Orders[[#This Row],[Customer ID]],customer!A31:I243,7,0)</f>
        <v>UK</v>
      </c>
      <c r="H32" t="str">
        <f>VLOOKUP(Orders[[#This Row],[Customer ID]],product!A31:K239,3,0)</f>
        <v>Home And Garden</v>
      </c>
      <c r="I32" t="str">
        <f>VLOOKUP(Orders[[#This Row],[Customer ID]],product!A31:N239,4,0)</f>
        <v>Wall Art</v>
      </c>
      <c r="J32" t="str">
        <f>VLOOKUP(Orders[[#This Row],[Customer ID]],product!A31:N239,5,0)</f>
        <v>Garden Fence</v>
      </c>
      <c r="K32" t="str">
        <f>VLOOKUP(Orders[[#This Row],[Customer ID]],product!A31:N239,6,0)</f>
        <v>Frequent Shopper</v>
      </c>
      <c r="L32">
        <f>VLOOKUP(Orders[[#This Row],[Customer ID]],product!A31:N239,7,0)</f>
        <v>5</v>
      </c>
      <c r="M32">
        <f>VLOOKUP(Orders[[#This Row],[Customer ID]],product!A31:N239,8,0)</f>
        <v>378</v>
      </c>
      <c r="N32">
        <f>VLOOKUP(Orders[[#This Row],[Customer ID]],product!A31:N239,9,0)</f>
        <v>1890</v>
      </c>
      <c r="O32" s="1">
        <f>VLOOKUP(Orders[[#This Row],[Customer ID]],product!A31:N239,10,0)</f>
        <v>0.03</v>
      </c>
      <c r="P32">
        <f>VLOOKUP(Orders[[#This Row],[Customer ID]],product!A31:N239,11,0)</f>
        <v>1833.3</v>
      </c>
      <c r="Q32" t="str">
        <f>VLOOKUP(Orders[[#This Row],[Customer ID]],product!A31:N239,12,0)</f>
        <v>india</v>
      </c>
      <c r="R32" t="s">
        <v>1717</v>
      </c>
      <c r="S32">
        <f>VLOOKUP(Orders[[#This Row],[Customer ID]],product!A31:N239,14,0)</f>
        <v>10</v>
      </c>
    </row>
    <row r="33" spans="1:19" x14ac:dyDescent="0.25">
      <c r="A33">
        <v>132</v>
      </c>
      <c r="B33" s="6">
        <v>44429</v>
      </c>
      <c r="C33" t="s">
        <v>41</v>
      </c>
      <c r="D33" t="s">
        <v>91</v>
      </c>
      <c r="E33" t="str">
        <f>VLOOKUP(Orders[[#This Row],[Customer ID]],customer!A32:I244,2,0)</f>
        <v>Veeramatchi</v>
      </c>
      <c r="F33" t="str">
        <f>VLOOKUP(Orders[[#This Row],[Customer ID]],customer!A32:I244,3,0)</f>
        <v>veeramatchiveeramatchi01@yahoo.com</v>
      </c>
      <c r="G33" t="str">
        <f>VLOOKUP(Orders[[#This Row],[Customer ID]],customer!A32:I244,7,0)</f>
        <v>USA</v>
      </c>
      <c r="H33" t="str">
        <f>VLOOKUP(Orders[[#This Row],[Customer ID]],product!A32:K240,3,0)</f>
        <v>Household Essentials</v>
      </c>
      <c r="I33" t="str">
        <f>VLOOKUP(Orders[[#This Row],[Customer ID]],product!A32:N240,4,0)</f>
        <v>Personal Care Items</v>
      </c>
      <c r="J33" t="str">
        <f>VLOOKUP(Orders[[#This Row],[Customer ID]],product!A32:N240,5,0)</f>
        <v>Air Conditioner</v>
      </c>
      <c r="K33" t="str">
        <f>VLOOKUP(Orders[[#This Row],[Customer ID]],product!A32:N240,6,0)</f>
        <v>New Customer</v>
      </c>
      <c r="L33">
        <f>VLOOKUP(Orders[[#This Row],[Customer ID]],product!A32:N240,7,0)</f>
        <v>4</v>
      </c>
      <c r="M33">
        <f>VLOOKUP(Orders[[#This Row],[Customer ID]],product!A32:N240,8,0)</f>
        <v>987</v>
      </c>
      <c r="N33">
        <f>VLOOKUP(Orders[[#This Row],[Customer ID]],product!A32:N240,9,0)</f>
        <v>3948</v>
      </c>
      <c r="O33" s="1">
        <f>VLOOKUP(Orders[[#This Row],[Customer ID]],product!A32:N240,10,0)</f>
        <v>0.05</v>
      </c>
      <c r="P33">
        <f>VLOOKUP(Orders[[#This Row],[Customer ID]],product!A32:N240,11,0)</f>
        <v>3750.6</v>
      </c>
      <c r="Q33" t="str">
        <f>VLOOKUP(Orders[[#This Row],[Customer ID]],product!A32:N240,12,0)</f>
        <v>india</v>
      </c>
      <c r="R33" t="s">
        <v>1717</v>
      </c>
      <c r="S33">
        <f>VLOOKUP(Orders[[#This Row],[Customer ID]],product!A32:N240,14,0)</f>
        <v>11</v>
      </c>
    </row>
    <row r="34" spans="1:19" x14ac:dyDescent="0.25">
      <c r="A34">
        <v>133</v>
      </c>
      <c r="B34" s="6">
        <v>44440</v>
      </c>
      <c r="C34" t="s">
        <v>42</v>
      </c>
      <c r="D34" t="s">
        <v>92</v>
      </c>
      <c r="E34" t="str">
        <f>VLOOKUP(Orders[[#This Row],[Customer ID]],customer!A33:I245,2,0)</f>
        <v>Iyanar</v>
      </c>
      <c r="F34" t="str">
        <f>VLOOKUP(Orders[[#This Row],[Customer ID]],customer!A33:I245,3,0)</f>
        <v>iyanariyanar01@yahoo.com</v>
      </c>
      <c r="G34" t="str">
        <f>VLOOKUP(Orders[[#This Row],[Customer ID]],customer!A33:I245,7,0)</f>
        <v>singapore</v>
      </c>
      <c r="H34" t="str">
        <f>VLOOKUP(Orders[[#This Row],[Customer ID]],product!A33:K241,3,0)</f>
        <v>Electronic</v>
      </c>
      <c r="I34" t="str">
        <f>VLOOKUP(Orders[[#This Row],[Customer ID]],product!A33:N241,4,0)</f>
        <v>Refrigerators</v>
      </c>
      <c r="J34" t="str">
        <f>VLOOKUP(Orders[[#This Row],[Customer ID]],product!A33:N241,5,0)</f>
        <v>VR Headset</v>
      </c>
      <c r="K34" t="str">
        <f>VLOOKUP(Orders[[#This Row],[Customer ID]],product!A33:N241,6,0)</f>
        <v>Frequent Shopper</v>
      </c>
      <c r="L34">
        <f>VLOOKUP(Orders[[#This Row],[Customer ID]],product!A33:N241,7,0)</f>
        <v>3</v>
      </c>
      <c r="M34">
        <f>VLOOKUP(Orders[[#This Row],[Customer ID]],product!A33:N241,8,0)</f>
        <v>560</v>
      </c>
      <c r="N34">
        <f>VLOOKUP(Orders[[#This Row],[Customer ID]],product!A33:N241,9,0)</f>
        <v>1680</v>
      </c>
      <c r="O34" s="1">
        <f>VLOOKUP(Orders[[#This Row],[Customer ID]],product!A33:N241,10,0)</f>
        <v>0.05</v>
      </c>
      <c r="P34">
        <f>VLOOKUP(Orders[[#This Row],[Customer ID]],product!A33:N241,11,0)</f>
        <v>1596</v>
      </c>
      <c r="Q34" t="str">
        <f>VLOOKUP(Orders[[#This Row],[Customer ID]],product!A33:N241,12,0)</f>
        <v>india</v>
      </c>
      <c r="R34" t="s">
        <v>1716</v>
      </c>
      <c r="S34">
        <f>VLOOKUP(Orders[[#This Row],[Customer ID]],product!A33:N241,14,0)</f>
        <v>15</v>
      </c>
    </row>
    <row r="35" spans="1:19" x14ac:dyDescent="0.25">
      <c r="A35">
        <v>134</v>
      </c>
      <c r="B35" s="6">
        <v>44441</v>
      </c>
      <c r="C35" t="s">
        <v>43</v>
      </c>
      <c r="D35" t="s">
        <v>93</v>
      </c>
      <c r="E35" t="str">
        <f>VLOOKUP(Orders[[#This Row],[Customer ID]],customer!A34:I246,2,0)</f>
        <v>Fathima</v>
      </c>
      <c r="F35" t="str">
        <f>VLOOKUP(Orders[[#This Row],[Customer ID]],customer!A34:I246,3,0)</f>
        <v>fathimafathima01@yahoo.com</v>
      </c>
      <c r="G35" t="str">
        <f>VLOOKUP(Orders[[#This Row],[Customer ID]],customer!A34:I246,7,0)</f>
        <v>India</v>
      </c>
      <c r="H35" t="str">
        <f>VLOOKUP(Orders[[#This Row],[Customer ID]],product!A34:K242,3,0)</f>
        <v>Fashion And Apparel</v>
      </c>
      <c r="I35" t="str">
        <f>VLOOKUP(Orders[[#This Row],[Customer ID]],product!A34:N242,4,0)</f>
        <v>Jewelry</v>
      </c>
      <c r="J35" t="str">
        <f>VLOOKUP(Orders[[#This Row],[Customer ID]],product!A34:N242,5,0)</f>
        <v>Athletic Leggings</v>
      </c>
      <c r="K35" t="str">
        <f>VLOOKUP(Orders[[#This Row],[Customer ID]],product!A34:N242,6,0)</f>
        <v>Frequent Shopper</v>
      </c>
      <c r="L35">
        <f>VLOOKUP(Orders[[#This Row],[Customer ID]],product!A34:N242,7,0)</f>
        <v>7</v>
      </c>
      <c r="M35">
        <f>VLOOKUP(Orders[[#This Row],[Customer ID]],product!A34:N242,8,0)</f>
        <v>530</v>
      </c>
      <c r="N35">
        <f>VLOOKUP(Orders[[#This Row],[Customer ID]],product!A34:N242,9,0)</f>
        <v>3710</v>
      </c>
      <c r="O35" s="1">
        <f>VLOOKUP(Orders[[#This Row],[Customer ID]],product!A34:N242,10,0)</f>
        <v>0.04</v>
      </c>
      <c r="P35">
        <f>VLOOKUP(Orders[[#This Row],[Customer ID]],product!A34:N242,11,0)</f>
        <v>3561.6</v>
      </c>
      <c r="Q35" t="str">
        <f>VLOOKUP(Orders[[#This Row],[Customer ID]],product!A34:N242,12,0)</f>
        <v>india</v>
      </c>
      <c r="R35" t="s">
        <v>1716</v>
      </c>
      <c r="S35">
        <f>VLOOKUP(Orders[[#This Row],[Customer ID]],product!A34:N242,14,0)</f>
        <v>16</v>
      </c>
    </row>
    <row r="36" spans="1:19" x14ac:dyDescent="0.25">
      <c r="A36">
        <v>135</v>
      </c>
      <c r="B36" s="6">
        <v>44449</v>
      </c>
      <c r="C36" t="s">
        <v>44</v>
      </c>
      <c r="D36" t="s">
        <v>94</v>
      </c>
      <c r="E36" t="str">
        <f>VLOOKUP(Orders[[#This Row],[Customer ID]],customer!A35:I247,2,0)</f>
        <v>James</v>
      </c>
      <c r="F36" t="str">
        <f>VLOOKUP(Orders[[#This Row],[Customer ID]],customer!A35:I247,3,0)</f>
        <v>jamesjames01@yahoo.com</v>
      </c>
      <c r="G36" t="str">
        <f>VLOOKUP(Orders[[#This Row],[Customer ID]],customer!A35:I247,7,0)</f>
        <v>UK</v>
      </c>
      <c r="H36" t="str">
        <f>VLOOKUP(Orders[[#This Row],[Customer ID]],product!A35:K243,3,0)</f>
        <v>Home And Garden</v>
      </c>
      <c r="I36" t="str">
        <f>VLOOKUP(Orders[[#This Row],[Customer ID]],product!A35:N243,4,0)</f>
        <v>Cookware</v>
      </c>
      <c r="J36" t="str">
        <f>VLOOKUP(Orders[[#This Row],[Customer ID]],product!A35:N243,5,0)</f>
        <v>Decorative Vase</v>
      </c>
      <c r="K36" t="str">
        <f>VLOOKUP(Orders[[#This Row],[Customer ID]],product!A35:N243,6,0)</f>
        <v>Frequent Shopper</v>
      </c>
      <c r="L36">
        <f>VLOOKUP(Orders[[#This Row],[Customer ID]],product!A35:N243,7,0)</f>
        <v>8</v>
      </c>
      <c r="M36">
        <f>VLOOKUP(Orders[[#This Row],[Customer ID]],product!A35:N243,8,0)</f>
        <v>290</v>
      </c>
      <c r="N36">
        <f>VLOOKUP(Orders[[#This Row],[Customer ID]],product!A35:N243,9,0)</f>
        <v>2320</v>
      </c>
      <c r="O36" s="1">
        <f>VLOOKUP(Orders[[#This Row],[Customer ID]],product!A35:N243,10,0)</f>
        <v>0.03</v>
      </c>
      <c r="P36">
        <f>VLOOKUP(Orders[[#This Row],[Customer ID]],product!A35:N243,11,0)</f>
        <v>2250.4</v>
      </c>
      <c r="Q36" t="str">
        <f>VLOOKUP(Orders[[#This Row],[Customer ID]],product!A35:N243,12,0)</f>
        <v>india</v>
      </c>
      <c r="R36" t="s">
        <v>1716</v>
      </c>
      <c r="S36">
        <f>VLOOKUP(Orders[[#This Row],[Customer ID]],product!A35:N243,14,0)</f>
        <v>18</v>
      </c>
    </row>
    <row r="37" spans="1:19" x14ac:dyDescent="0.25">
      <c r="A37">
        <v>136</v>
      </c>
      <c r="B37" s="6">
        <v>44457</v>
      </c>
      <c r="C37" t="s">
        <v>45</v>
      </c>
      <c r="D37" t="s">
        <v>95</v>
      </c>
      <c r="E37" t="str">
        <f>VLOOKUP(Orders[[#This Row],[Customer ID]],customer!A36:I248,2,0)</f>
        <v>Deepika</v>
      </c>
      <c r="F37" t="str">
        <f>VLOOKUP(Orders[[#This Row],[Customer ID]],customer!A36:I248,3,0)</f>
        <v>deepikadeepika01@yahoo.com</v>
      </c>
      <c r="G37" t="str">
        <f>VLOOKUP(Orders[[#This Row],[Customer ID]],customer!A36:I248,7,0)</f>
        <v>USA</v>
      </c>
      <c r="H37" t="str">
        <f>VLOOKUP(Orders[[#This Row],[Customer ID]],product!A36:K244,3,0)</f>
        <v>Household Essentials</v>
      </c>
      <c r="I37" t="str">
        <f>VLOOKUP(Orders[[#This Row],[Customer ID]],product!A36:N244,4,0)</f>
        <v>Frozen Foods</v>
      </c>
      <c r="J37" t="str">
        <f>VLOOKUP(Orders[[#This Row],[Customer ID]],product!A36:N244,5,0)</f>
        <v>Bathrobe</v>
      </c>
      <c r="K37" t="str">
        <f>VLOOKUP(Orders[[#This Row],[Customer ID]],product!A36:N244,6,0)</f>
        <v>New Customer</v>
      </c>
      <c r="L37">
        <f>VLOOKUP(Orders[[#This Row],[Customer ID]],product!A36:N244,7,0)</f>
        <v>10</v>
      </c>
      <c r="M37">
        <f>VLOOKUP(Orders[[#This Row],[Customer ID]],product!A36:N244,8,0)</f>
        <v>300</v>
      </c>
      <c r="N37">
        <f>VLOOKUP(Orders[[#This Row],[Customer ID]],product!A36:N244,9,0)</f>
        <v>3000</v>
      </c>
      <c r="O37" s="1">
        <f>VLOOKUP(Orders[[#This Row],[Customer ID]],product!A36:N244,10,0)</f>
        <v>0.05</v>
      </c>
      <c r="P37">
        <f>VLOOKUP(Orders[[#This Row],[Customer ID]],product!A36:N244,11,0)</f>
        <v>2850</v>
      </c>
      <c r="Q37" t="str">
        <f>VLOOKUP(Orders[[#This Row],[Customer ID]],product!A36:N244,12,0)</f>
        <v>india</v>
      </c>
      <c r="R37" t="s">
        <v>1717</v>
      </c>
      <c r="S37">
        <f>VLOOKUP(Orders[[#This Row],[Customer ID]],product!A36:N244,14,0)</f>
        <v>20</v>
      </c>
    </row>
    <row r="38" spans="1:19" x14ac:dyDescent="0.25">
      <c r="A38">
        <v>137</v>
      </c>
      <c r="B38" s="6">
        <v>44470</v>
      </c>
      <c r="C38" t="s">
        <v>46</v>
      </c>
      <c r="D38" t="s">
        <v>96</v>
      </c>
      <c r="E38" t="str">
        <f>VLOOKUP(Orders[[#This Row],[Customer ID]],customer!A37:I249,2,0)</f>
        <v>Kirish</v>
      </c>
      <c r="F38" t="str">
        <f>VLOOKUP(Orders[[#This Row],[Customer ID]],customer!A37:I249,3,0)</f>
        <v>kirishkirish01@yahoo.com</v>
      </c>
      <c r="G38" t="str">
        <f>VLOOKUP(Orders[[#This Row],[Customer ID]],customer!A37:I249,7,0)</f>
        <v>India</v>
      </c>
      <c r="H38" t="str">
        <f>VLOOKUP(Orders[[#This Row],[Customer ID]],product!A37:K245,3,0)</f>
        <v>Electronic</v>
      </c>
      <c r="I38" t="str">
        <f>VLOOKUP(Orders[[#This Row],[Customer ID]],product!A37:N245,4,0)</f>
        <v>VR Headsets</v>
      </c>
      <c r="J38" t="str">
        <f>VLOOKUP(Orders[[#This Row],[Customer ID]],product!A37:N245,5,0)</f>
        <v>Gaming Mouse</v>
      </c>
      <c r="K38" t="str">
        <f>VLOOKUP(Orders[[#This Row],[Customer ID]],product!A37:N245,6,0)</f>
        <v>New Customer</v>
      </c>
      <c r="L38">
        <f>VLOOKUP(Orders[[#This Row],[Customer ID]],product!A37:N245,7,0)</f>
        <v>12</v>
      </c>
      <c r="M38">
        <f>VLOOKUP(Orders[[#This Row],[Customer ID]],product!A37:N245,8,0)</f>
        <v>370</v>
      </c>
      <c r="N38">
        <f>VLOOKUP(Orders[[#This Row],[Customer ID]],product!A37:N245,9,0)</f>
        <v>4440</v>
      </c>
      <c r="O38" s="1">
        <f>VLOOKUP(Orders[[#This Row],[Customer ID]],product!A37:N245,10,0)</f>
        <v>0.05</v>
      </c>
      <c r="P38">
        <f>VLOOKUP(Orders[[#This Row],[Customer ID]],product!A37:N245,11,0)</f>
        <v>4218</v>
      </c>
      <c r="Q38" t="str">
        <f>VLOOKUP(Orders[[#This Row],[Customer ID]],product!A37:N245,12,0)</f>
        <v>india</v>
      </c>
      <c r="R38" t="s">
        <v>1717</v>
      </c>
      <c r="S38">
        <f>VLOOKUP(Orders[[#This Row],[Customer ID]],product!A37:N245,14,0)</f>
        <v>10</v>
      </c>
    </row>
    <row r="39" spans="1:19" x14ac:dyDescent="0.25">
      <c r="A39">
        <v>138</v>
      </c>
      <c r="B39" s="6">
        <v>44474</v>
      </c>
      <c r="C39" t="s">
        <v>47</v>
      </c>
      <c r="D39" t="s">
        <v>97</v>
      </c>
      <c r="E39" t="str">
        <f>VLOOKUP(Orders[[#This Row],[Customer ID]],customer!A38:I250,2,0)</f>
        <v>Karthik</v>
      </c>
      <c r="F39" t="str">
        <f>VLOOKUP(Orders[[#This Row],[Customer ID]],customer!A38:I250,3,0)</f>
        <v>karthikkarthik01@yahoo.com</v>
      </c>
      <c r="G39" t="str">
        <f>VLOOKUP(Orders[[#This Row],[Customer ID]],customer!A38:I250,7,0)</f>
        <v>Canada</v>
      </c>
      <c r="H39" t="str">
        <f>VLOOKUP(Orders[[#This Row],[Customer ID]],product!A38:K246,3,0)</f>
        <v>Fashion And Apparel</v>
      </c>
      <c r="I39" t="str">
        <f>VLOOKUP(Orders[[#This Row],[Customer ID]],product!A38:N246,4,0)</f>
        <v>Suits &amp; Blazers</v>
      </c>
      <c r="J39" t="str">
        <f>VLOOKUP(Orders[[#This Row],[Customer ID]],product!A38:N246,5,0)</f>
        <v>Sunglasses</v>
      </c>
      <c r="K39" t="str">
        <f>VLOOKUP(Orders[[#This Row],[Customer ID]],product!A38:N246,6,0)</f>
        <v>New Customer</v>
      </c>
      <c r="L39">
        <f>VLOOKUP(Orders[[#This Row],[Customer ID]],product!A38:N246,7,0)</f>
        <v>13</v>
      </c>
      <c r="M39">
        <f>VLOOKUP(Orders[[#This Row],[Customer ID]],product!A38:N246,8,0)</f>
        <v>543</v>
      </c>
      <c r="N39">
        <f>VLOOKUP(Orders[[#This Row],[Customer ID]],product!A38:N246,9,0)</f>
        <v>7059</v>
      </c>
      <c r="O39" s="1">
        <f>VLOOKUP(Orders[[#This Row],[Customer ID]],product!A38:N246,10,0)</f>
        <v>0.04</v>
      </c>
      <c r="P39">
        <f>VLOOKUP(Orders[[#This Row],[Customer ID]],product!A38:N246,11,0)</f>
        <v>6776.6399999999994</v>
      </c>
      <c r="Q39" t="str">
        <f>VLOOKUP(Orders[[#This Row],[Customer ID]],product!A38:N246,12,0)</f>
        <v>india</v>
      </c>
      <c r="R39" t="s">
        <v>1717</v>
      </c>
      <c r="S39">
        <f>VLOOKUP(Orders[[#This Row],[Customer ID]],product!A38:N246,14,0)</f>
        <v>5</v>
      </c>
    </row>
    <row r="40" spans="1:19" x14ac:dyDescent="0.25">
      <c r="A40">
        <v>139</v>
      </c>
      <c r="B40" s="6">
        <v>44481</v>
      </c>
      <c r="C40" t="s">
        <v>48</v>
      </c>
      <c r="D40" t="s">
        <v>98</v>
      </c>
      <c r="E40" t="str">
        <f>VLOOKUP(Orders[[#This Row],[Customer ID]],customer!A39:I251,2,0)</f>
        <v>Kavin</v>
      </c>
      <c r="F40" t="str">
        <f>VLOOKUP(Orders[[#This Row],[Customer ID]],customer!A39:I251,3,0)</f>
        <v>kavinkavin01@yahoo.com</v>
      </c>
      <c r="G40" t="str">
        <f>VLOOKUP(Orders[[#This Row],[Customer ID]],customer!A39:I251,7,0)</f>
        <v>India</v>
      </c>
      <c r="H40" t="str">
        <f>VLOOKUP(Orders[[#This Row],[Customer ID]],product!A39:K247,3,0)</f>
        <v>Home And Garden</v>
      </c>
      <c r="I40" t="str">
        <f>VLOOKUP(Orders[[#This Row],[Customer ID]],product!A39:N247,4,0)</f>
        <v>Garden Planters</v>
      </c>
      <c r="J40" t="str">
        <f>VLOOKUP(Orders[[#This Row],[Customer ID]],product!A39:N247,5,0)</f>
        <v>Area Rug</v>
      </c>
      <c r="K40" t="str">
        <f>VLOOKUP(Orders[[#This Row],[Customer ID]],product!A39:N247,6,0)</f>
        <v>Frequent Shopper</v>
      </c>
      <c r="L40">
        <f>VLOOKUP(Orders[[#This Row],[Customer ID]],product!A39:N247,7,0)</f>
        <v>14</v>
      </c>
      <c r="M40">
        <f>VLOOKUP(Orders[[#This Row],[Customer ID]],product!A39:N247,8,0)</f>
        <v>460</v>
      </c>
      <c r="N40">
        <f>VLOOKUP(Orders[[#This Row],[Customer ID]],product!A39:N247,9,0)</f>
        <v>6440</v>
      </c>
      <c r="O40" s="1">
        <f>VLOOKUP(Orders[[#This Row],[Customer ID]],product!A39:N247,10,0)</f>
        <v>0.03</v>
      </c>
      <c r="P40">
        <f>VLOOKUP(Orders[[#This Row],[Customer ID]],product!A39:N247,11,0)</f>
        <v>6246.8</v>
      </c>
      <c r="Q40" t="str">
        <f>VLOOKUP(Orders[[#This Row],[Customer ID]],product!A39:N247,12,0)</f>
        <v>india</v>
      </c>
      <c r="R40" t="s">
        <v>1716</v>
      </c>
      <c r="S40">
        <f>VLOOKUP(Orders[[#This Row],[Customer ID]],product!A39:N247,14,0)</f>
        <v>6</v>
      </c>
    </row>
    <row r="41" spans="1:19" x14ac:dyDescent="0.25">
      <c r="A41">
        <v>140</v>
      </c>
      <c r="B41" s="6">
        <v>44490</v>
      </c>
      <c r="C41" t="s">
        <v>49</v>
      </c>
      <c r="D41" t="s">
        <v>99</v>
      </c>
      <c r="E41" t="str">
        <f>VLOOKUP(Orders[[#This Row],[Customer ID]],customer!A40:I252,2,0)</f>
        <v>Radhika</v>
      </c>
      <c r="F41" t="str">
        <f>VLOOKUP(Orders[[#This Row],[Customer ID]],customer!A40:I252,3,0)</f>
        <v>radhikaradhika01@yahoo.com</v>
      </c>
      <c r="G41" t="str">
        <f>VLOOKUP(Orders[[#This Row],[Customer ID]],customer!A40:I252,7,0)</f>
        <v>USA</v>
      </c>
      <c r="H41" t="str">
        <f>VLOOKUP(Orders[[#This Row],[Customer ID]],product!A40:K248,3,0)</f>
        <v>Household Essentials</v>
      </c>
      <c r="I41" t="str">
        <f>VLOOKUP(Orders[[#This Row],[Customer ID]],product!A40:N248,4,0)</f>
        <v>Bath Tissue</v>
      </c>
      <c r="J41" t="str">
        <f>VLOOKUP(Orders[[#This Row],[Customer ID]],product!A40:N248,5,0)</f>
        <v>Camping Tent</v>
      </c>
      <c r="K41" t="str">
        <f>VLOOKUP(Orders[[#This Row],[Customer ID]],product!A40:N248,6,0)</f>
        <v>Frequent Shopper</v>
      </c>
      <c r="L41">
        <f>VLOOKUP(Orders[[#This Row],[Customer ID]],product!A40:N248,7,0)</f>
        <v>10</v>
      </c>
      <c r="M41">
        <f>VLOOKUP(Orders[[#This Row],[Customer ID]],product!A40:N248,8,0)</f>
        <v>560</v>
      </c>
      <c r="N41">
        <f>VLOOKUP(Orders[[#This Row],[Customer ID]],product!A40:N248,9,0)</f>
        <v>5600</v>
      </c>
      <c r="O41" s="1">
        <f>VLOOKUP(Orders[[#This Row],[Customer ID]],product!A40:N248,10,0)</f>
        <v>0.05</v>
      </c>
      <c r="P41">
        <f>VLOOKUP(Orders[[#This Row],[Customer ID]],product!A40:N248,11,0)</f>
        <v>5320</v>
      </c>
      <c r="Q41" t="str">
        <f>VLOOKUP(Orders[[#This Row],[Customer ID]],product!A40:N248,12,0)</f>
        <v>india</v>
      </c>
      <c r="R41" t="s">
        <v>1716</v>
      </c>
      <c r="S41">
        <f>VLOOKUP(Orders[[#This Row],[Customer ID]],product!A40:N248,14,0)</f>
        <v>8</v>
      </c>
    </row>
    <row r="42" spans="1:19" x14ac:dyDescent="0.25">
      <c r="A42">
        <v>141</v>
      </c>
      <c r="B42" s="6">
        <v>44501</v>
      </c>
      <c r="C42" t="s">
        <v>50</v>
      </c>
      <c r="D42" t="s">
        <v>100</v>
      </c>
      <c r="E42" t="str">
        <f>VLOOKUP(Orders[[#This Row],[Customer ID]],customer!A41:I253,2,0)</f>
        <v>Meena</v>
      </c>
      <c r="F42" t="str">
        <f>VLOOKUP(Orders[[#This Row],[Customer ID]],customer!A41:I253,3,0)</f>
        <v>meenameena01@yahoo.com</v>
      </c>
      <c r="G42" t="str">
        <f>VLOOKUP(Orders[[#This Row],[Customer ID]],customer!A41:I253,7,0)</f>
        <v>UK</v>
      </c>
      <c r="H42" t="str">
        <f>VLOOKUP(Orders[[#This Row],[Customer ID]],product!A41:K249,3,0)</f>
        <v>Electronic</v>
      </c>
      <c r="I42" t="str">
        <f>VLOOKUP(Orders[[#This Row],[Customer ID]],product!A41:N249,4,0)</f>
        <v>Headphones</v>
      </c>
      <c r="J42" t="str">
        <f>VLOOKUP(Orders[[#This Row],[Customer ID]],product!A41:N249,5,0)</f>
        <v>Bluetooth Speaker</v>
      </c>
      <c r="K42" t="str">
        <f>VLOOKUP(Orders[[#This Row],[Customer ID]],product!A41:N249,6,0)</f>
        <v>Frequent Shopper</v>
      </c>
      <c r="L42">
        <f>VLOOKUP(Orders[[#This Row],[Customer ID]],product!A41:N249,7,0)</f>
        <v>4</v>
      </c>
      <c r="M42">
        <f>VLOOKUP(Orders[[#This Row],[Customer ID]],product!A41:N249,8,0)</f>
        <v>760</v>
      </c>
      <c r="N42">
        <f>VLOOKUP(Orders[[#This Row],[Customer ID]],product!A41:N249,9,0)</f>
        <v>3040</v>
      </c>
      <c r="O42" s="1">
        <f>VLOOKUP(Orders[[#This Row],[Customer ID]],product!A41:N249,10,0)</f>
        <v>0.05</v>
      </c>
      <c r="P42">
        <f>VLOOKUP(Orders[[#This Row],[Customer ID]],product!A41:N249,11,0)</f>
        <v>2888</v>
      </c>
      <c r="Q42" t="str">
        <f>VLOOKUP(Orders[[#This Row],[Customer ID]],product!A41:N249,12,0)</f>
        <v>india</v>
      </c>
      <c r="R42" t="s">
        <v>1716</v>
      </c>
      <c r="S42">
        <f>VLOOKUP(Orders[[#This Row],[Customer ID]],product!A41:N249,14,0)</f>
        <v>6</v>
      </c>
    </row>
    <row r="43" spans="1:19" x14ac:dyDescent="0.25">
      <c r="A43">
        <v>142</v>
      </c>
      <c r="B43" s="6">
        <v>44503</v>
      </c>
      <c r="C43" t="s">
        <v>51</v>
      </c>
      <c r="D43" t="s">
        <v>101</v>
      </c>
      <c r="E43" t="str">
        <f>VLOOKUP(Orders[[#This Row],[Customer ID]],customer!A42:I254,2,0)</f>
        <v>Keerthi</v>
      </c>
      <c r="F43" t="str">
        <f>VLOOKUP(Orders[[#This Row],[Customer ID]],customer!A42:I254,3,0)</f>
        <v>keerthikeerthi01@yahoo.com</v>
      </c>
      <c r="G43" t="str">
        <f>VLOOKUP(Orders[[#This Row],[Customer ID]],customer!A42:I254,7,0)</f>
        <v>India</v>
      </c>
      <c r="H43" t="str">
        <f>VLOOKUP(Orders[[#This Row],[Customer ID]],product!A42:K250,3,0)</f>
        <v>Fashion And Apparel</v>
      </c>
      <c r="I43" t="str">
        <f>VLOOKUP(Orders[[#This Row],[Customer ID]],product!A42:N250,4,0)</f>
        <v>Sandals</v>
      </c>
      <c r="J43" t="str">
        <f>VLOOKUP(Orders[[#This Row],[Customer ID]],product!A42:N250,5,0)</f>
        <v>Backpack</v>
      </c>
      <c r="K43" t="str">
        <f>VLOOKUP(Orders[[#This Row],[Customer ID]],product!A42:N250,6,0)</f>
        <v>Frequent Shopper</v>
      </c>
      <c r="L43">
        <f>VLOOKUP(Orders[[#This Row],[Customer ID]],product!A42:N250,7,0)</f>
        <v>7</v>
      </c>
      <c r="M43">
        <f>VLOOKUP(Orders[[#This Row],[Customer ID]],product!A42:N250,8,0)</f>
        <v>578</v>
      </c>
      <c r="N43">
        <f>VLOOKUP(Orders[[#This Row],[Customer ID]],product!A42:N250,9,0)</f>
        <v>4046</v>
      </c>
      <c r="O43" s="1">
        <f>VLOOKUP(Orders[[#This Row],[Customer ID]],product!A42:N250,10,0)</f>
        <v>0.04</v>
      </c>
      <c r="P43">
        <f>VLOOKUP(Orders[[#This Row],[Customer ID]],product!A42:N250,11,0)</f>
        <v>3884.16</v>
      </c>
      <c r="Q43" t="str">
        <f>VLOOKUP(Orders[[#This Row],[Customer ID]],product!A42:N250,12,0)</f>
        <v>india</v>
      </c>
      <c r="R43" t="s">
        <v>1716</v>
      </c>
      <c r="S43">
        <f>VLOOKUP(Orders[[#This Row],[Customer ID]],product!A42:N250,14,0)</f>
        <v>5</v>
      </c>
    </row>
    <row r="44" spans="1:19" x14ac:dyDescent="0.25">
      <c r="A44">
        <v>143</v>
      </c>
      <c r="B44" s="6">
        <v>44509</v>
      </c>
      <c r="C44" t="s">
        <v>52</v>
      </c>
      <c r="D44" t="s">
        <v>102</v>
      </c>
      <c r="E44" t="str">
        <f>VLOOKUP(Orders[[#This Row],[Customer ID]],customer!A43:I255,2,0)</f>
        <v>Ramya</v>
      </c>
      <c r="F44" t="str">
        <f>VLOOKUP(Orders[[#This Row],[Customer ID]],customer!A43:I255,3,0)</f>
        <v>ramyaramya01@yahoo.com</v>
      </c>
      <c r="G44" t="str">
        <f>VLOOKUP(Orders[[#This Row],[Customer ID]],customer!A43:I255,7,0)</f>
        <v>India</v>
      </c>
      <c r="H44" t="str">
        <f>VLOOKUP(Orders[[#This Row],[Customer ID]],product!A43:K251,3,0)</f>
        <v>Home And Garden</v>
      </c>
      <c r="I44" t="str">
        <f>VLOOKUP(Orders[[#This Row],[Customer ID]],product!A43:N251,4,0)</f>
        <v>Lamps &amp; Fixtures</v>
      </c>
      <c r="J44" t="str">
        <f>VLOOKUP(Orders[[#This Row],[Customer ID]],product!A43:N251,5,0)</f>
        <v>Coffee Table</v>
      </c>
      <c r="K44" t="str">
        <f>VLOOKUP(Orders[[#This Row],[Customer ID]],product!A43:N251,6,0)</f>
        <v>New Customer</v>
      </c>
      <c r="L44">
        <f>VLOOKUP(Orders[[#This Row],[Customer ID]],product!A43:N251,7,0)</f>
        <v>8</v>
      </c>
      <c r="M44">
        <f>VLOOKUP(Orders[[#This Row],[Customer ID]],product!A43:N251,8,0)</f>
        <v>465</v>
      </c>
      <c r="N44">
        <f>VLOOKUP(Orders[[#This Row],[Customer ID]],product!A43:N251,9,0)</f>
        <v>3720</v>
      </c>
      <c r="O44" s="1">
        <f>VLOOKUP(Orders[[#This Row],[Customer ID]],product!A43:N251,10,0)</f>
        <v>0.03</v>
      </c>
      <c r="P44">
        <f>VLOOKUP(Orders[[#This Row],[Customer ID]],product!A43:N251,11,0)</f>
        <v>3608.4</v>
      </c>
      <c r="Q44" t="str">
        <f>VLOOKUP(Orders[[#This Row],[Customer ID]],product!A43:N251,12,0)</f>
        <v>india</v>
      </c>
      <c r="R44" t="s">
        <v>1717</v>
      </c>
      <c r="S44">
        <f>VLOOKUP(Orders[[#This Row],[Customer ID]],product!A43:N251,14,0)</f>
        <v>4</v>
      </c>
    </row>
    <row r="45" spans="1:19" x14ac:dyDescent="0.25">
      <c r="A45">
        <v>144</v>
      </c>
      <c r="B45" s="6">
        <v>44517</v>
      </c>
      <c r="C45" t="s">
        <v>53</v>
      </c>
      <c r="D45" t="s">
        <v>103</v>
      </c>
      <c r="E45" t="str">
        <f>VLOOKUP(Orders[[#This Row],[Customer ID]],customer!A44:I256,2,0)</f>
        <v>Eshni</v>
      </c>
      <c r="F45" t="str">
        <f>VLOOKUP(Orders[[#This Row],[Customer ID]],customer!A44:I256,3,0)</f>
        <v>eshnieshni01@yahoo.com</v>
      </c>
      <c r="G45" t="str">
        <f>VLOOKUP(Orders[[#This Row],[Customer ID]],customer!A44:I256,7,0)</f>
        <v>UK</v>
      </c>
      <c r="H45" t="str">
        <f>VLOOKUP(Orders[[#This Row],[Customer ID]],product!A44:K252,3,0)</f>
        <v>Household Essentials</v>
      </c>
      <c r="I45" t="str">
        <f>VLOOKUP(Orders[[#This Row],[Customer ID]],product!A44:N252,4,0)</f>
        <v>Cat Supplies</v>
      </c>
      <c r="J45" t="str">
        <f>VLOOKUP(Orders[[#This Row],[Customer ID]],product!A44:N252,5,0)</f>
        <v>Car Vacuum</v>
      </c>
      <c r="K45" t="str">
        <f>VLOOKUP(Orders[[#This Row],[Customer ID]],product!A44:N252,6,0)</f>
        <v>New Customer</v>
      </c>
      <c r="L45">
        <f>VLOOKUP(Orders[[#This Row],[Customer ID]],product!A44:N252,7,0)</f>
        <v>9</v>
      </c>
      <c r="M45">
        <f>VLOOKUP(Orders[[#This Row],[Customer ID]],product!A44:N252,8,0)</f>
        <v>652</v>
      </c>
      <c r="N45">
        <f>VLOOKUP(Orders[[#This Row],[Customer ID]],product!A44:N252,9,0)</f>
        <v>5868</v>
      </c>
      <c r="O45" s="1">
        <f>VLOOKUP(Orders[[#This Row],[Customer ID]],product!A44:N252,10,0)</f>
        <v>0.05</v>
      </c>
      <c r="P45">
        <f>VLOOKUP(Orders[[#This Row],[Customer ID]],product!A44:N252,11,0)</f>
        <v>5574.5999999999995</v>
      </c>
      <c r="Q45" t="str">
        <f>VLOOKUP(Orders[[#This Row],[Customer ID]],product!A44:N252,12,0)</f>
        <v>india</v>
      </c>
      <c r="R45" t="s">
        <v>1717</v>
      </c>
      <c r="S45">
        <f>VLOOKUP(Orders[[#This Row],[Customer ID]],product!A44:N252,14,0)</f>
        <v>6</v>
      </c>
    </row>
    <row r="46" spans="1:19" x14ac:dyDescent="0.25">
      <c r="A46">
        <v>145</v>
      </c>
      <c r="B46" s="6">
        <v>44531</v>
      </c>
      <c r="C46" t="s">
        <v>54</v>
      </c>
      <c r="D46" t="s">
        <v>104</v>
      </c>
      <c r="E46" t="str">
        <f>VLOOKUP(Orders[[#This Row],[Customer ID]],customer!A45:I257,2,0)</f>
        <v>Sophia</v>
      </c>
      <c r="F46" t="str">
        <f>VLOOKUP(Orders[[#This Row],[Customer ID]],customer!A45:I257,3,0)</f>
        <v>sophiasophia01@yahoo.com</v>
      </c>
      <c r="G46" t="str">
        <f>VLOOKUP(Orders[[#This Row],[Customer ID]],customer!A45:I257,7,0)</f>
        <v>USA</v>
      </c>
      <c r="H46" t="str">
        <f>VLOOKUP(Orders[[#This Row],[Customer ID]],product!A45:K253,3,0)</f>
        <v>Electronic</v>
      </c>
      <c r="I46" t="str">
        <f>VLOOKUP(Orders[[#This Row],[Customer ID]],product!A45:N253,4,0)</f>
        <v>Bluetooth Speakers</v>
      </c>
      <c r="J46" t="str">
        <f>VLOOKUP(Orders[[#This Row],[Customer ID]],product!A45:N253,5,0)</f>
        <v>Office Chair</v>
      </c>
      <c r="K46" t="str">
        <f>VLOOKUP(Orders[[#This Row],[Customer ID]],product!A45:N253,6,0)</f>
        <v>New Customer</v>
      </c>
      <c r="L46">
        <f>VLOOKUP(Orders[[#This Row],[Customer ID]],product!A45:N253,7,0)</f>
        <v>12</v>
      </c>
      <c r="M46">
        <f>VLOOKUP(Orders[[#This Row],[Customer ID]],product!A45:N253,8,0)</f>
        <v>650</v>
      </c>
      <c r="N46">
        <f>VLOOKUP(Orders[[#This Row],[Customer ID]],product!A45:N253,9,0)</f>
        <v>7800</v>
      </c>
      <c r="O46" s="1">
        <f>VLOOKUP(Orders[[#This Row],[Customer ID]],product!A45:N253,10,0)</f>
        <v>0.05</v>
      </c>
      <c r="P46">
        <f>VLOOKUP(Orders[[#This Row],[Customer ID]],product!A45:N253,11,0)</f>
        <v>7410</v>
      </c>
      <c r="Q46" t="str">
        <f>VLOOKUP(Orders[[#This Row],[Customer ID]],product!A45:N253,12,0)</f>
        <v>india</v>
      </c>
      <c r="R46" t="s">
        <v>1717</v>
      </c>
      <c r="S46">
        <f>VLOOKUP(Orders[[#This Row],[Customer ID]],product!A45:N253,14,0)</f>
        <v>4</v>
      </c>
    </row>
    <row r="47" spans="1:19" x14ac:dyDescent="0.25">
      <c r="A47">
        <v>146</v>
      </c>
      <c r="B47" s="6">
        <v>44536</v>
      </c>
      <c r="C47" t="s">
        <v>55</v>
      </c>
      <c r="D47" t="s">
        <v>105</v>
      </c>
      <c r="E47" t="str">
        <f>VLOOKUP(Orders[[#This Row],[Customer ID]],customer!A46:I258,2,0)</f>
        <v>Sandra</v>
      </c>
      <c r="F47" t="str">
        <f>VLOOKUP(Orders[[#This Row],[Customer ID]],customer!A46:I258,3,0)</f>
        <v>sandrasandra01@yahoo.com</v>
      </c>
      <c r="G47" t="str">
        <f>VLOOKUP(Orders[[#This Row],[Customer ID]],customer!A46:I258,7,0)</f>
        <v>Canada</v>
      </c>
      <c r="H47" t="str">
        <f>VLOOKUP(Orders[[#This Row],[Customer ID]],product!A46:K254,3,0)</f>
        <v>Fashion And Apparel</v>
      </c>
      <c r="I47" t="str">
        <f>VLOOKUP(Orders[[#This Row],[Customer ID]],product!A46:N254,4,0)</f>
        <v>Winter Clothing</v>
      </c>
      <c r="J47" t="str">
        <f>VLOOKUP(Orders[[#This Row],[Customer ID]],product!A46:N254,5,0)</f>
        <v>Suit Jacket</v>
      </c>
      <c r="K47" t="str">
        <f>VLOOKUP(Orders[[#This Row],[Customer ID]],product!A46:N254,6,0)</f>
        <v>Frequent Shopper</v>
      </c>
      <c r="L47">
        <f>VLOOKUP(Orders[[#This Row],[Customer ID]],product!A46:N254,7,0)</f>
        <v>3</v>
      </c>
      <c r="M47">
        <f>VLOOKUP(Orders[[#This Row],[Customer ID]],product!A46:N254,8,0)</f>
        <v>578</v>
      </c>
      <c r="N47">
        <f>VLOOKUP(Orders[[#This Row],[Customer ID]],product!A46:N254,9,0)</f>
        <v>1734</v>
      </c>
      <c r="O47" s="1">
        <f>VLOOKUP(Orders[[#This Row],[Customer ID]],product!A46:N254,10,0)</f>
        <v>0.04</v>
      </c>
      <c r="P47">
        <f>VLOOKUP(Orders[[#This Row],[Customer ID]],product!A46:N254,11,0)</f>
        <v>1664.6399999999999</v>
      </c>
      <c r="Q47" t="str">
        <f>VLOOKUP(Orders[[#This Row],[Customer ID]],product!A46:N254,12,0)</f>
        <v>india</v>
      </c>
      <c r="R47" t="s">
        <v>1717</v>
      </c>
      <c r="S47">
        <f>VLOOKUP(Orders[[#This Row],[Customer ID]],product!A46:N254,14,0)</f>
        <v>5</v>
      </c>
    </row>
    <row r="48" spans="1:19" x14ac:dyDescent="0.25">
      <c r="A48">
        <v>147</v>
      </c>
      <c r="B48" s="6">
        <v>44543</v>
      </c>
      <c r="C48" t="s">
        <v>56</v>
      </c>
      <c r="D48" t="s">
        <v>106</v>
      </c>
      <c r="E48" t="str">
        <f>VLOOKUP(Orders[[#This Row],[Customer ID]],customer!A47:I259,2,0)</f>
        <v>George</v>
      </c>
      <c r="F48" t="str">
        <f>VLOOKUP(Orders[[#This Row],[Customer ID]],customer!A47:I259,3,0)</f>
        <v>georgegeorge01@yahoo.com</v>
      </c>
      <c r="G48" t="str">
        <f>VLOOKUP(Orders[[#This Row],[Customer ID]],customer!A47:I259,7,0)</f>
        <v>Japan</v>
      </c>
      <c r="H48" t="str">
        <f>VLOOKUP(Orders[[#This Row],[Customer ID]],product!A47:K255,3,0)</f>
        <v>Home And Garden</v>
      </c>
      <c r="I48" t="str">
        <f>VLOOKUP(Orders[[#This Row],[Customer ID]],product!A47:N255,4,0)</f>
        <v>Shelving Units</v>
      </c>
      <c r="J48" t="str">
        <f>VLOOKUP(Orders[[#This Row],[Customer ID]],product!A47:N255,5,0)</f>
        <v>Wall Shelves</v>
      </c>
      <c r="K48" t="str">
        <f>VLOOKUP(Orders[[#This Row],[Customer ID]],product!A47:N255,6,0)</f>
        <v>Frequent Shopper</v>
      </c>
      <c r="L48">
        <f>VLOOKUP(Orders[[#This Row],[Customer ID]],product!A47:N255,7,0)</f>
        <v>7</v>
      </c>
      <c r="M48">
        <f>VLOOKUP(Orders[[#This Row],[Customer ID]],product!A47:N255,8,0)</f>
        <v>550</v>
      </c>
      <c r="N48">
        <f>VLOOKUP(Orders[[#This Row],[Customer ID]],product!A47:N255,9,0)</f>
        <v>3850</v>
      </c>
      <c r="O48" s="1">
        <f>VLOOKUP(Orders[[#This Row],[Customer ID]],product!A47:N255,10,0)</f>
        <v>0.03</v>
      </c>
      <c r="P48">
        <f>VLOOKUP(Orders[[#This Row],[Customer ID]],product!A47:N255,11,0)</f>
        <v>3734.5</v>
      </c>
      <c r="Q48" t="str">
        <f>VLOOKUP(Orders[[#This Row],[Customer ID]],product!A47:N255,12,0)</f>
        <v>india</v>
      </c>
      <c r="R48" t="s">
        <v>1716</v>
      </c>
      <c r="S48">
        <f>VLOOKUP(Orders[[#This Row],[Customer ID]],product!A47:N255,14,0)</f>
        <v>8</v>
      </c>
    </row>
    <row r="49" spans="1:19" x14ac:dyDescent="0.25">
      <c r="A49">
        <v>148</v>
      </c>
      <c r="B49" s="6">
        <v>44550</v>
      </c>
      <c r="C49" t="s">
        <v>57</v>
      </c>
      <c r="D49" t="s">
        <v>107</v>
      </c>
      <c r="E49" t="str">
        <f>VLOOKUP(Orders[[#This Row],[Customer ID]],customer!A48:I260,2,0)</f>
        <v>Pooja</v>
      </c>
      <c r="F49" t="str">
        <f>VLOOKUP(Orders[[#This Row],[Customer ID]],customer!A48:I260,3,0)</f>
        <v>poojapooja01@yahoo.com</v>
      </c>
      <c r="G49" t="str">
        <f>VLOOKUP(Orders[[#This Row],[Customer ID]],customer!A48:I260,7,0)</f>
        <v>China</v>
      </c>
      <c r="H49" t="str">
        <f>VLOOKUP(Orders[[#This Row],[Customer ID]],product!A48:K256,3,0)</f>
        <v>Household Essentials</v>
      </c>
      <c r="I49" t="str">
        <f>VLOOKUP(Orders[[#This Row],[Customer ID]],product!A48:N256,4,0)</f>
        <v>Emergency Kits</v>
      </c>
      <c r="J49" t="str">
        <f>VLOOKUP(Orders[[#This Row],[Customer ID]],product!A48:N256,5,0)</f>
        <v>Wireless Router</v>
      </c>
      <c r="K49" t="str">
        <f>VLOOKUP(Orders[[#This Row],[Customer ID]],product!A48:N256,6,0)</f>
        <v>Frequent Shopper</v>
      </c>
      <c r="L49">
        <f>VLOOKUP(Orders[[#This Row],[Customer ID]],product!A48:N256,7,0)</f>
        <v>12</v>
      </c>
      <c r="M49">
        <f>VLOOKUP(Orders[[#This Row],[Customer ID]],product!A48:N256,8,0)</f>
        <v>350</v>
      </c>
      <c r="N49">
        <f>VLOOKUP(Orders[[#This Row],[Customer ID]],product!A48:N256,9,0)</f>
        <v>4200</v>
      </c>
      <c r="O49" s="1">
        <f>VLOOKUP(Orders[[#This Row],[Customer ID]],product!A48:N256,10,0)</f>
        <v>0.05</v>
      </c>
      <c r="P49">
        <f>VLOOKUP(Orders[[#This Row],[Customer ID]],product!A48:N256,11,0)</f>
        <v>3990</v>
      </c>
      <c r="Q49" t="str">
        <f>VLOOKUP(Orders[[#This Row],[Customer ID]],product!A48:N256,12,0)</f>
        <v>india</v>
      </c>
      <c r="R49" t="s">
        <v>1717</v>
      </c>
      <c r="S49">
        <f>VLOOKUP(Orders[[#This Row],[Customer ID]],product!A48:N256,14,0)</f>
        <v>10</v>
      </c>
    </row>
    <row r="50" spans="1:19" x14ac:dyDescent="0.25">
      <c r="A50">
        <v>149</v>
      </c>
      <c r="B50" s="6">
        <v>44562</v>
      </c>
      <c r="C50" t="s">
        <v>58</v>
      </c>
      <c r="D50" t="s">
        <v>108</v>
      </c>
      <c r="E50" t="str">
        <f>VLOOKUP(Orders[[#This Row],[Customer ID]],customer!A49:I261,2,0)</f>
        <v>Jack</v>
      </c>
      <c r="F50" t="str">
        <f>VLOOKUP(Orders[[#This Row],[Customer ID]],customer!A49:I261,3,0)</f>
        <v>jackjack01@yahoo.com</v>
      </c>
      <c r="G50" t="str">
        <f>VLOOKUP(Orders[[#This Row],[Customer ID]],customer!A49:I261,7,0)</f>
        <v>India</v>
      </c>
      <c r="H50" t="str">
        <f>VLOOKUP(Orders[[#This Row],[Customer ID]],product!A49:K257,3,0)</f>
        <v>Electronic</v>
      </c>
      <c r="I50" t="str">
        <f>VLOOKUP(Orders[[#This Row],[Customer ID]],product!A49:N257,4,0)</f>
        <v>Printers</v>
      </c>
      <c r="J50" t="str">
        <f>VLOOKUP(Orders[[#This Row],[Customer ID]],product!A49:N257,5,0)</f>
        <v>Formal Shirt</v>
      </c>
      <c r="K50" t="str">
        <f>VLOOKUP(Orders[[#This Row],[Customer ID]],product!A49:N257,6,0)</f>
        <v>Frequent Returns</v>
      </c>
      <c r="L50">
        <f>VLOOKUP(Orders[[#This Row],[Customer ID]],product!A49:N257,7,0)</f>
        <v>10</v>
      </c>
      <c r="M50">
        <f>VLOOKUP(Orders[[#This Row],[Customer ID]],product!A49:N257,8,0)</f>
        <v>350</v>
      </c>
      <c r="N50">
        <f>VLOOKUP(Orders[[#This Row],[Customer ID]],product!A49:N257,9,0)</f>
        <v>3500</v>
      </c>
      <c r="O50" s="1">
        <f>VLOOKUP(Orders[[#This Row],[Customer ID]],product!A49:N257,10,0)</f>
        <v>0.05</v>
      </c>
      <c r="P50">
        <f>VLOOKUP(Orders[[#This Row],[Customer ID]],product!A49:N257,11,0)</f>
        <v>3325</v>
      </c>
      <c r="Q50" t="str">
        <f>VLOOKUP(Orders[[#This Row],[Customer ID]],product!A49:N257,12,0)</f>
        <v>india</v>
      </c>
      <c r="R50" t="s">
        <v>1716</v>
      </c>
      <c r="S50">
        <f>VLOOKUP(Orders[[#This Row],[Customer ID]],product!A49:N257,14,0)</f>
        <v>9</v>
      </c>
    </row>
    <row r="51" spans="1:19" x14ac:dyDescent="0.25">
      <c r="A51">
        <v>150</v>
      </c>
      <c r="B51" s="6">
        <v>44566</v>
      </c>
      <c r="C51" t="s">
        <v>59</v>
      </c>
      <c r="D51" t="s">
        <v>109</v>
      </c>
      <c r="E51" t="str">
        <f>VLOOKUP(Orders[[#This Row],[Customer ID]],customer!A50:I262,2,0)</f>
        <v>Yuthi</v>
      </c>
      <c r="F51" t="str">
        <f>VLOOKUP(Orders[[#This Row],[Customer ID]],customer!A50:I262,3,0)</f>
        <v>yuthiyuthi01@yahoo.com</v>
      </c>
      <c r="G51" t="str">
        <f>VLOOKUP(Orders[[#This Row],[Customer ID]],customer!A50:I262,7,0)</f>
        <v>India</v>
      </c>
      <c r="H51" t="str">
        <f>VLOOKUP(Orders[[#This Row],[Customer ID]],product!A50:K258,3,0)</f>
        <v>Fashion And Apparel</v>
      </c>
      <c r="I51" t="str">
        <f>VLOOKUP(Orders[[#This Row],[Customer ID]],product!A50:N258,4,0)</f>
        <v>Dresses &amp; Skirts</v>
      </c>
      <c r="J51" t="str">
        <f>VLOOKUP(Orders[[#This Row],[Customer ID]],product!A50:N258,5,0)</f>
        <v>Turtleneck Sweater</v>
      </c>
      <c r="K51" t="str">
        <f>VLOOKUP(Orders[[#This Row],[Customer ID]],product!A50:N258,6,0)</f>
        <v>Frequent Returns</v>
      </c>
      <c r="L51">
        <f>VLOOKUP(Orders[[#This Row],[Customer ID]],product!A50:N258,7,0)</f>
        <v>5</v>
      </c>
      <c r="M51">
        <f>VLOOKUP(Orders[[#This Row],[Customer ID]],product!A50:N258,8,0)</f>
        <v>250</v>
      </c>
      <c r="N51">
        <f>VLOOKUP(Orders[[#This Row],[Customer ID]],product!A50:N258,9,0)</f>
        <v>1250</v>
      </c>
      <c r="O51" s="1">
        <f>VLOOKUP(Orders[[#This Row],[Customer ID]],product!A50:N258,10,0)</f>
        <v>0.04</v>
      </c>
      <c r="P51">
        <f>VLOOKUP(Orders[[#This Row],[Customer ID]],product!A50:N258,11,0)</f>
        <v>1200</v>
      </c>
      <c r="Q51" t="str">
        <f>VLOOKUP(Orders[[#This Row],[Customer ID]],product!A50:N258,12,0)</f>
        <v>india</v>
      </c>
      <c r="R51" t="s">
        <v>1716</v>
      </c>
      <c r="S51">
        <f>VLOOKUP(Orders[[#This Row],[Customer ID]],product!A50:N258,14,0)</f>
        <v>8</v>
      </c>
    </row>
    <row r="52" spans="1:19" x14ac:dyDescent="0.25">
      <c r="A52">
        <v>151</v>
      </c>
      <c r="B52" s="6">
        <v>44576</v>
      </c>
      <c r="C52" t="s">
        <v>280</v>
      </c>
      <c r="D52" t="s">
        <v>661</v>
      </c>
      <c r="E52" t="str">
        <f>VLOOKUP(Orders[[#This Row],[Customer ID]],customer!A51:I263,2,0)</f>
        <v>Arya Patel</v>
      </c>
      <c r="F52" t="str">
        <f>VLOOKUP(Orders[[#This Row],[Customer ID]],customer!A51:I263,3,0)</f>
        <v>aryapatel@gmail.com</v>
      </c>
      <c r="G52" t="str">
        <f>VLOOKUP(Orders[[#This Row],[Customer ID]],customer!A51:I263,7,0)</f>
        <v>USA</v>
      </c>
      <c r="H52" t="str">
        <f>VLOOKUP(Orders[[#This Row],[Customer ID]],product!A51:K259,3,0)</f>
        <v>Home And Garden</v>
      </c>
      <c r="I52" t="str">
        <f>VLOOKUP(Orders[[#This Row],[Customer ID]],product!A51:N259,4,0)</f>
        <v>Outdoor Rugs</v>
      </c>
      <c r="J52" t="str">
        <f>VLOOKUP(Orders[[#This Row],[Customer ID]],product!A51:N259,5,0)</f>
        <v>Ceiling Light Fixture</v>
      </c>
      <c r="K52" t="str">
        <f>VLOOKUP(Orders[[#This Row],[Customer ID]],product!A51:N259,6,0)</f>
        <v>Frequent Returns</v>
      </c>
      <c r="L52">
        <f>VLOOKUP(Orders[[#This Row],[Customer ID]],product!A51:N259,7,0)</f>
        <v>5</v>
      </c>
      <c r="M52">
        <f>VLOOKUP(Orders[[#This Row],[Customer ID]],product!A51:N259,8,0)</f>
        <v>1500</v>
      </c>
      <c r="N52">
        <f>VLOOKUP(Orders[[#This Row],[Customer ID]],product!A51:N259,9,0)</f>
        <v>7500</v>
      </c>
      <c r="O52" s="1">
        <f>VLOOKUP(Orders[[#This Row],[Customer ID]],product!A51:N259,10,0)</f>
        <v>0.03</v>
      </c>
      <c r="P52">
        <f>VLOOKUP(Orders[[#This Row],[Customer ID]],product!A51:N259,11,0)</f>
        <v>7275</v>
      </c>
      <c r="Q52" t="str">
        <f>VLOOKUP(Orders[[#This Row],[Customer ID]],product!A51:N259,12,0)</f>
        <v>india</v>
      </c>
      <c r="R52" t="s">
        <v>1716</v>
      </c>
      <c r="S52">
        <f>VLOOKUP(Orders[[#This Row],[Customer ID]],product!A51:N259,14,0)</f>
        <v>10</v>
      </c>
    </row>
    <row r="53" spans="1:19" x14ac:dyDescent="0.25">
      <c r="A53">
        <v>152</v>
      </c>
      <c r="B53" s="6">
        <v>44583</v>
      </c>
      <c r="C53" t="s">
        <v>281</v>
      </c>
      <c r="D53" t="s">
        <v>662</v>
      </c>
      <c r="E53" t="str">
        <f>VLOOKUP(Orders[[#This Row],[Customer ID]],customer!A52:I264,2,0)</f>
        <v>Meena</v>
      </c>
      <c r="F53" t="str">
        <f>VLOOKUP(Orders[[#This Row],[Customer ID]],customer!A52:I264,3,0)</f>
        <v>meena123@gmail.com</v>
      </c>
      <c r="G53" t="str">
        <f>VLOOKUP(Orders[[#This Row],[Customer ID]],customer!A52:I264,7,0)</f>
        <v>USA</v>
      </c>
      <c r="H53" t="str">
        <f>VLOOKUP(Orders[[#This Row],[Customer ID]],product!A52:K260,3,0)</f>
        <v>Household Essentials</v>
      </c>
      <c r="I53" t="str">
        <f>VLOOKUP(Orders[[#This Row],[Customer ID]],product!A52:N260,4,0)</f>
        <v>Dish Soap</v>
      </c>
      <c r="J53" t="str">
        <f>VLOOKUP(Orders[[#This Row],[Customer ID]],product!A52:N260,5,0)</f>
        <v>Barbecue Grill</v>
      </c>
      <c r="K53" t="str">
        <f>VLOOKUP(Orders[[#This Row],[Customer ID]],product!A52:N260,6,0)</f>
        <v>Frequent Returns</v>
      </c>
      <c r="L53">
        <f>VLOOKUP(Orders[[#This Row],[Customer ID]],product!A52:N260,7,0)</f>
        <v>3</v>
      </c>
      <c r="M53">
        <f>VLOOKUP(Orders[[#This Row],[Customer ID]],product!A52:N260,8,0)</f>
        <v>600</v>
      </c>
      <c r="N53">
        <f>VLOOKUP(Orders[[#This Row],[Customer ID]],product!A52:N260,9,0)</f>
        <v>1800</v>
      </c>
      <c r="O53" s="1">
        <f>VLOOKUP(Orders[[#This Row],[Customer ID]],product!A52:N260,10,0)</f>
        <v>0.05</v>
      </c>
      <c r="P53">
        <f>VLOOKUP(Orders[[#This Row],[Customer ID]],product!A52:N260,11,0)</f>
        <v>1710</v>
      </c>
      <c r="Q53" t="str">
        <f>VLOOKUP(Orders[[#This Row],[Customer ID]],product!A52:N260,12,0)</f>
        <v>india</v>
      </c>
      <c r="R53" t="s">
        <v>1717</v>
      </c>
      <c r="S53">
        <f>VLOOKUP(Orders[[#This Row],[Customer ID]],product!A52:N260,14,0)</f>
        <v>20</v>
      </c>
    </row>
    <row r="54" spans="1:19" x14ac:dyDescent="0.25">
      <c r="A54">
        <v>153</v>
      </c>
      <c r="B54" s="6">
        <v>44593</v>
      </c>
      <c r="C54" t="s">
        <v>282</v>
      </c>
      <c r="D54" t="s">
        <v>663</v>
      </c>
      <c r="E54" t="str">
        <f>VLOOKUP(Orders[[#This Row],[Customer ID]],customer!A53:I265,2,0)</f>
        <v>Siddharth Rao</v>
      </c>
      <c r="F54" t="str">
        <f>VLOOKUP(Orders[[#This Row],[Customer ID]],customer!A53:I265,3,0)</f>
        <v>sidhhu99@yahoo.com</v>
      </c>
      <c r="G54" t="str">
        <f>VLOOKUP(Orders[[#This Row],[Customer ID]],customer!A53:I265,7,0)</f>
        <v>USA</v>
      </c>
      <c r="H54" t="str">
        <f>VLOOKUP(Orders[[#This Row],[Customer ID]],product!A53:K261,3,0)</f>
        <v>Electronic</v>
      </c>
      <c r="I54" t="str">
        <f>VLOOKUP(Orders[[#This Row],[Customer ID]],product!A53:N261,4,0)</f>
        <v>Monitors</v>
      </c>
      <c r="J54" t="str">
        <f>VLOOKUP(Orders[[#This Row],[Customer ID]],product!A53:N261,5,0)</f>
        <v>Smart Home Hub</v>
      </c>
      <c r="K54" t="str">
        <f>VLOOKUP(Orders[[#This Row],[Customer ID]],product!A53:N261,6,0)</f>
        <v>Frequent Shopper</v>
      </c>
      <c r="L54">
        <f>VLOOKUP(Orders[[#This Row],[Customer ID]],product!A53:N261,7,0)</f>
        <v>2</v>
      </c>
      <c r="M54">
        <f>VLOOKUP(Orders[[#This Row],[Customer ID]],product!A53:N261,8,0)</f>
        <v>500</v>
      </c>
      <c r="N54">
        <f>VLOOKUP(Orders[[#This Row],[Customer ID]],product!A53:N261,9,0)</f>
        <v>1000</v>
      </c>
      <c r="O54" s="1">
        <f>VLOOKUP(Orders[[#This Row],[Customer ID]],product!A53:N261,10,0)</f>
        <v>0.05</v>
      </c>
      <c r="P54">
        <f>VLOOKUP(Orders[[#This Row],[Customer ID]],product!A53:N261,11,0)</f>
        <v>950</v>
      </c>
      <c r="Q54" t="str">
        <f>VLOOKUP(Orders[[#This Row],[Customer ID]],product!A53:N261,12,0)</f>
        <v>india</v>
      </c>
      <c r="R54" t="s">
        <v>1716</v>
      </c>
      <c r="S54">
        <f>VLOOKUP(Orders[[#This Row],[Customer ID]],product!A53:N261,14,0)</f>
        <v>40</v>
      </c>
    </row>
    <row r="55" spans="1:19" x14ac:dyDescent="0.25">
      <c r="A55">
        <v>154</v>
      </c>
      <c r="B55" s="6">
        <v>44598</v>
      </c>
      <c r="C55" t="s">
        <v>283</v>
      </c>
      <c r="D55" t="s">
        <v>664</v>
      </c>
      <c r="E55" t="str">
        <f>VLOOKUP(Orders[[#This Row],[Customer ID]],customer!A54:I266,2,0)</f>
        <v>Goyal</v>
      </c>
      <c r="F55" t="str">
        <f>VLOOKUP(Orders[[#This Row],[Customer ID]],customer!A54:I266,3,0)</f>
        <v>goyalm789@gmail.com</v>
      </c>
      <c r="G55" t="str">
        <f>VLOOKUP(Orders[[#This Row],[Customer ID]],customer!A54:I266,7,0)</f>
        <v>USA</v>
      </c>
      <c r="H55" t="str">
        <f>VLOOKUP(Orders[[#This Row],[Customer ID]],product!A54:K262,3,0)</f>
        <v>Fashion And Apparel</v>
      </c>
      <c r="I55" t="str">
        <f>VLOOKUP(Orders[[#This Row],[Customer ID]],product!A54:N262,4,0)</f>
        <v>Sweaters</v>
      </c>
      <c r="J55" t="str">
        <f>VLOOKUP(Orders[[#This Row],[Customer ID]],product!A54:N262,5,0)</f>
        <v>Thermal Socks</v>
      </c>
      <c r="K55" t="str">
        <f>VLOOKUP(Orders[[#This Row],[Customer ID]],product!A54:N262,6,0)</f>
        <v>Frequent Shopper</v>
      </c>
      <c r="L55">
        <f>VLOOKUP(Orders[[#This Row],[Customer ID]],product!A54:N262,7,0)</f>
        <v>8</v>
      </c>
      <c r="M55">
        <f>VLOOKUP(Orders[[#This Row],[Customer ID]],product!A54:N262,8,0)</f>
        <v>850</v>
      </c>
      <c r="N55">
        <f>VLOOKUP(Orders[[#This Row],[Customer ID]],product!A54:N262,9,0)</f>
        <v>6800</v>
      </c>
      <c r="O55" s="1">
        <f>VLOOKUP(Orders[[#This Row],[Customer ID]],product!A54:N262,10,0)</f>
        <v>0.04</v>
      </c>
      <c r="P55">
        <f>VLOOKUP(Orders[[#This Row],[Customer ID]],product!A54:N262,11,0)</f>
        <v>6528</v>
      </c>
      <c r="Q55" t="str">
        <f>VLOOKUP(Orders[[#This Row],[Customer ID]],product!A54:N262,12,0)</f>
        <v>india</v>
      </c>
      <c r="R55" t="s">
        <v>1716</v>
      </c>
      <c r="S55">
        <f>VLOOKUP(Orders[[#This Row],[Customer ID]],product!A54:N262,14,0)</f>
        <v>8</v>
      </c>
    </row>
    <row r="56" spans="1:19" x14ac:dyDescent="0.25">
      <c r="A56">
        <v>155</v>
      </c>
      <c r="B56" s="6">
        <v>44603</v>
      </c>
      <c r="C56" t="s">
        <v>284</v>
      </c>
      <c r="D56" t="s">
        <v>665</v>
      </c>
      <c r="E56" t="str">
        <f>VLOOKUP(Orders[[#This Row],[Customer ID]],customer!A55:I267,2,0)</f>
        <v>Kavya Sharma</v>
      </c>
      <c r="F56" t="str">
        <f>VLOOKUP(Orders[[#This Row],[Customer ID]],customer!A55:I267,3,0)</f>
        <v>kavyasharma2019@gmail.com</v>
      </c>
      <c r="G56" t="str">
        <f>VLOOKUP(Orders[[#This Row],[Customer ID]],customer!A55:I267,7,0)</f>
        <v>USA</v>
      </c>
      <c r="H56" t="str">
        <f>VLOOKUP(Orders[[#This Row],[Customer ID]],product!A55:K263,3,0)</f>
        <v>Home And Garden</v>
      </c>
      <c r="I56" t="str">
        <f>VLOOKUP(Orders[[#This Row],[Customer ID]],product!A55:N263,4,0)</f>
        <v>Curtains</v>
      </c>
      <c r="J56" t="str">
        <f>VLOOKUP(Orders[[#This Row],[Customer ID]],product!A55:N263,5,0)</f>
        <v>Outdoor Fire Pit</v>
      </c>
      <c r="K56" t="str">
        <f>VLOOKUP(Orders[[#This Row],[Customer ID]],product!A55:N263,6,0)</f>
        <v>New Customer</v>
      </c>
      <c r="L56">
        <f>VLOOKUP(Orders[[#This Row],[Customer ID]],product!A55:N263,7,0)</f>
        <v>4</v>
      </c>
      <c r="M56">
        <f>VLOOKUP(Orders[[#This Row],[Customer ID]],product!A55:N263,8,0)</f>
        <v>400</v>
      </c>
      <c r="N56">
        <f>VLOOKUP(Orders[[#This Row],[Customer ID]],product!A55:N263,9,0)</f>
        <v>1600</v>
      </c>
      <c r="O56" s="1">
        <f>VLOOKUP(Orders[[#This Row],[Customer ID]],product!A55:N263,10,0)</f>
        <v>0.03</v>
      </c>
      <c r="P56">
        <f>VLOOKUP(Orders[[#This Row],[Customer ID]],product!A55:N263,11,0)</f>
        <v>1552</v>
      </c>
      <c r="Q56" t="str">
        <f>VLOOKUP(Orders[[#This Row],[Customer ID]],product!A55:N263,12,0)</f>
        <v>india</v>
      </c>
      <c r="R56" t="s">
        <v>1717</v>
      </c>
      <c r="S56">
        <f>VLOOKUP(Orders[[#This Row],[Customer ID]],product!A55:N263,14,0)</f>
        <v>7</v>
      </c>
    </row>
    <row r="57" spans="1:19" x14ac:dyDescent="0.25">
      <c r="A57">
        <v>156</v>
      </c>
      <c r="B57" s="6">
        <v>44609</v>
      </c>
      <c r="C57" t="s">
        <v>285</v>
      </c>
      <c r="D57" t="s">
        <v>666</v>
      </c>
      <c r="E57" t="str">
        <f>VLOOKUP(Orders[[#This Row],[Customer ID]],customer!A56:I268,2,0)</f>
        <v>Shethri</v>
      </c>
      <c r="F57" t="str">
        <f>VLOOKUP(Orders[[#This Row],[Customer ID]],customer!A56:I268,3,0)</f>
        <v>shethri456@gmail.com</v>
      </c>
      <c r="G57" t="str">
        <f>VLOOKUP(Orders[[#This Row],[Customer ID]],customer!A56:I268,7,0)</f>
        <v>USA</v>
      </c>
      <c r="H57" t="str">
        <f>VLOOKUP(Orders[[#This Row],[Customer ID]],product!A56:K264,3,0)</f>
        <v>Household Essentials</v>
      </c>
      <c r="I57" t="str">
        <f>VLOOKUP(Orders[[#This Row],[Customer ID]],product!A56:N264,4,0)</f>
        <v>Skincare Products</v>
      </c>
      <c r="J57" t="str">
        <f>VLOOKUP(Orders[[#This Row],[Customer ID]],product!A56:N264,5,0)</f>
        <v>Patio Umbrella</v>
      </c>
      <c r="K57" t="str">
        <f>VLOOKUP(Orders[[#This Row],[Customer ID]],product!A56:N264,6,0)</f>
        <v>New Customer</v>
      </c>
      <c r="L57">
        <f>VLOOKUP(Orders[[#This Row],[Customer ID]],product!A56:N264,7,0)</f>
        <v>7</v>
      </c>
      <c r="M57">
        <f>VLOOKUP(Orders[[#This Row],[Customer ID]],product!A56:N264,8,0)</f>
        <v>500</v>
      </c>
      <c r="N57">
        <f>VLOOKUP(Orders[[#This Row],[Customer ID]],product!A56:N264,9,0)</f>
        <v>3500</v>
      </c>
      <c r="O57" s="1">
        <f>VLOOKUP(Orders[[#This Row],[Customer ID]],product!A56:N264,10,0)</f>
        <v>0.05</v>
      </c>
      <c r="P57">
        <f>VLOOKUP(Orders[[#This Row],[Customer ID]],product!A56:N264,11,0)</f>
        <v>3325</v>
      </c>
      <c r="Q57" t="str">
        <f>VLOOKUP(Orders[[#This Row],[Customer ID]],product!A56:N264,12,0)</f>
        <v>india</v>
      </c>
      <c r="R57" t="s">
        <v>1717</v>
      </c>
      <c r="S57">
        <f>VLOOKUP(Orders[[#This Row],[Customer ID]],product!A56:N264,14,0)</f>
        <v>5</v>
      </c>
    </row>
    <row r="58" spans="1:19" x14ac:dyDescent="0.25">
      <c r="A58">
        <v>157</v>
      </c>
      <c r="B58" s="6">
        <v>44621</v>
      </c>
      <c r="C58" t="s">
        <v>286</v>
      </c>
      <c r="D58" t="s">
        <v>667</v>
      </c>
      <c r="E58" t="str">
        <f>VLOOKUP(Orders[[#This Row],[Customer ID]],customer!A57:I269,2,0)</f>
        <v>Arjun Nair</v>
      </c>
      <c r="F58" t="str">
        <f>VLOOKUP(Orders[[#This Row],[Customer ID]],customer!A57:I269,3,0)</f>
        <v>Arjunnair37@yahoo.com</v>
      </c>
      <c r="G58" t="str">
        <f>VLOOKUP(Orders[[#This Row],[Customer ID]],customer!A57:I269,7,0)</f>
        <v>USA</v>
      </c>
      <c r="H58" t="str">
        <f>VLOOKUP(Orders[[#This Row],[Customer ID]],product!A57:K265,3,0)</f>
        <v>Electronic</v>
      </c>
      <c r="I58" t="str">
        <f>VLOOKUP(Orders[[#This Row],[Customer ID]],product!A57:N265,4,0)</f>
        <v>Air Conditioners</v>
      </c>
      <c r="J58" t="str">
        <f>VLOOKUP(Orders[[#This Row],[Customer ID]],product!A57:N265,5,0)</f>
        <v>Wireless Keyboard</v>
      </c>
      <c r="K58" t="str">
        <f>VLOOKUP(Orders[[#This Row],[Customer ID]],product!A57:N265,6,0)</f>
        <v>New Customer</v>
      </c>
      <c r="L58">
        <f>VLOOKUP(Orders[[#This Row],[Customer ID]],product!A57:N265,7,0)</f>
        <v>6</v>
      </c>
      <c r="M58">
        <f>VLOOKUP(Orders[[#This Row],[Customer ID]],product!A57:N265,8,0)</f>
        <v>900</v>
      </c>
      <c r="N58">
        <f>VLOOKUP(Orders[[#This Row],[Customer ID]],product!A57:N265,9,0)</f>
        <v>5400</v>
      </c>
      <c r="O58" s="1">
        <f>VLOOKUP(Orders[[#This Row],[Customer ID]],product!A57:N265,10,0)</f>
        <v>0.05</v>
      </c>
      <c r="P58">
        <f>VLOOKUP(Orders[[#This Row],[Customer ID]],product!A57:N265,11,0)</f>
        <v>5130</v>
      </c>
      <c r="Q58" t="str">
        <f>VLOOKUP(Orders[[#This Row],[Customer ID]],product!A57:N265,12,0)</f>
        <v>india</v>
      </c>
      <c r="R58" t="s">
        <v>1717</v>
      </c>
      <c r="S58">
        <f>VLOOKUP(Orders[[#This Row],[Customer ID]],product!A57:N265,14,0)</f>
        <v>6</v>
      </c>
    </row>
    <row r="59" spans="1:19" x14ac:dyDescent="0.25">
      <c r="A59">
        <v>158</v>
      </c>
      <c r="B59" s="6">
        <v>44625</v>
      </c>
      <c r="C59" t="s">
        <v>287</v>
      </c>
      <c r="D59" t="s">
        <v>668</v>
      </c>
      <c r="E59" t="str">
        <f>VLOOKUP(Orders[[#This Row],[Customer ID]],customer!A58:I270,2,0)</f>
        <v>Naayak</v>
      </c>
      <c r="F59" t="str">
        <f>VLOOKUP(Orders[[#This Row],[Customer ID]],customer!A58:I270,3,0)</f>
        <v>naayak@gmail.com</v>
      </c>
      <c r="G59" t="str">
        <f>VLOOKUP(Orders[[#This Row],[Customer ID]],customer!A58:I270,7,0)</f>
        <v>USA</v>
      </c>
      <c r="H59" t="str">
        <f>VLOOKUP(Orders[[#This Row],[Customer ID]],product!A58:K266,3,0)</f>
        <v>Fashion And Apparel</v>
      </c>
      <c r="I59" t="str">
        <f>VLOOKUP(Orders[[#This Row],[Customer ID]],product!A58:N266,4,0)</f>
        <v>Hats &amp; Caps</v>
      </c>
      <c r="J59" t="str">
        <f>VLOOKUP(Orders[[#This Row],[Customer ID]],product!A58:N266,5,0)</f>
        <v>Business Casual Shoes</v>
      </c>
      <c r="K59" t="str">
        <f>VLOOKUP(Orders[[#This Row],[Customer ID]],product!A58:N266,6,0)</f>
        <v>Frequent Returns</v>
      </c>
      <c r="L59">
        <f>VLOOKUP(Orders[[#This Row],[Customer ID]],product!A58:N266,7,0)</f>
        <v>5</v>
      </c>
      <c r="M59">
        <f>VLOOKUP(Orders[[#This Row],[Customer ID]],product!A58:N266,8,0)</f>
        <v>300</v>
      </c>
      <c r="N59">
        <f>VLOOKUP(Orders[[#This Row],[Customer ID]],product!A58:N266,9,0)</f>
        <v>1500</v>
      </c>
      <c r="O59" s="1">
        <f>VLOOKUP(Orders[[#This Row],[Customer ID]],product!A58:N266,10,0)</f>
        <v>0.04</v>
      </c>
      <c r="P59">
        <f>VLOOKUP(Orders[[#This Row],[Customer ID]],product!A58:N266,11,0)</f>
        <v>1440</v>
      </c>
      <c r="Q59" t="str">
        <f>VLOOKUP(Orders[[#This Row],[Customer ID]],product!A58:N266,12,0)</f>
        <v>india</v>
      </c>
      <c r="R59" t="s">
        <v>1716</v>
      </c>
      <c r="S59">
        <f>VLOOKUP(Orders[[#This Row],[Customer ID]],product!A58:N266,14,0)</f>
        <v>9</v>
      </c>
    </row>
    <row r="60" spans="1:19" x14ac:dyDescent="0.25">
      <c r="A60">
        <v>159</v>
      </c>
      <c r="B60" s="6">
        <v>44632</v>
      </c>
      <c r="C60" t="s">
        <v>288</v>
      </c>
      <c r="D60" t="s">
        <v>669</v>
      </c>
      <c r="E60" t="str">
        <f>VLOOKUP(Orders[[#This Row],[Customer ID]],customer!A59:I271,2,0)</f>
        <v>Priya Gupta</v>
      </c>
      <c r="F60" t="str">
        <f>VLOOKUP(Orders[[#This Row],[Customer ID]],customer!A59:I271,3,0)</f>
        <v>priyagupta@gmail.com</v>
      </c>
      <c r="G60" t="str">
        <f>VLOOKUP(Orders[[#This Row],[Customer ID]],customer!A59:I271,7,0)</f>
        <v>USA</v>
      </c>
      <c r="H60" t="str">
        <f>VLOOKUP(Orders[[#This Row],[Customer ID]],product!A59:K267,3,0)</f>
        <v>Home And Garden</v>
      </c>
      <c r="I60" t="str">
        <f>VLOOKUP(Orders[[#This Row],[Customer ID]],product!A59:N267,4,0)</f>
        <v>Dinnerware</v>
      </c>
      <c r="J60" t="str">
        <f>VLOOKUP(Orders[[#This Row],[Customer ID]],product!A59:N267,5,0)</f>
        <v>Garden Trellis</v>
      </c>
      <c r="K60" t="str">
        <f>VLOOKUP(Orders[[#This Row],[Customer ID]],product!A59:N267,6,0)</f>
        <v>Frequent Returns</v>
      </c>
      <c r="L60">
        <f>VLOOKUP(Orders[[#This Row],[Customer ID]],product!A59:N267,7,0)</f>
        <v>6</v>
      </c>
      <c r="M60">
        <f>VLOOKUP(Orders[[#This Row],[Customer ID]],product!A59:N267,8,0)</f>
        <v>500</v>
      </c>
      <c r="N60">
        <f>VLOOKUP(Orders[[#This Row],[Customer ID]],product!A59:N267,9,0)</f>
        <v>3000</v>
      </c>
      <c r="O60" s="1">
        <f>VLOOKUP(Orders[[#This Row],[Customer ID]],product!A59:N267,10,0)</f>
        <v>0.03</v>
      </c>
      <c r="P60">
        <f>VLOOKUP(Orders[[#This Row],[Customer ID]],product!A59:N267,11,0)</f>
        <v>2910</v>
      </c>
      <c r="Q60" t="str">
        <f>VLOOKUP(Orders[[#This Row],[Customer ID]],product!A59:N267,12,0)</f>
        <v>india</v>
      </c>
      <c r="R60" t="s">
        <v>1716</v>
      </c>
      <c r="S60">
        <f>VLOOKUP(Orders[[#This Row],[Customer ID]],product!A59:N267,14,0)</f>
        <v>14</v>
      </c>
    </row>
    <row r="61" spans="1:19" x14ac:dyDescent="0.25">
      <c r="A61">
        <v>160</v>
      </c>
      <c r="B61" s="6">
        <v>44640</v>
      </c>
      <c r="C61" t="s">
        <v>289</v>
      </c>
      <c r="D61" t="s">
        <v>670</v>
      </c>
      <c r="E61" t="str">
        <f>VLOOKUP(Orders[[#This Row],[Customer ID]],customer!A60:I272,2,0)</f>
        <v>Manoj</v>
      </c>
      <c r="F61" t="str">
        <f>VLOOKUP(Orders[[#This Row],[Customer ID]],customer!A60:I272,3,0)</f>
        <v>manoj@gmail.com</v>
      </c>
      <c r="G61" t="str">
        <f>VLOOKUP(Orders[[#This Row],[Customer ID]],customer!A60:I272,7,0)</f>
        <v>USA</v>
      </c>
      <c r="H61" t="str">
        <f>VLOOKUP(Orders[[#This Row],[Customer ID]],product!A60:K268,3,0)</f>
        <v>Household Essentials</v>
      </c>
      <c r="I61" t="str">
        <f>VLOOKUP(Orders[[#This Row],[Customer ID]],product!A60:N268,4,0)</f>
        <v>Breakfast Cereals</v>
      </c>
      <c r="J61" t="str">
        <f>VLOOKUP(Orders[[#This Row],[Customer ID]],product!A60:N268,5,0)</f>
        <v>Sunblock Lotion</v>
      </c>
      <c r="K61" t="str">
        <f>VLOOKUP(Orders[[#This Row],[Customer ID]],product!A60:N268,6,0)</f>
        <v>Frequent Returns</v>
      </c>
      <c r="L61">
        <f>VLOOKUP(Orders[[#This Row],[Customer ID]],product!A60:N268,7,0)</f>
        <v>6</v>
      </c>
      <c r="M61">
        <f>VLOOKUP(Orders[[#This Row],[Customer ID]],product!A60:N268,8,0)</f>
        <v>600</v>
      </c>
      <c r="N61">
        <f>VLOOKUP(Orders[[#This Row],[Customer ID]],product!A60:N268,9,0)</f>
        <v>3600</v>
      </c>
      <c r="O61" s="1">
        <f>VLOOKUP(Orders[[#This Row],[Customer ID]],product!A60:N268,10,0)</f>
        <v>0.05</v>
      </c>
      <c r="P61">
        <f>VLOOKUP(Orders[[#This Row],[Customer ID]],product!A60:N268,11,0)</f>
        <v>3420</v>
      </c>
      <c r="Q61" t="str">
        <f>VLOOKUP(Orders[[#This Row],[Customer ID]],product!A60:N268,12,0)</f>
        <v>india</v>
      </c>
      <c r="R61" t="s">
        <v>1716</v>
      </c>
      <c r="S61">
        <f>VLOOKUP(Orders[[#This Row],[Customer ID]],product!A60:N268,14,0)</f>
        <v>15</v>
      </c>
    </row>
    <row r="62" spans="1:19" x14ac:dyDescent="0.25">
      <c r="A62">
        <v>161</v>
      </c>
      <c r="B62" s="6">
        <v>44652</v>
      </c>
      <c r="C62" t="s">
        <v>290</v>
      </c>
      <c r="D62" t="s">
        <v>671</v>
      </c>
      <c r="E62" t="str">
        <f>VLOOKUP(Orders[[#This Row],[Customer ID]],customer!A61:I273,2,0)</f>
        <v>Rohit Menon</v>
      </c>
      <c r="F62" t="str">
        <f>VLOOKUP(Orders[[#This Row],[Customer ID]],customer!A61:I273,3,0)</f>
        <v>rohitmenon@gmail.com</v>
      </c>
      <c r="G62" t="str">
        <f>VLOOKUP(Orders[[#This Row],[Customer ID]],customer!A61:I273,7,0)</f>
        <v>USA</v>
      </c>
      <c r="H62" t="str">
        <f>VLOOKUP(Orders[[#This Row],[Customer ID]],product!A61:K269,3,0)</f>
        <v>Electronic</v>
      </c>
      <c r="I62" t="str">
        <f>VLOOKUP(Orders[[#This Row],[Customer ID]],product!A61:N269,4,0)</f>
        <v>Cameras</v>
      </c>
      <c r="J62" t="str">
        <f>VLOOKUP(Orders[[#This Row],[Customer ID]],product!A61:N269,5,0)</f>
        <v>Gaming Console</v>
      </c>
      <c r="K62" t="str">
        <f>VLOOKUP(Orders[[#This Row],[Customer ID]],product!A61:N269,6,0)</f>
        <v>New Customer</v>
      </c>
      <c r="L62">
        <f>VLOOKUP(Orders[[#This Row],[Customer ID]],product!A61:N269,7,0)</f>
        <v>3</v>
      </c>
      <c r="M62">
        <f>VLOOKUP(Orders[[#This Row],[Customer ID]],product!A61:N269,8,0)</f>
        <v>470</v>
      </c>
      <c r="N62">
        <f>VLOOKUP(Orders[[#This Row],[Customer ID]],product!A61:N269,9,0)</f>
        <v>1410</v>
      </c>
      <c r="O62" s="1">
        <f>VLOOKUP(Orders[[#This Row],[Customer ID]],product!A61:N269,10,0)</f>
        <v>0.05</v>
      </c>
      <c r="P62">
        <f>VLOOKUP(Orders[[#This Row],[Customer ID]],product!A61:N269,11,0)</f>
        <v>1339.5</v>
      </c>
      <c r="Q62" t="str">
        <f>VLOOKUP(Orders[[#This Row],[Customer ID]],product!A61:N269,12,0)</f>
        <v>india</v>
      </c>
      <c r="R62" t="s">
        <v>1717</v>
      </c>
      <c r="S62">
        <f>VLOOKUP(Orders[[#This Row],[Customer ID]],product!A61:N269,14,0)</f>
        <v>20</v>
      </c>
    </row>
    <row r="63" spans="1:19" x14ac:dyDescent="0.25">
      <c r="A63">
        <v>162</v>
      </c>
      <c r="B63" s="6">
        <v>44654</v>
      </c>
      <c r="C63" t="s">
        <v>291</v>
      </c>
      <c r="D63" t="s">
        <v>672</v>
      </c>
      <c r="E63" t="str">
        <f>VLOOKUP(Orders[[#This Row],[Customer ID]],customer!A62:I274,2,0)</f>
        <v>Sheethal</v>
      </c>
      <c r="F63" t="str">
        <f>VLOOKUP(Orders[[#This Row],[Customer ID]],customer!A62:I274,3,0)</f>
        <v>sheetal@gmail.com</v>
      </c>
      <c r="G63" t="str">
        <f>VLOOKUP(Orders[[#This Row],[Customer ID]],customer!A62:I274,7,0)</f>
        <v>USA</v>
      </c>
      <c r="H63" t="str">
        <f>VLOOKUP(Orders[[#This Row],[Customer ID]],product!A62:K270,3,0)</f>
        <v>Fashion And Apparel</v>
      </c>
      <c r="I63" t="str">
        <f>VLOOKUP(Orders[[#This Row],[Customer ID]],product!A62:N270,4,0)</f>
        <v>Office Wear</v>
      </c>
      <c r="J63" t="str">
        <f>VLOOKUP(Orders[[#This Row],[Customer ID]],product!A62:N270,5,0)</f>
        <v>Tracksuit Set</v>
      </c>
      <c r="K63" t="str">
        <f>VLOOKUP(Orders[[#This Row],[Customer ID]],product!A62:N270,6,0)</f>
        <v>New Customer</v>
      </c>
      <c r="L63">
        <f>VLOOKUP(Orders[[#This Row],[Customer ID]],product!A62:N270,7,0)</f>
        <v>4</v>
      </c>
      <c r="M63">
        <f>VLOOKUP(Orders[[#This Row],[Customer ID]],product!A62:N270,8,0)</f>
        <v>550</v>
      </c>
      <c r="N63">
        <f>VLOOKUP(Orders[[#This Row],[Customer ID]],product!A62:N270,9,0)</f>
        <v>2200</v>
      </c>
      <c r="O63" s="1">
        <f>VLOOKUP(Orders[[#This Row],[Customer ID]],product!A62:N270,10,0)</f>
        <v>0.04</v>
      </c>
      <c r="P63">
        <f>VLOOKUP(Orders[[#This Row],[Customer ID]],product!A62:N270,11,0)</f>
        <v>2112</v>
      </c>
      <c r="Q63" t="str">
        <f>VLOOKUP(Orders[[#This Row],[Customer ID]],product!A62:N270,12,0)</f>
        <v>india</v>
      </c>
      <c r="R63" t="s">
        <v>1717</v>
      </c>
      <c r="S63">
        <f>VLOOKUP(Orders[[#This Row],[Customer ID]],product!A62:N270,14,0)</f>
        <v>16</v>
      </c>
    </row>
    <row r="64" spans="1:19" x14ac:dyDescent="0.25">
      <c r="A64">
        <v>163</v>
      </c>
      <c r="B64" s="6">
        <v>44659</v>
      </c>
      <c r="C64" t="s">
        <v>292</v>
      </c>
      <c r="D64" t="s">
        <v>673</v>
      </c>
      <c r="E64" t="str">
        <f>VLOOKUP(Orders[[#This Row],[Customer ID]],customer!A63:I275,2,0)</f>
        <v>Ananya Iyer</v>
      </c>
      <c r="F64" t="str">
        <f>VLOOKUP(Orders[[#This Row],[Customer ID]],customer!A63:I275,3,0)</f>
        <v>ananyaiyer@gmail.com</v>
      </c>
      <c r="G64" t="str">
        <f>VLOOKUP(Orders[[#This Row],[Customer ID]],customer!A63:I275,7,0)</f>
        <v>USA</v>
      </c>
      <c r="H64" t="str">
        <f>VLOOKUP(Orders[[#This Row],[Customer ID]],product!A63:K271,3,0)</f>
        <v>Home And Garden</v>
      </c>
      <c r="I64" t="str">
        <f>VLOOKUP(Orders[[#This Row],[Customer ID]],product!A63:N271,4,0)</f>
        <v>Grills &amp; BBQs</v>
      </c>
      <c r="J64" t="str">
        <f>VLOOKUP(Orders[[#This Row],[Customer ID]],product!A63:N271,5,0)</f>
        <v>Hammock</v>
      </c>
      <c r="K64" t="str">
        <f>VLOOKUP(Orders[[#This Row],[Customer ID]],product!A63:N271,6,0)</f>
        <v>New Customer</v>
      </c>
      <c r="L64">
        <f>VLOOKUP(Orders[[#This Row],[Customer ID]],product!A63:N271,7,0)</f>
        <v>2</v>
      </c>
      <c r="M64">
        <f>VLOOKUP(Orders[[#This Row],[Customer ID]],product!A63:N271,8,0)</f>
        <v>680</v>
      </c>
      <c r="N64">
        <f>VLOOKUP(Orders[[#This Row],[Customer ID]],product!A63:N271,9,0)</f>
        <v>1360</v>
      </c>
      <c r="O64" s="1">
        <f>VLOOKUP(Orders[[#This Row],[Customer ID]],product!A63:N271,10,0)</f>
        <v>0.03</v>
      </c>
      <c r="P64">
        <f>VLOOKUP(Orders[[#This Row],[Customer ID]],product!A63:N271,11,0)</f>
        <v>1319.2</v>
      </c>
      <c r="Q64" t="str">
        <f>VLOOKUP(Orders[[#This Row],[Customer ID]],product!A63:N271,12,0)</f>
        <v>india</v>
      </c>
      <c r="R64" t="s">
        <v>1717</v>
      </c>
      <c r="S64">
        <f>VLOOKUP(Orders[[#This Row],[Customer ID]],product!A63:N271,14,0)</f>
        <v>13</v>
      </c>
    </row>
    <row r="65" spans="1:19" x14ac:dyDescent="0.25">
      <c r="A65">
        <v>164</v>
      </c>
      <c r="B65" s="6">
        <v>44666</v>
      </c>
      <c r="C65" t="s">
        <v>293</v>
      </c>
      <c r="D65" t="s">
        <v>674</v>
      </c>
      <c r="E65" t="str">
        <f>VLOOKUP(Orders[[#This Row],[Customer ID]],customer!A64:I276,2,0)</f>
        <v>Geetika</v>
      </c>
      <c r="F65" t="str">
        <f>VLOOKUP(Orders[[#This Row],[Customer ID]],customer!A64:I276,3,0)</f>
        <v>geetika@gmail.com</v>
      </c>
      <c r="G65" t="str">
        <f>VLOOKUP(Orders[[#This Row],[Customer ID]],customer!A64:I276,7,0)</f>
        <v>USA</v>
      </c>
      <c r="H65" t="str">
        <f>VLOOKUP(Orders[[#This Row],[Customer ID]],product!A64:K272,3,0)</f>
        <v>Household Essentials</v>
      </c>
      <c r="I65" t="str">
        <f>VLOOKUP(Orders[[#This Row],[Customer ID]],product!A64:N272,4,0)</f>
        <v>Paper Towels</v>
      </c>
      <c r="J65" t="str">
        <f>VLOOKUP(Orders[[#This Row],[Customer ID]],product!A64:N272,5,0)</f>
        <v>LED Flashlight</v>
      </c>
      <c r="K65" t="str">
        <f>VLOOKUP(Orders[[#This Row],[Customer ID]],product!A64:N272,6,0)</f>
        <v>Frequent Shopper</v>
      </c>
      <c r="L65">
        <f>VLOOKUP(Orders[[#This Row],[Customer ID]],product!A64:N272,7,0)</f>
        <v>8</v>
      </c>
      <c r="M65">
        <f>VLOOKUP(Orders[[#This Row],[Customer ID]],product!A64:N272,8,0)</f>
        <v>920</v>
      </c>
      <c r="N65">
        <f>VLOOKUP(Orders[[#This Row],[Customer ID]],product!A64:N272,9,0)</f>
        <v>7360</v>
      </c>
      <c r="O65" s="1">
        <f>VLOOKUP(Orders[[#This Row],[Customer ID]],product!A64:N272,10,0)</f>
        <v>0.05</v>
      </c>
      <c r="P65">
        <f>VLOOKUP(Orders[[#This Row],[Customer ID]],product!A64:N272,11,0)</f>
        <v>6992</v>
      </c>
      <c r="Q65" t="str">
        <f>VLOOKUP(Orders[[#This Row],[Customer ID]],product!A64:N272,12,0)</f>
        <v>india</v>
      </c>
      <c r="R65" t="s">
        <v>1716</v>
      </c>
      <c r="S65">
        <f>VLOOKUP(Orders[[#This Row],[Customer ID]],product!A64:N272,14,0)</f>
        <v>17</v>
      </c>
    </row>
    <row r="66" spans="1:19" x14ac:dyDescent="0.25">
      <c r="A66">
        <v>165</v>
      </c>
      <c r="B66" s="6">
        <v>44682</v>
      </c>
      <c r="C66" t="s">
        <v>294</v>
      </c>
      <c r="D66" t="s">
        <v>675</v>
      </c>
      <c r="E66" t="str">
        <f>VLOOKUP(Orders[[#This Row],[Customer ID]],customer!A65:I277,2,0)</f>
        <v>Vishal Desai</v>
      </c>
      <c r="F66" t="str">
        <f>VLOOKUP(Orders[[#This Row],[Customer ID]],customer!A65:I277,3,0)</f>
        <v>vishaldesai@gmail.com</v>
      </c>
      <c r="G66" t="str">
        <f>VLOOKUP(Orders[[#This Row],[Customer ID]],customer!A65:I277,7,0)</f>
        <v>USA</v>
      </c>
      <c r="H66" t="str">
        <f>VLOOKUP(Orders[[#This Row],[Customer ID]],product!A65:K273,3,0)</f>
        <v>Electronic</v>
      </c>
      <c r="I66" t="str">
        <f>VLOOKUP(Orders[[#This Row],[Customer ID]],product!A65:N273,4,0)</f>
        <v>Routers</v>
      </c>
      <c r="J66" t="str">
        <f>VLOOKUP(Orders[[#This Row],[Customer ID]],product!A65:N273,5,0)</f>
        <v>Laptop Cooling Pad</v>
      </c>
      <c r="K66" t="str">
        <f>VLOOKUP(Orders[[#This Row],[Customer ID]],product!A65:N273,6,0)</f>
        <v>Frequent Shopper</v>
      </c>
      <c r="L66">
        <f>VLOOKUP(Orders[[#This Row],[Customer ID]],product!A65:N273,7,0)</f>
        <v>9</v>
      </c>
      <c r="M66">
        <f>VLOOKUP(Orders[[#This Row],[Customer ID]],product!A65:N273,8,0)</f>
        <v>580</v>
      </c>
      <c r="N66">
        <f>VLOOKUP(Orders[[#This Row],[Customer ID]],product!A65:N273,9,0)</f>
        <v>5220</v>
      </c>
      <c r="O66" s="1">
        <f>VLOOKUP(Orders[[#This Row],[Customer ID]],product!A65:N273,10,0)</f>
        <v>0.05</v>
      </c>
      <c r="P66">
        <f>VLOOKUP(Orders[[#This Row],[Customer ID]],product!A65:N273,11,0)</f>
        <v>4959</v>
      </c>
      <c r="Q66" t="str">
        <f>VLOOKUP(Orders[[#This Row],[Customer ID]],product!A65:N273,12,0)</f>
        <v>india</v>
      </c>
      <c r="R66" t="s">
        <v>1716</v>
      </c>
      <c r="S66">
        <f>VLOOKUP(Orders[[#This Row],[Customer ID]],product!A65:N273,14,0)</f>
        <v>8</v>
      </c>
    </row>
    <row r="67" spans="1:19" x14ac:dyDescent="0.25">
      <c r="A67">
        <v>166</v>
      </c>
      <c r="B67" s="6">
        <v>44688</v>
      </c>
      <c r="C67" t="s">
        <v>295</v>
      </c>
      <c r="D67" t="s">
        <v>676</v>
      </c>
      <c r="E67" t="str">
        <f>VLOOKUP(Orders[[#This Row],[Customer ID]],customer!A66:I278,2,0)</f>
        <v>Bose</v>
      </c>
      <c r="F67" t="str">
        <f>VLOOKUP(Orders[[#This Row],[Customer ID]],customer!A66:I278,3,0)</f>
        <v>bose@gmail.com</v>
      </c>
      <c r="G67" t="str">
        <f>VLOOKUP(Orders[[#This Row],[Customer ID]],customer!A66:I278,7,0)</f>
        <v>USA</v>
      </c>
      <c r="H67" t="str">
        <f>VLOOKUP(Orders[[#This Row],[Customer ID]],product!A66:K274,3,0)</f>
        <v>Fashion And Apparel</v>
      </c>
      <c r="I67" t="str">
        <f>VLOOKUP(Orders[[#This Row],[Customer ID]],product!A66:N274,4,0)</f>
        <v>Swimwear</v>
      </c>
      <c r="J67" t="str">
        <f>VLOOKUP(Orders[[#This Row],[Customer ID]],product!A66:N274,5,0)</f>
        <v>Winter Gloves</v>
      </c>
      <c r="K67" t="str">
        <f>VLOOKUP(Orders[[#This Row],[Customer ID]],product!A66:N274,6,0)</f>
        <v>Frequent Shopper</v>
      </c>
      <c r="L67">
        <f>VLOOKUP(Orders[[#This Row],[Customer ID]],product!A66:N274,7,0)</f>
        <v>10</v>
      </c>
      <c r="M67">
        <f>VLOOKUP(Orders[[#This Row],[Customer ID]],product!A66:N274,8,0)</f>
        <v>450</v>
      </c>
      <c r="N67">
        <f>VLOOKUP(Orders[[#This Row],[Customer ID]],product!A66:N274,9,0)</f>
        <v>4500</v>
      </c>
      <c r="O67" s="1">
        <f>VLOOKUP(Orders[[#This Row],[Customer ID]],product!A66:N274,10,0)</f>
        <v>0.04</v>
      </c>
      <c r="P67">
        <f>VLOOKUP(Orders[[#This Row],[Customer ID]],product!A66:N274,11,0)</f>
        <v>4320</v>
      </c>
      <c r="Q67" t="str">
        <f>VLOOKUP(Orders[[#This Row],[Customer ID]],product!A66:N274,12,0)</f>
        <v>india</v>
      </c>
      <c r="R67" t="s">
        <v>1716</v>
      </c>
      <c r="S67">
        <f>VLOOKUP(Orders[[#This Row],[Customer ID]],product!A66:N274,14,0)</f>
        <v>5</v>
      </c>
    </row>
    <row r="68" spans="1:19" x14ac:dyDescent="0.25">
      <c r="A68">
        <v>167</v>
      </c>
      <c r="B68" s="6">
        <v>44695</v>
      </c>
      <c r="C68" t="s">
        <v>296</v>
      </c>
      <c r="D68" t="s">
        <v>677</v>
      </c>
      <c r="E68" t="str">
        <f>VLOOKUP(Orders[[#This Row],[Customer ID]],customer!A67:I279,2,0)</f>
        <v>Meera Jain</v>
      </c>
      <c r="F68" t="str">
        <f>VLOOKUP(Orders[[#This Row],[Customer ID]],customer!A67:I279,3,0)</f>
        <v>meerajain@gmail.com</v>
      </c>
      <c r="G68" t="str">
        <f>VLOOKUP(Orders[[#This Row],[Customer ID]],customer!A67:I279,7,0)</f>
        <v>USA</v>
      </c>
      <c r="H68" t="str">
        <f>VLOOKUP(Orders[[#This Row],[Customer ID]],product!A67:K275,3,0)</f>
        <v>Home And Garden</v>
      </c>
      <c r="I68" t="str">
        <f>VLOOKUP(Orders[[#This Row],[Customer ID]],product!A67:N275,4,0)</f>
        <v>Home Organizers</v>
      </c>
      <c r="J68" t="str">
        <f>VLOOKUP(Orders[[#This Row],[Customer ID]],product!A67:N275,5,0)</f>
        <v>Bird Feeder</v>
      </c>
      <c r="K68" t="str">
        <f>VLOOKUP(Orders[[#This Row],[Customer ID]],product!A67:N275,6,0)</f>
        <v>Frequent Shopper</v>
      </c>
      <c r="L68">
        <f>VLOOKUP(Orders[[#This Row],[Customer ID]],product!A67:N275,7,0)</f>
        <v>12</v>
      </c>
      <c r="M68">
        <f>VLOOKUP(Orders[[#This Row],[Customer ID]],product!A67:N275,8,0)</f>
        <v>650</v>
      </c>
      <c r="N68">
        <f>VLOOKUP(Orders[[#This Row],[Customer ID]],product!A67:N275,9,0)</f>
        <v>7800</v>
      </c>
      <c r="O68" s="1">
        <f>VLOOKUP(Orders[[#This Row],[Customer ID]],product!A67:N275,10,0)</f>
        <v>0.03</v>
      </c>
      <c r="P68">
        <f>VLOOKUP(Orders[[#This Row],[Customer ID]],product!A67:N275,11,0)</f>
        <v>7566</v>
      </c>
      <c r="Q68" t="str">
        <f>VLOOKUP(Orders[[#This Row],[Customer ID]],product!A67:N275,12,0)</f>
        <v>india</v>
      </c>
      <c r="R68" t="s">
        <v>1716</v>
      </c>
      <c r="S68">
        <f>VLOOKUP(Orders[[#This Row],[Customer ID]],product!A67:N275,14,0)</f>
        <v>2</v>
      </c>
    </row>
    <row r="69" spans="1:19" x14ac:dyDescent="0.25">
      <c r="A69">
        <v>168</v>
      </c>
      <c r="B69" s="6">
        <v>44703</v>
      </c>
      <c r="C69" t="s">
        <v>297</v>
      </c>
      <c r="D69" t="s">
        <v>678</v>
      </c>
      <c r="E69" t="str">
        <f>VLOOKUP(Orders[[#This Row],[Customer ID]],customer!A68:I280,2,0)</f>
        <v>Sai Kumar</v>
      </c>
      <c r="F69" t="str">
        <f>VLOOKUP(Orders[[#This Row],[Customer ID]],customer!A68:I280,3,0)</f>
        <v>saikumar@gmail.com</v>
      </c>
      <c r="G69" t="str">
        <f>VLOOKUP(Orders[[#This Row],[Customer ID]],customer!A68:I280,7,0)</f>
        <v>USA</v>
      </c>
      <c r="H69" t="str">
        <f>VLOOKUP(Orders[[#This Row],[Customer ID]],product!A68:K276,3,0)</f>
        <v>Household Essentials</v>
      </c>
      <c r="I69" t="str">
        <f>VLOOKUP(Orders[[#This Row],[Customer ID]],product!A68:N276,4,0)</f>
        <v>Hand Sanitizers</v>
      </c>
      <c r="J69" t="str">
        <f>VLOOKUP(Orders[[#This Row],[Customer ID]],product!A68:N276,5,0)</f>
        <v>Dishwashing Liquid</v>
      </c>
      <c r="K69" t="str">
        <f>VLOOKUP(Orders[[#This Row],[Customer ID]],product!A68:N276,6,0)</f>
        <v>Frequent Shopper</v>
      </c>
      <c r="L69">
        <f>VLOOKUP(Orders[[#This Row],[Customer ID]],product!A68:N276,7,0)</f>
        <v>5</v>
      </c>
      <c r="M69">
        <f>VLOOKUP(Orders[[#This Row],[Customer ID]],product!A68:N276,8,0)</f>
        <v>585</v>
      </c>
      <c r="N69">
        <f>VLOOKUP(Orders[[#This Row],[Customer ID]],product!A68:N276,9,0)</f>
        <v>2925</v>
      </c>
      <c r="O69" s="1">
        <f>VLOOKUP(Orders[[#This Row],[Customer ID]],product!A68:N276,10,0)</f>
        <v>0.05</v>
      </c>
      <c r="P69">
        <f>VLOOKUP(Orders[[#This Row],[Customer ID]],product!A68:N276,11,0)</f>
        <v>2778.75</v>
      </c>
      <c r="Q69" t="str">
        <f>VLOOKUP(Orders[[#This Row],[Customer ID]],product!A68:N276,12,0)</f>
        <v>india</v>
      </c>
      <c r="R69" t="s">
        <v>1716</v>
      </c>
      <c r="S69">
        <f>VLOOKUP(Orders[[#This Row],[Customer ID]],product!A68:N276,14,0)</f>
        <v>8</v>
      </c>
    </row>
    <row r="70" spans="1:19" x14ac:dyDescent="0.25">
      <c r="A70">
        <v>169</v>
      </c>
      <c r="B70" s="6">
        <v>44713</v>
      </c>
      <c r="C70" t="s">
        <v>298</v>
      </c>
      <c r="D70" t="s">
        <v>679</v>
      </c>
      <c r="E70" t="str">
        <f>VLOOKUP(Orders[[#This Row],[Customer ID]],customer!A69:I281,2,0)</f>
        <v>Rohan Singh</v>
      </c>
      <c r="F70" t="str">
        <f>VLOOKUP(Orders[[#This Row],[Customer ID]],customer!A69:I281,3,0)</f>
        <v>rohansingh@gmail.com</v>
      </c>
      <c r="G70" t="str">
        <f>VLOOKUP(Orders[[#This Row],[Customer ID]],customer!A69:I281,7,0)</f>
        <v>USA</v>
      </c>
      <c r="H70" t="str">
        <f>VLOOKUP(Orders[[#This Row],[Customer ID]],product!A69:K277,3,0)</f>
        <v>Electronic</v>
      </c>
      <c r="I70" t="str">
        <f>VLOOKUP(Orders[[#This Row],[Customer ID]],product!A69:N277,4,0)</f>
        <v>Microwaves</v>
      </c>
      <c r="J70" t="str">
        <f>VLOOKUP(Orders[[#This Row],[Customer ID]],product!A69:N277,5,0)</f>
        <v>Surround Sound System</v>
      </c>
      <c r="K70" t="str">
        <f>VLOOKUP(Orders[[#This Row],[Customer ID]],product!A69:N277,6,0)</f>
        <v>Frequent Shopper</v>
      </c>
      <c r="L70">
        <f>VLOOKUP(Orders[[#This Row],[Customer ID]],product!A69:N277,7,0)</f>
        <v>4</v>
      </c>
      <c r="M70">
        <f>VLOOKUP(Orders[[#This Row],[Customer ID]],product!A69:N277,8,0)</f>
        <v>250</v>
      </c>
      <c r="N70">
        <f>VLOOKUP(Orders[[#This Row],[Customer ID]],product!A69:N277,9,0)</f>
        <v>1000</v>
      </c>
      <c r="O70" s="1">
        <f>VLOOKUP(Orders[[#This Row],[Customer ID]],product!A69:N277,10,0)</f>
        <v>0.05</v>
      </c>
      <c r="P70">
        <f>VLOOKUP(Orders[[#This Row],[Customer ID]],product!A69:N277,11,0)</f>
        <v>950</v>
      </c>
      <c r="Q70" t="str">
        <f>VLOOKUP(Orders[[#This Row],[Customer ID]],product!A69:N277,12,0)</f>
        <v>india</v>
      </c>
      <c r="R70" t="s">
        <v>1717</v>
      </c>
      <c r="S70">
        <f>VLOOKUP(Orders[[#This Row],[Customer ID]],product!A69:N277,14,0)</f>
        <v>5</v>
      </c>
    </row>
    <row r="71" spans="1:19" x14ac:dyDescent="0.25">
      <c r="A71">
        <v>170</v>
      </c>
      <c r="B71" s="6">
        <v>44714</v>
      </c>
      <c r="C71" t="s">
        <v>299</v>
      </c>
      <c r="D71" t="s">
        <v>680</v>
      </c>
      <c r="E71" t="str">
        <f>VLOOKUP(Orders[[#This Row],[Customer ID]],customer!A70:I282,2,0)</f>
        <v>Fahath</v>
      </c>
      <c r="F71" t="str">
        <f>VLOOKUP(Orders[[#This Row],[Customer ID]],customer!A70:I282,3,0)</f>
        <v>fahath@gmail.com</v>
      </c>
      <c r="G71" t="str">
        <f>VLOOKUP(Orders[[#This Row],[Customer ID]],customer!A70:I282,7,0)</f>
        <v>USA</v>
      </c>
      <c r="H71" t="str">
        <f>VLOOKUP(Orders[[#This Row],[Customer ID]],product!A70:K278,3,0)</f>
        <v>Fashion And Apparel</v>
      </c>
      <c r="I71" t="str">
        <f>VLOOKUP(Orders[[#This Row],[Customer ID]],product!A70:N278,4,0)</f>
        <v>Belts &amp; Wallets</v>
      </c>
      <c r="J71" t="str">
        <f>VLOOKUP(Orders[[#This Row],[Customer ID]],product!A70:N278,5,0)</f>
        <v>Leather Boots</v>
      </c>
      <c r="K71" t="str">
        <f>VLOOKUP(Orders[[#This Row],[Customer ID]],product!A70:N278,6,0)</f>
        <v>Frequent Shopper</v>
      </c>
      <c r="L71">
        <f>VLOOKUP(Orders[[#This Row],[Customer ID]],product!A70:N278,7,0)</f>
        <v>6</v>
      </c>
      <c r="M71">
        <f>VLOOKUP(Orders[[#This Row],[Customer ID]],product!A70:N278,8,0)</f>
        <v>300</v>
      </c>
      <c r="N71">
        <f>VLOOKUP(Orders[[#This Row],[Customer ID]],product!A70:N278,9,0)</f>
        <v>1800</v>
      </c>
      <c r="O71" s="1">
        <f>VLOOKUP(Orders[[#This Row],[Customer ID]],product!A70:N278,10,0)</f>
        <v>0.04</v>
      </c>
      <c r="P71">
        <f>VLOOKUP(Orders[[#This Row],[Customer ID]],product!A70:N278,11,0)</f>
        <v>1728</v>
      </c>
      <c r="Q71" t="str">
        <f>VLOOKUP(Orders[[#This Row],[Customer ID]],product!A70:N278,12,0)</f>
        <v>india</v>
      </c>
      <c r="R71" t="s">
        <v>1717</v>
      </c>
      <c r="S71">
        <f>VLOOKUP(Orders[[#This Row],[Customer ID]],product!A70:N278,14,0)</f>
        <v>10</v>
      </c>
    </row>
    <row r="72" spans="1:19" x14ac:dyDescent="0.25">
      <c r="A72">
        <v>171</v>
      </c>
      <c r="B72" s="6">
        <v>44722</v>
      </c>
      <c r="C72" t="s">
        <v>300</v>
      </c>
      <c r="D72" t="s">
        <v>681</v>
      </c>
      <c r="E72" t="str">
        <f>VLOOKUP(Orders[[#This Row],[Customer ID]],customer!A71:I283,2,0)</f>
        <v>Diya Reddy</v>
      </c>
      <c r="F72" t="str">
        <f>VLOOKUP(Orders[[#This Row],[Customer ID]],customer!A71:I283,3,0)</f>
        <v>diyareddy@gmail.com</v>
      </c>
      <c r="G72" t="str">
        <f>VLOOKUP(Orders[[#This Row],[Customer ID]],customer!A71:I283,7,0)</f>
        <v>China</v>
      </c>
      <c r="H72" t="str">
        <f>VLOOKUP(Orders[[#This Row],[Customer ID]],product!A71:K279,3,0)</f>
        <v>Home And Garden</v>
      </c>
      <c r="I72" t="str">
        <f>VLOOKUP(Orders[[#This Row],[Customer ID]],product!A71:N279,4,0)</f>
        <v>Coffee Mugs</v>
      </c>
      <c r="J72" t="str">
        <f>VLOOKUP(Orders[[#This Row],[Customer ID]],product!A71:N279,5,0)</f>
        <v>Lawn Decorations</v>
      </c>
      <c r="K72" t="str">
        <f>VLOOKUP(Orders[[#This Row],[Customer ID]],product!A71:N279,6,0)</f>
        <v>Frequent Shopper</v>
      </c>
      <c r="L72">
        <f>VLOOKUP(Orders[[#This Row],[Customer ID]],product!A71:N279,7,0)</f>
        <v>3</v>
      </c>
      <c r="M72">
        <f>VLOOKUP(Orders[[#This Row],[Customer ID]],product!A71:N279,8,0)</f>
        <v>800</v>
      </c>
      <c r="N72">
        <f>VLOOKUP(Orders[[#This Row],[Customer ID]],product!A71:N279,9,0)</f>
        <v>2400</v>
      </c>
      <c r="O72" s="1">
        <f>VLOOKUP(Orders[[#This Row],[Customer ID]],product!A71:N279,10,0)</f>
        <v>0.03</v>
      </c>
      <c r="P72">
        <f>VLOOKUP(Orders[[#This Row],[Customer ID]],product!A71:N279,11,0)</f>
        <v>2328</v>
      </c>
      <c r="Q72" t="str">
        <f>VLOOKUP(Orders[[#This Row],[Customer ID]],product!A71:N279,12,0)</f>
        <v>india</v>
      </c>
      <c r="R72" t="s">
        <v>1717</v>
      </c>
      <c r="S72">
        <f>VLOOKUP(Orders[[#This Row],[Customer ID]],product!A71:N279,14,0)</f>
        <v>12</v>
      </c>
    </row>
    <row r="73" spans="1:19" x14ac:dyDescent="0.25">
      <c r="A73">
        <v>172</v>
      </c>
      <c r="B73" s="6">
        <v>44731</v>
      </c>
      <c r="C73" t="s">
        <v>301</v>
      </c>
      <c r="D73" t="s">
        <v>682</v>
      </c>
      <c r="E73" t="str">
        <f>VLOOKUP(Orders[[#This Row],[Customer ID]],customer!A72:I284,2,0)</f>
        <v>Deepthi</v>
      </c>
      <c r="F73" t="str">
        <f>VLOOKUP(Orders[[#This Row],[Customer ID]],customer!A72:I284,3,0)</f>
        <v>deepthi@gmail.com</v>
      </c>
      <c r="G73" t="str">
        <f>VLOOKUP(Orders[[#This Row],[Customer ID]],customer!A72:I284,7,0)</f>
        <v>China</v>
      </c>
      <c r="H73" t="str">
        <f>VLOOKUP(Orders[[#This Row],[Customer ID]],product!A72:K280,3,0)</f>
        <v>Household Essentials</v>
      </c>
      <c r="I73" t="str">
        <f>VLOOKUP(Orders[[#This Row],[Customer ID]],product!A72:N280,4,0)</f>
        <v>Baby Diapers</v>
      </c>
      <c r="J73" t="str">
        <f>VLOOKUP(Orders[[#This Row],[Customer ID]],product!A72:N280,5,0)</f>
        <v>Facial Moisturizer</v>
      </c>
      <c r="K73" t="str">
        <f>VLOOKUP(Orders[[#This Row],[Customer ID]],product!A72:N280,6,0)</f>
        <v>Frequent Shopper</v>
      </c>
      <c r="L73">
        <f>VLOOKUP(Orders[[#This Row],[Customer ID]],product!A72:N280,7,0)</f>
        <v>2</v>
      </c>
      <c r="M73">
        <f>VLOOKUP(Orders[[#This Row],[Customer ID]],product!A72:N280,8,0)</f>
        <v>850</v>
      </c>
      <c r="N73">
        <f>VLOOKUP(Orders[[#This Row],[Customer ID]],product!A72:N280,9,0)</f>
        <v>1700</v>
      </c>
      <c r="O73" s="1">
        <f>VLOOKUP(Orders[[#This Row],[Customer ID]],product!A72:N280,10,0)</f>
        <v>0.05</v>
      </c>
      <c r="P73">
        <f>VLOOKUP(Orders[[#This Row],[Customer ID]],product!A72:N280,11,0)</f>
        <v>1615</v>
      </c>
      <c r="Q73" t="str">
        <f>VLOOKUP(Orders[[#This Row],[Customer ID]],product!A72:N280,12,0)</f>
        <v>india</v>
      </c>
      <c r="R73" t="s">
        <v>1717</v>
      </c>
      <c r="S73">
        <f>VLOOKUP(Orders[[#This Row],[Customer ID]],product!A72:N280,14,0)</f>
        <v>14</v>
      </c>
    </row>
    <row r="74" spans="1:19" x14ac:dyDescent="0.25">
      <c r="A74">
        <v>173</v>
      </c>
      <c r="B74" s="6">
        <v>44743</v>
      </c>
      <c r="C74" t="s">
        <v>302</v>
      </c>
      <c r="D74" t="s">
        <v>683</v>
      </c>
      <c r="E74" t="str">
        <f>VLOOKUP(Orders[[#This Row],[Customer ID]],customer!A73:I285,2,0)</f>
        <v>Aravind Kumar</v>
      </c>
      <c r="F74" t="str">
        <f>VLOOKUP(Orders[[#This Row],[Customer ID]],customer!A73:I285,3,0)</f>
        <v>aravindkumar@gmail.com</v>
      </c>
      <c r="G74" t="str">
        <f>VLOOKUP(Orders[[#This Row],[Customer ID]],customer!A73:I285,7,0)</f>
        <v>China</v>
      </c>
      <c r="H74" t="str">
        <f>VLOOKUP(Orders[[#This Row],[Customer ID]],product!A73:K281,3,0)</f>
        <v>Electronic</v>
      </c>
      <c r="I74" t="str">
        <f>VLOOKUP(Orders[[#This Row],[Customer ID]],product!A73:N281,4,0)</f>
        <v>Gaming Keyboards</v>
      </c>
      <c r="J74" t="str">
        <f>VLOOKUP(Orders[[#This Row],[Customer ID]],product!A73:N281,5,0)</f>
        <v>Baby Monitor</v>
      </c>
      <c r="K74" t="str">
        <f>VLOOKUP(Orders[[#This Row],[Customer ID]],product!A73:N281,6,0)</f>
        <v>Frequent Returns</v>
      </c>
      <c r="L74">
        <f>VLOOKUP(Orders[[#This Row],[Customer ID]],product!A73:N281,7,0)</f>
        <v>7</v>
      </c>
      <c r="M74">
        <f>VLOOKUP(Orders[[#This Row],[Customer ID]],product!A73:N281,8,0)</f>
        <v>980</v>
      </c>
      <c r="N74">
        <f>VLOOKUP(Orders[[#This Row],[Customer ID]],product!A73:N281,9,0)</f>
        <v>6860</v>
      </c>
      <c r="O74" s="1">
        <f>VLOOKUP(Orders[[#This Row],[Customer ID]],product!A73:N281,10,0)</f>
        <v>0.05</v>
      </c>
      <c r="P74">
        <f>VLOOKUP(Orders[[#This Row],[Customer ID]],product!A73:N281,11,0)</f>
        <v>6517</v>
      </c>
      <c r="Q74" t="str">
        <f>VLOOKUP(Orders[[#This Row],[Customer ID]],product!A73:N281,12,0)</f>
        <v>india</v>
      </c>
      <c r="R74" t="s">
        <v>1716</v>
      </c>
      <c r="S74">
        <f>VLOOKUP(Orders[[#This Row],[Customer ID]],product!A73:N281,14,0)</f>
        <v>18</v>
      </c>
    </row>
    <row r="75" spans="1:19" x14ac:dyDescent="0.25">
      <c r="A75">
        <v>174</v>
      </c>
      <c r="B75" s="6">
        <v>44743</v>
      </c>
      <c r="C75" t="s">
        <v>303</v>
      </c>
      <c r="D75" t="s">
        <v>684</v>
      </c>
      <c r="E75" t="str">
        <f>VLOOKUP(Orders[[#This Row],[Customer ID]],customer!A74:I286,2,0)</f>
        <v>Balakumaran</v>
      </c>
      <c r="F75" t="str">
        <f>VLOOKUP(Orders[[#This Row],[Customer ID]],customer!A74:I286,3,0)</f>
        <v>balakumaran@gmail.com</v>
      </c>
      <c r="G75" t="str">
        <f>VLOOKUP(Orders[[#This Row],[Customer ID]],customer!A74:I286,7,0)</f>
        <v>China</v>
      </c>
      <c r="H75" t="str">
        <f>VLOOKUP(Orders[[#This Row],[Customer ID]],product!A74:K282,3,0)</f>
        <v>Fashion And Apparel</v>
      </c>
      <c r="I75" t="str">
        <f>VLOOKUP(Orders[[#This Row],[Customer ID]],product!A74:N282,4,0)</f>
        <v>Pajamas</v>
      </c>
      <c r="J75" t="str">
        <f>VLOOKUP(Orders[[#This Row],[Customer ID]],product!A74:N282,5,0)</f>
        <v>Workout Leggings</v>
      </c>
      <c r="K75" t="str">
        <f>VLOOKUP(Orders[[#This Row],[Customer ID]],product!A74:N282,6,0)</f>
        <v>Frequent Returns</v>
      </c>
      <c r="L75">
        <f>VLOOKUP(Orders[[#This Row],[Customer ID]],product!A74:N282,7,0)</f>
        <v>8</v>
      </c>
      <c r="M75">
        <f>VLOOKUP(Orders[[#This Row],[Customer ID]],product!A74:N282,8,0)</f>
        <v>520</v>
      </c>
      <c r="N75">
        <f>VLOOKUP(Orders[[#This Row],[Customer ID]],product!A74:N282,9,0)</f>
        <v>4160</v>
      </c>
      <c r="O75" s="1">
        <f>VLOOKUP(Orders[[#This Row],[Customer ID]],product!A74:N282,10,0)</f>
        <v>0.04</v>
      </c>
      <c r="P75">
        <f>VLOOKUP(Orders[[#This Row],[Customer ID]],product!A74:N282,11,0)</f>
        <v>3993.6</v>
      </c>
      <c r="Q75" t="str">
        <f>VLOOKUP(Orders[[#This Row],[Customer ID]],product!A74:N282,12,0)</f>
        <v>india</v>
      </c>
      <c r="R75" t="s">
        <v>1716</v>
      </c>
      <c r="S75">
        <f>VLOOKUP(Orders[[#This Row],[Customer ID]],product!A74:N282,14,0)</f>
        <v>19</v>
      </c>
    </row>
    <row r="76" spans="1:19" x14ac:dyDescent="0.25">
      <c r="A76">
        <v>175</v>
      </c>
      <c r="B76" s="6">
        <v>44751</v>
      </c>
      <c r="C76" t="s">
        <v>304</v>
      </c>
      <c r="D76" t="s">
        <v>685</v>
      </c>
      <c r="E76" t="str">
        <f>VLOOKUP(Orders[[#This Row],[Customer ID]],customer!A75:I287,2,0)</f>
        <v>Sanya Mehta</v>
      </c>
      <c r="F76" t="str">
        <f>VLOOKUP(Orders[[#This Row],[Customer ID]],customer!A75:I287,3,0)</f>
        <v>sanyamehta@gmail.com</v>
      </c>
      <c r="G76" t="str">
        <f>VLOOKUP(Orders[[#This Row],[Customer ID]],customer!A75:I287,7,0)</f>
        <v>China</v>
      </c>
      <c r="H76" t="str">
        <f>VLOOKUP(Orders[[#This Row],[Customer ID]],product!A75:K283,3,0)</f>
        <v>Home And Garden</v>
      </c>
      <c r="I76" t="str">
        <f>VLOOKUP(Orders[[#This Row],[Customer ID]],product!A75:N283,4,0)</f>
        <v>Flower Pots</v>
      </c>
      <c r="J76" t="str">
        <f>VLOOKUP(Orders[[#This Row],[Customer ID]],product!A75:N283,5,0)</f>
        <v>Garden Hose</v>
      </c>
      <c r="K76" t="str">
        <f>VLOOKUP(Orders[[#This Row],[Customer ID]],product!A75:N283,6,0)</f>
        <v>Frequent Returns</v>
      </c>
      <c r="L76">
        <f>VLOOKUP(Orders[[#This Row],[Customer ID]],product!A75:N283,7,0)</f>
        <v>9</v>
      </c>
      <c r="M76">
        <f>VLOOKUP(Orders[[#This Row],[Customer ID]],product!A75:N283,8,0)</f>
        <v>560</v>
      </c>
      <c r="N76">
        <f>VLOOKUP(Orders[[#This Row],[Customer ID]],product!A75:N283,9,0)</f>
        <v>5040</v>
      </c>
      <c r="O76" s="1">
        <f>VLOOKUP(Orders[[#This Row],[Customer ID]],product!A75:N283,10,0)</f>
        <v>0.03</v>
      </c>
      <c r="P76">
        <f>VLOOKUP(Orders[[#This Row],[Customer ID]],product!A75:N283,11,0)</f>
        <v>4888.8</v>
      </c>
      <c r="Q76" t="str">
        <f>VLOOKUP(Orders[[#This Row],[Customer ID]],product!A75:N283,12,0)</f>
        <v>india</v>
      </c>
      <c r="R76" t="s">
        <v>1716</v>
      </c>
      <c r="S76">
        <f>VLOOKUP(Orders[[#This Row],[Customer ID]],product!A75:N283,14,0)</f>
        <v>15</v>
      </c>
    </row>
    <row r="77" spans="1:19" x14ac:dyDescent="0.25">
      <c r="A77">
        <v>176</v>
      </c>
      <c r="B77" s="6">
        <v>44758</v>
      </c>
      <c r="C77" t="s">
        <v>305</v>
      </c>
      <c r="D77" t="s">
        <v>686</v>
      </c>
      <c r="E77" t="str">
        <f>VLOOKUP(Orders[[#This Row],[Customer ID]],customer!A76:I288,2,0)</f>
        <v>Sangeetha</v>
      </c>
      <c r="F77" t="str">
        <f>VLOOKUP(Orders[[#This Row],[Customer ID]],customer!A76:I288,3,0)</f>
        <v>sangeetha@gmail.com</v>
      </c>
      <c r="G77" t="str">
        <f>VLOOKUP(Orders[[#This Row],[Customer ID]],customer!A76:I288,7,0)</f>
        <v>China</v>
      </c>
      <c r="H77" t="str">
        <f>VLOOKUP(Orders[[#This Row],[Customer ID]],product!A76:K284,3,0)</f>
        <v>Household Essentials</v>
      </c>
      <c r="I77" t="str">
        <f>VLOOKUP(Orders[[#This Row],[Customer ID]],product!A76:N284,4,0)</f>
        <v>Cleaning Sprays</v>
      </c>
      <c r="J77" t="str">
        <f>VLOOKUP(Orders[[#This Row],[Customer ID]],product!A76:N284,5,0)</f>
        <v>Smart Thermostat</v>
      </c>
      <c r="K77" t="str">
        <f>VLOOKUP(Orders[[#This Row],[Customer ID]],product!A76:N284,6,0)</f>
        <v>Frequent Returns</v>
      </c>
      <c r="L77">
        <f>VLOOKUP(Orders[[#This Row],[Customer ID]],product!A76:N284,7,0)</f>
        <v>10</v>
      </c>
      <c r="M77">
        <f>VLOOKUP(Orders[[#This Row],[Customer ID]],product!A76:N284,8,0)</f>
        <v>540</v>
      </c>
      <c r="N77">
        <f>VLOOKUP(Orders[[#This Row],[Customer ID]],product!A76:N284,9,0)</f>
        <v>5400</v>
      </c>
      <c r="O77" s="1">
        <f>VLOOKUP(Orders[[#This Row],[Customer ID]],product!A76:N284,10,0)</f>
        <v>0.05</v>
      </c>
      <c r="P77">
        <f>VLOOKUP(Orders[[#This Row],[Customer ID]],product!A76:N284,11,0)</f>
        <v>5130</v>
      </c>
      <c r="Q77" t="str">
        <f>VLOOKUP(Orders[[#This Row],[Customer ID]],product!A76:N284,12,0)</f>
        <v>india</v>
      </c>
      <c r="R77" t="s">
        <v>1716</v>
      </c>
      <c r="S77">
        <f>VLOOKUP(Orders[[#This Row],[Customer ID]],product!A76:N284,14,0)</f>
        <v>16</v>
      </c>
    </row>
    <row r="78" spans="1:19" x14ac:dyDescent="0.25">
      <c r="A78">
        <v>177</v>
      </c>
      <c r="B78" s="6">
        <v>44774</v>
      </c>
      <c r="C78" t="s">
        <v>306</v>
      </c>
      <c r="D78" t="s">
        <v>687</v>
      </c>
      <c r="E78" t="str">
        <f>VLOOKUP(Orders[[#This Row],[Customer ID]],customer!A77:I289,2,0)</f>
        <v>Karthik Sinha</v>
      </c>
      <c r="F78" t="str">
        <f>VLOOKUP(Orders[[#This Row],[Customer ID]],customer!A77:I289,3,0)</f>
        <v>karthiksinha@gmail.com</v>
      </c>
      <c r="G78" t="str">
        <f>VLOOKUP(Orders[[#This Row],[Customer ID]],customer!A77:I289,7,0)</f>
        <v>China</v>
      </c>
      <c r="H78" t="str">
        <f>VLOOKUP(Orders[[#This Row],[Customer ID]],product!A77:K285,3,0)</f>
        <v>Electronic</v>
      </c>
      <c r="I78" t="str">
        <f>VLOOKUP(Orders[[#This Row],[Customer ID]],product!A77:N285,4,0)</f>
        <v>Desktop Computers</v>
      </c>
      <c r="J78" t="str">
        <f>VLOOKUP(Orders[[#This Row],[Customer ID]],product!A77:N285,5,0)</f>
        <v>Streaming Device</v>
      </c>
      <c r="K78" t="str">
        <f>VLOOKUP(Orders[[#This Row],[Customer ID]],product!A77:N285,6,0)</f>
        <v>Frequent Returns</v>
      </c>
      <c r="L78">
        <f>VLOOKUP(Orders[[#This Row],[Customer ID]],product!A77:N285,7,0)</f>
        <v>5</v>
      </c>
      <c r="M78">
        <f>VLOOKUP(Orders[[#This Row],[Customer ID]],product!A77:N285,8,0)</f>
        <v>500</v>
      </c>
      <c r="N78">
        <f>VLOOKUP(Orders[[#This Row],[Customer ID]],product!A77:N285,9,0)</f>
        <v>2500</v>
      </c>
      <c r="O78" s="1">
        <f>VLOOKUP(Orders[[#This Row],[Customer ID]],product!A77:N285,10,0)</f>
        <v>0.05</v>
      </c>
      <c r="P78">
        <f>VLOOKUP(Orders[[#This Row],[Customer ID]],product!A77:N285,11,0)</f>
        <v>2375</v>
      </c>
      <c r="Q78" t="str">
        <f>VLOOKUP(Orders[[#This Row],[Customer ID]],product!A77:N285,12,0)</f>
        <v>india</v>
      </c>
      <c r="R78" t="s">
        <v>1717</v>
      </c>
      <c r="S78">
        <f>VLOOKUP(Orders[[#This Row],[Customer ID]],product!A77:N285,14,0)</f>
        <v>8</v>
      </c>
    </row>
    <row r="79" spans="1:19" x14ac:dyDescent="0.25">
      <c r="A79">
        <v>178</v>
      </c>
      <c r="B79" s="6">
        <v>44777</v>
      </c>
      <c r="C79" t="s">
        <v>307</v>
      </c>
      <c r="D79" t="s">
        <v>688</v>
      </c>
      <c r="E79" t="str">
        <f>VLOOKUP(Orders[[#This Row],[Customer ID]],customer!A78:I290,2,0)</f>
        <v>Rani</v>
      </c>
      <c r="F79" t="str">
        <f>VLOOKUP(Orders[[#This Row],[Customer ID]],customer!A78:I290,3,0)</f>
        <v>rani@gmail.com</v>
      </c>
      <c r="G79" t="str">
        <f>VLOOKUP(Orders[[#This Row],[Customer ID]],customer!A78:I290,7,0)</f>
        <v>China</v>
      </c>
      <c r="H79" t="str">
        <f>VLOOKUP(Orders[[#This Row],[Customer ID]],product!A78:K286,3,0)</f>
        <v>Fashion And Apparel</v>
      </c>
      <c r="I79" t="str">
        <f>VLOOKUP(Orders[[#This Row],[Customer ID]],product!A78:N286,4,0)</f>
        <v>Jackets &amp; Coats</v>
      </c>
      <c r="J79" t="str">
        <f>VLOOKUP(Orders[[#This Row],[Customer ID]],product!A78:N286,5,0)</f>
        <v>Cargo Pants</v>
      </c>
      <c r="K79" t="str">
        <f>VLOOKUP(Orders[[#This Row],[Customer ID]],product!A78:N286,6,0)</f>
        <v>New Customer</v>
      </c>
      <c r="L79">
        <f>VLOOKUP(Orders[[#This Row],[Customer ID]],product!A78:N286,7,0)</f>
        <v>4</v>
      </c>
      <c r="M79">
        <f>VLOOKUP(Orders[[#This Row],[Customer ID]],product!A78:N286,8,0)</f>
        <v>800</v>
      </c>
      <c r="N79">
        <f>VLOOKUP(Orders[[#This Row],[Customer ID]],product!A78:N286,9,0)</f>
        <v>3200</v>
      </c>
      <c r="O79" s="1">
        <f>VLOOKUP(Orders[[#This Row],[Customer ID]],product!A78:N286,10,0)</f>
        <v>0.04</v>
      </c>
      <c r="P79">
        <f>VLOOKUP(Orders[[#This Row],[Customer ID]],product!A78:N286,11,0)</f>
        <v>3072</v>
      </c>
      <c r="Q79" t="str">
        <f>VLOOKUP(Orders[[#This Row],[Customer ID]],product!A78:N286,12,0)</f>
        <v>india</v>
      </c>
      <c r="R79" t="s">
        <v>1717</v>
      </c>
      <c r="S79">
        <f>VLOOKUP(Orders[[#This Row],[Customer ID]],product!A78:N286,14,0)</f>
        <v>5</v>
      </c>
    </row>
    <row r="80" spans="1:19" x14ac:dyDescent="0.25">
      <c r="A80">
        <v>179</v>
      </c>
      <c r="B80" s="6">
        <v>44784</v>
      </c>
      <c r="C80" t="s">
        <v>308</v>
      </c>
      <c r="D80" t="s">
        <v>689</v>
      </c>
      <c r="E80" t="str">
        <f>VLOOKUP(Orders[[#This Row],[Customer ID]],customer!A79:I291,2,0)</f>
        <v>Shreya Bose</v>
      </c>
      <c r="F80" t="str">
        <f>VLOOKUP(Orders[[#This Row],[Customer ID]],customer!A79:I291,3,0)</f>
        <v>shreyabose@gmail.com</v>
      </c>
      <c r="G80" t="str">
        <f>VLOOKUP(Orders[[#This Row],[Customer ID]],customer!A79:I291,7,0)</f>
        <v>China</v>
      </c>
      <c r="H80" t="str">
        <f>VLOOKUP(Orders[[#This Row],[Customer ID]],product!A79:K287,3,0)</f>
        <v>Home And Garden</v>
      </c>
      <c r="I80" t="str">
        <f>VLOOKUP(Orders[[#This Row],[Customer ID]],product!A79:N287,4,0)</f>
        <v>Doormats</v>
      </c>
      <c r="J80" t="str">
        <f>VLOOKUP(Orders[[#This Row],[Customer ID]],product!A79:N287,5,0)</f>
        <v>Deck Chair</v>
      </c>
      <c r="K80" t="str">
        <f>VLOOKUP(Orders[[#This Row],[Customer ID]],product!A79:N287,6,0)</f>
        <v>New Customer</v>
      </c>
      <c r="L80">
        <f>VLOOKUP(Orders[[#This Row],[Customer ID]],product!A79:N287,7,0)</f>
        <v>6</v>
      </c>
      <c r="M80">
        <f>VLOOKUP(Orders[[#This Row],[Customer ID]],product!A79:N287,8,0)</f>
        <v>650</v>
      </c>
      <c r="N80">
        <f>VLOOKUP(Orders[[#This Row],[Customer ID]],product!A79:N287,9,0)</f>
        <v>3900</v>
      </c>
      <c r="O80" s="1">
        <f>VLOOKUP(Orders[[#This Row],[Customer ID]],product!A79:N287,10,0)</f>
        <v>0.03</v>
      </c>
      <c r="P80">
        <f>VLOOKUP(Orders[[#This Row],[Customer ID]],product!A79:N287,11,0)</f>
        <v>3783</v>
      </c>
      <c r="Q80" t="str">
        <f>VLOOKUP(Orders[[#This Row],[Customer ID]],product!A79:N287,12,0)</f>
        <v>india</v>
      </c>
      <c r="R80" t="s">
        <v>1716</v>
      </c>
      <c r="S80">
        <f>VLOOKUP(Orders[[#This Row],[Customer ID]],product!A79:N287,14,0)</f>
        <v>2</v>
      </c>
    </row>
    <row r="81" spans="1:19" x14ac:dyDescent="0.25">
      <c r="A81">
        <v>180</v>
      </c>
      <c r="B81" s="6">
        <v>44794</v>
      </c>
      <c r="C81" t="s">
        <v>309</v>
      </c>
      <c r="D81" t="s">
        <v>690</v>
      </c>
      <c r="E81" t="str">
        <f>VLOOKUP(Orders[[#This Row],[Customer ID]],customer!A80:I292,2,0)</f>
        <v>Daniel</v>
      </c>
      <c r="F81" t="str">
        <f>VLOOKUP(Orders[[#This Row],[Customer ID]],customer!A80:I292,3,0)</f>
        <v>daniel@gmail.com</v>
      </c>
      <c r="G81" t="str">
        <f>VLOOKUP(Orders[[#This Row],[Customer ID]],customer!A80:I292,7,0)</f>
        <v>China</v>
      </c>
      <c r="H81" t="str">
        <f>VLOOKUP(Orders[[#This Row],[Customer ID]],product!A80:K288,3,0)</f>
        <v>Household Essentials</v>
      </c>
      <c r="I81" t="str">
        <f>VLOOKUP(Orders[[#This Row],[Customer ID]],product!A80:N288,4,0)</f>
        <v>Shampoo</v>
      </c>
      <c r="J81" t="str">
        <f>VLOOKUP(Orders[[#This Row],[Customer ID]],product!A80:N288,5,0)</f>
        <v>Fireproof Safe</v>
      </c>
      <c r="K81" t="str">
        <f>VLOOKUP(Orders[[#This Row],[Customer ID]],product!A80:N288,6,0)</f>
        <v>New Customer</v>
      </c>
      <c r="L81">
        <f>VLOOKUP(Orders[[#This Row],[Customer ID]],product!A80:N288,7,0)</f>
        <v>3</v>
      </c>
      <c r="M81">
        <f>VLOOKUP(Orders[[#This Row],[Customer ID]],product!A80:N288,8,0)</f>
        <v>450</v>
      </c>
      <c r="N81">
        <f>VLOOKUP(Orders[[#This Row],[Customer ID]],product!A80:N288,9,0)</f>
        <v>1350</v>
      </c>
      <c r="O81" s="1">
        <f>VLOOKUP(Orders[[#This Row],[Customer ID]],product!A80:N288,10,0)</f>
        <v>0.05</v>
      </c>
      <c r="P81">
        <f>VLOOKUP(Orders[[#This Row],[Customer ID]],product!A80:N288,11,0)</f>
        <v>1282.5</v>
      </c>
      <c r="Q81" t="str">
        <f>VLOOKUP(Orders[[#This Row],[Customer ID]],product!A80:N288,12,0)</f>
        <v>india</v>
      </c>
      <c r="R81" t="s">
        <v>1716</v>
      </c>
      <c r="S81">
        <f>VLOOKUP(Orders[[#This Row],[Customer ID]],product!A80:N288,14,0)</f>
        <v>3</v>
      </c>
    </row>
    <row r="82" spans="1:19" x14ac:dyDescent="0.25">
      <c r="A82">
        <v>181</v>
      </c>
      <c r="B82" s="6">
        <v>44805</v>
      </c>
      <c r="C82" t="s">
        <v>310</v>
      </c>
      <c r="D82" t="s">
        <v>691</v>
      </c>
      <c r="E82" t="str">
        <f>VLOOKUP(Orders[[#This Row],[Customer ID]],customer!A81:I293,2,0)</f>
        <v>Abhinav Chawla</v>
      </c>
      <c r="F82" t="str">
        <f>VLOOKUP(Orders[[#This Row],[Customer ID]],customer!A81:I293,3,0)</f>
        <v>abhinavchawla@gmail.com</v>
      </c>
      <c r="G82" t="str">
        <f>VLOOKUP(Orders[[#This Row],[Customer ID]],customer!A81:I293,7,0)</f>
        <v>China</v>
      </c>
      <c r="H82" t="str">
        <f>VLOOKUP(Orders[[#This Row],[Customer ID]],product!A81:K289,3,0)</f>
        <v>Electronic</v>
      </c>
      <c r="I82" t="str">
        <f>VLOOKUP(Orders[[#This Row],[Customer ID]],product!A81:N289,4,0)</f>
        <v>Smart Home Devices</v>
      </c>
      <c r="J82" t="str">
        <f>VLOOKUP(Orders[[#This Row],[Customer ID]],product!A81:N289,5,0)</f>
        <v>Portable Speaker</v>
      </c>
      <c r="K82" t="str">
        <f>VLOOKUP(Orders[[#This Row],[Customer ID]],product!A81:N289,6,0)</f>
        <v>New Customer</v>
      </c>
      <c r="L82">
        <f>VLOOKUP(Orders[[#This Row],[Customer ID]],product!A81:N289,7,0)</f>
        <v>2</v>
      </c>
      <c r="M82">
        <f>VLOOKUP(Orders[[#This Row],[Customer ID]],product!A81:N289,8,0)</f>
        <v>350</v>
      </c>
      <c r="N82">
        <f>VLOOKUP(Orders[[#This Row],[Customer ID]],product!A81:N289,9,0)</f>
        <v>700</v>
      </c>
      <c r="O82" s="1">
        <f>VLOOKUP(Orders[[#This Row],[Customer ID]],product!A81:N289,10,0)</f>
        <v>0.05</v>
      </c>
      <c r="P82">
        <f>VLOOKUP(Orders[[#This Row],[Customer ID]],product!A81:N289,11,0)</f>
        <v>665</v>
      </c>
      <c r="Q82" t="str">
        <f>VLOOKUP(Orders[[#This Row],[Customer ID]],product!A81:N289,12,0)</f>
        <v>india</v>
      </c>
      <c r="R82" t="s">
        <v>1716</v>
      </c>
      <c r="S82">
        <f>VLOOKUP(Orders[[#This Row],[Customer ID]],product!A81:N289,14,0)</f>
        <v>7</v>
      </c>
    </row>
    <row r="83" spans="1:19" x14ac:dyDescent="0.25">
      <c r="A83">
        <v>182</v>
      </c>
      <c r="B83" s="6">
        <v>44806</v>
      </c>
      <c r="C83" t="s">
        <v>311</v>
      </c>
      <c r="D83" t="s">
        <v>692</v>
      </c>
      <c r="E83" t="str">
        <f>VLOOKUP(Orders[[#This Row],[Customer ID]],customer!A82:I294,2,0)</f>
        <v>Kamal</v>
      </c>
      <c r="F83" t="str">
        <f>VLOOKUP(Orders[[#This Row],[Customer ID]],customer!A82:I294,3,0)</f>
        <v>kamal@gmail.com</v>
      </c>
      <c r="G83" t="str">
        <f>VLOOKUP(Orders[[#This Row],[Customer ID]],customer!A82:I294,7,0)</f>
        <v>China</v>
      </c>
      <c r="H83" t="str">
        <f>VLOOKUP(Orders[[#This Row],[Customer ID]],product!A82:K290,3,0)</f>
        <v>Fashion And Apparel</v>
      </c>
      <c r="I83" t="str">
        <f>VLOOKUP(Orders[[#This Row],[Customer ID]],product!A82:N290,4,0)</f>
        <v>Socks &amp; Hosiery</v>
      </c>
      <c r="J83" t="str">
        <f>VLOOKUP(Orders[[#This Row],[Customer ID]],product!A82:N290,5,0)</f>
        <v>Jogging Pants</v>
      </c>
      <c r="K83" t="str">
        <f>VLOOKUP(Orders[[#This Row],[Customer ID]],product!A82:N290,6,0)</f>
        <v>New Customer</v>
      </c>
      <c r="L83">
        <f>VLOOKUP(Orders[[#This Row],[Customer ID]],product!A82:N290,7,0)</f>
        <v>8</v>
      </c>
      <c r="M83">
        <f>VLOOKUP(Orders[[#This Row],[Customer ID]],product!A82:N290,8,0)</f>
        <v>650</v>
      </c>
      <c r="N83">
        <f>VLOOKUP(Orders[[#This Row],[Customer ID]],product!A82:N290,9,0)</f>
        <v>5200</v>
      </c>
      <c r="O83" s="1">
        <f>VLOOKUP(Orders[[#This Row],[Customer ID]],product!A82:N290,10,0)</f>
        <v>0.04</v>
      </c>
      <c r="P83">
        <f>VLOOKUP(Orders[[#This Row],[Customer ID]],product!A82:N290,11,0)</f>
        <v>4992</v>
      </c>
      <c r="Q83" t="str">
        <f>VLOOKUP(Orders[[#This Row],[Customer ID]],product!A82:N290,12,0)</f>
        <v>india</v>
      </c>
      <c r="R83" t="s">
        <v>1717</v>
      </c>
      <c r="S83">
        <f>VLOOKUP(Orders[[#This Row],[Customer ID]],product!A82:N290,14,0)</f>
        <v>6</v>
      </c>
    </row>
    <row r="84" spans="1:19" x14ac:dyDescent="0.25">
      <c r="A84">
        <v>183</v>
      </c>
      <c r="B84" s="6">
        <v>44814</v>
      </c>
      <c r="C84" t="s">
        <v>312</v>
      </c>
      <c r="D84" t="s">
        <v>693</v>
      </c>
      <c r="E84" t="str">
        <f>VLOOKUP(Orders[[#This Row],[Customer ID]],customer!A83:I295,2,0)</f>
        <v>Ishita Roy</v>
      </c>
      <c r="F84" t="str">
        <f>VLOOKUP(Orders[[#This Row],[Customer ID]],customer!A83:I295,3,0)</f>
        <v>ishitaroy@gmail.com</v>
      </c>
      <c r="G84" t="str">
        <f>VLOOKUP(Orders[[#This Row],[Customer ID]],customer!A83:I295,7,0)</f>
        <v>China</v>
      </c>
      <c r="H84" t="str">
        <f>VLOOKUP(Orders[[#This Row],[Customer ID]],product!A83:K291,3,0)</f>
        <v>Home And Garden</v>
      </c>
      <c r="I84" t="str">
        <f>VLOOKUP(Orders[[#This Row],[Customer ID]],product!A83:N291,4,0)</f>
        <v>Towels &amp; Linens</v>
      </c>
      <c r="J84" t="str">
        <f>VLOOKUP(Orders[[#This Row],[Customer ID]],product!A83:N291,5,0)</f>
        <v>Wooden Storage Rack</v>
      </c>
      <c r="K84" t="str">
        <f>VLOOKUP(Orders[[#This Row],[Customer ID]],product!A83:N291,6,0)</f>
        <v>New Customer</v>
      </c>
      <c r="L84">
        <f>VLOOKUP(Orders[[#This Row],[Customer ID]],product!A83:N291,7,0)</f>
        <v>9</v>
      </c>
      <c r="M84">
        <f>VLOOKUP(Orders[[#This Row],[Customer ID]],product!A83:N291,8,0)</f>
        <v>850</v>
      </c>
      <c r="N84">
        <f>VLOOKUP(Orders[[#This Row],[Customer ID]],product!A83:N291,9,0)</f>
        <v>7650</v>
      </c>
      <c r="O84" s="1">
        <f>VLOOKUP(Orders[[#This Row],[Customer ID]],product!A83:N291,10,0)</f>
        <v>0.03</v>
      </c>
      <c r="P84">
        <f>VLOOKUP(Orders[[#This Row],[Customer ID]],product!A83:N291,11,0)</f>
        <v>7420.5</v>
      </c>
      <c r="Q84" t="str">
        <f>VLOOKUP(Orders[[#This Row],[Customer ID]],product!A83:N291,12,0)</f>
        <v>india</v>
      </c>
      <c r="R84" t="s">
        <v>1717</v>
      </c>
      <c r="S84">
        <f>VLOOKUP(Orders[[#This Row],[Customer ID]],product!A83:N291,14,0)</f>
        <v>4</v>
      </c>
    </row>
    <row r="85" spans="1:19" x14ac:dyDescent="0.25">
      <c r="A85">
        <v>184</v>
      </c>
      <c r="B85" s="6">
        <v>44822</v>
      </c>
      <c r="C85" t="s">
        <v>313</v>
      </c>
      <c r="D85" t="s">
        <v>694</v>
      </c>
      <c r="E85" t="str">
        <f>VLOOKUP(Orders[[#This Row],[Customer ID]],customer!A84:I296,2,0)</f>
        <v>Vijay</v>
      </c>
      <c r="F85" t="str">
        <f>VLOOKUP(Orders[[#This Row],[Customer ID]],customer!A84:I296,3,0)</f>
        <v>vijay@gmail.com</v>
      </c>
      <c r="G85" t="str">
        <f>VLOOKUP(Orders[[#This Row],[Customer ID]],customer!A84:I296,7,0)</f>
        <v>China</v>
      </c>
      <c r="H85" t="str">
        <f>VLOOKUP(Orders[[#This Row],[Customer ID]],product!A84:K292,3,0)</f>
        <v>Household Essentials</v>
      </c>
      <c r="I85" t="str">
        <f>VLOOKUP(Orders[[#This Row],[Customer ID]],product!A84:N292,4,0)</f>
        <v>Toothpaste</v>
      </c>
      <c r="J85" t="str">
        <f>VLOOKUP(Orders[[#This Row],[Customer ID]],product!A84:N292,5,0)</f>
        <v>Hand Soap</v>
      </c>
      <c r="K85" t="str">
        <f>VLOOKUP(Orders[[#This Row],[Customer ID]],product!A84:N292,6,0)</f>
        <v>Frequent Shopper</v>
      </c>
      <c r="L85">
        <f>VLOOKUP(Orders[[#This Row],[Customer ID]],product!A84:N292,7,0)</f>
        <v>10</v>
      </c>
      <c r="M85">
        <f>VLOOKUP(Orders[[#This Row],[Customer ID]],product!A84:N292,8,0)</f>
        <v>450</v>
      </c>
      <c r="N85">
        <f>VLOOKUP(Orders[[#This Row],[Customer ID]],product!A84:N292,9,0)</f>
        <v>4500</v>
      </c>
      <c r="O85" s="1">
        <f>VLOOKUP(Orders[[#This Row],[Customer ID]],product!A84:N292,10,0)</f>
        <v>0.05</v>
      </c>
      <c r="P85">
        <f>VLOOKUP(Orders[[#This Row],[Customer ID]],product!A84:N292,11,0)</f>
        <v>4275</v>
      </c>
      <c r="Q85" t="str">
        <f>VLOOKUP(Orders[[#This Row],[Customer ID]],product!A84:N292,12,0)</f>
        <v>india</v>
      </c>
      <c r="R85" t="s">
        <v>1717</v>
      </c>
      <c r="S85">
        <f>VLOOKUP(Orders[[#This Row],[Customer ID]],product!A84:N292,14,0)</f>
        <v>11</v>
      </c>
    </row>
    <row r="86" spans="1:19" x14ac:dyDescent="0.25">
      <c r="A86">
        <v>185</v>
      </c>
      <c r="B86" s="6">
        <v>44835</v>
      </c>
      <c r="C86" t="s">
        <v>314</v>
      </c>
      <c r="D86" t="s">
        <v>695</v>
      </c>
      <c r="E86" t="str">
        <f>VLOOKUP(Orders[[#This Row],[Customer ID]],customer!A85:I297,2,0)</f>
        <v>Tarun Bhatia</v>
      </c>
      <c r="F86" t="str">
        <f>VLOOKUP(Orders[[#This Row],[Customer ID]],customer!A85:I297,3,0)</f>
        <v>tarunbhatia@gmail.com</v>
      </c>
      <c r="G86" t="str">
        <f>VLOOKUP(Orders[[#This Row],[Customer ID]],customer!A85:I297,7,0)</f>
        <v>China</v>
      </c>
      <c r="H86" t="str">
        <f>VLOOKUP(Orders[[#This Row],[Customer ID]],product!A85:K293,3,0)</f>
        <v>Electronic</v>
      </c>
      <c r="I86" t="str">
        <f>VLOOKUP(Orders[[#This Row],[Customer ID]],product!A85:N293,4,0)</f>
        <v>TVs</v>
      </c>
      <c r="J86" t="str">
        <f>VLOOKUP(Orders[[#This Row],[Customer ID]],product!A85:N293,5,0)</f>
        <v>Gaming Headset</v>
      </c>
      <c r="K86" t="str">
        <f>VLOOKUP(Orders[[#This Row],[Customer ID]],product!A85:N293,6,0)</f>
        <v>Frequent Shopper</v>
      </c>
      <c r="L86">
        <f>VLOOKUP(Orders[[#This Row],[Customer ID]],product!A85:N293,7,0)</f>
        <v>12</v>
      </c>
      <c r="M86">
        <f>VLOOKUP(Orders[[#This Row],[Customer ID]],product!A85:N293,8,0)</f>
        <v>650</v>
      </c>
      <c r="N86">
        <f>VLOOKUP(Orders[[#This Row],[Customer ID]],product!A85:N293,9,0)</f>
        <v>7800</v>
      </c>
      <c r="O86" s="1">
        <f>VLOOKUP(Orders[[#This Row],[Customer ID]],product!A85:N293,10,0)</f>
        <v>0.05</v>
      </c>
      <c r="P86">
        <f>VLOOKUP(Orders[[#This Row],[Customer ID]],product!A85:N293,11,0)</f>
        <v>7410</v>
      </c>
      <c r="Q86" t="str">
        <f>VLOOKUP(Orders[[#This Row],[Customer ID]],product!A85:N293,12,0)</f>
        <v>india</v>
      </c>
      <c r="R86" t="s">
        <v>1716</v>
      </c>
      <c r="S86">
        <f>VLOOKUP(Orders[[#This Row],[Customer ID]],product!A85:N293,14,0)</f>
        <v>15</v>
      </c>
    </row>
    <row r="87" spans="1:19" x14ac:dyDescent="0.25">
      <c r="A87">
        <v>186</v>
      </c>
      <c r="B87" s="6">
        <v>44839</v>
      </c>
      <c r="C87" t="s">
        <v>315</v>
      </c>
      <c r="D87" t="s">
        <v>696</v>
      </c>
      <c r="E87" t="str">
        <f>VLOOKUP(Orders[[#This Row],[Customer ID]],customer!A86:I298,2,0)</f>
        <v>Ajith</v>
      </c>
      <c r="F87" t="str">
        <f>VLOOKUP(Orders[[#This Row],[Customer ID]],customer!A86:I298,3,0)</f>
        <v>ajith@gmail.com</v>
      </c>
      <c r="G87" t="str">
        <f>VLOOKUP(Orders[[#This Row],[Customer ID]],customer!A86:I298,7,0)</f>
        <v>China</v>
      </c>
      <c r="H87" t="str">
        <f>VLOOKUP(Orders[[#This Row],[Customer ID]],product!A86:K294,3,0)</f>
        <v>Fashion And Apparel</v>
      </c>
      <c r="I87" t="str">
        <f>VLOOKUP(Orders[[#This Row],[Customer ID]],product!A86:N294,4,0)</f>
        <v>Gloves</v>
      </c>
      <c r="J87" t="str">
        <f>VLOOKUP(Orders[[#This Row],[Customer ID]],product!A86:N294,5,0)</f>
        <v>Polo Shirt</v>
      </c>
      <c r="K87" t="str">
        <f>VLOOKUP(Orders[[#This Row],[Customer ID]],product!A86:N294,6,0)</f>
        <v>Frequent Shopper</v>
      </c>
      <c r="L87">
        <f>VLOOKUP(Orders[[#This Row],[Customer ID]],product!A86:N294,7,0)</f>
        <v>4</v>
      </c>
      <c r="M87">
        <f>VLOOKUP(Orders[[#This Row],[Customer ID]],product!A86:N294,8,0)</f>
        <v>250</v>
      </c>
      <c r="N87">
        <f>VLOOKUP(Orders[[#This Row],[Customer ID]],product!A86:N294,9,0)</f>
        <v>1000</v>
      </c>
      <c r="O87" s="1">
        <f>VLOOKUP(Orders[[#This Row],[Customer ID]],product!A86:N294,10,0)</f>
        <v>0.04</v>
      </c>
      <c r="P87">
        <f>VLOOKUP(Orders[[#This Row],[Customer ID]],product!A86:N294,11,0)</f>
        <v>960</v>
      </c>
      <c r="Q87" t="str">
        <f>VLOOKUP(Orders[[#This Row],[Customer ID]],product!A86:N294,12,0)</f>
        <v>india</v>
      </c>
      <c r="R87" t="s">
        <v>1717</v>
      </c>
      <c r="S87">
        <f>VLOOKUP(Orders[[#This Row],[Customer ID]],product!A86:N294,14,0)</f>
        <v>19</v>
      </c>
    </row>
    <row r="88" spans="1:19" x14ac:dyDescent="0.25">
      <c r="A88">
        <v>187</v>
      </c>
      <c r="B88" s="6">
        <v>44846</v>
      </c>
      <c r="C88" t="s">
        <v>316</v>
      </c>
      <c r="D88" t="s">
        <v>697</v>
      </c>
      <c r="E88" t="str">
        <f>VLOOKUP(Orders[[#This Row],[Customer ID]],customer!A87:I299,2,0)</f>
        <v>Neha Kapoor</v>
      </c>
      <c r="F88" t="str">
        <f>VLOOKUP(Orders[[#This Row],[Customer ID]],customer!A87:I299,3,0)</f>
        <v>nehakapoor@gmail.com</v>
      </c>
      <c r="G88" t="str">
        <f>VLOOKUP(Orders[[#This Row],[Customer ID]],customer!A87:I299,7,0)</f>
        <v>China</v>
      </c>
      <c r="H88" t="str">
        <f>VLOOKUP(Orders[[#This Row],[Customer ID]],product!A87:K295,3,0)</f>
        <v>Home And Garden</v>
      </c>
      <c r="I88" t="str">
        <f>VLOOKUP(Orders[[#This Row],[Customer ID]],product!A87:N295,4,0)</f>
        <v>Vases</v>
      </c>
      <c r="J88" t="str">
        <f>VLOOKUP(Orders[[#This Row],[Customer ID]],product!A87:N295,5,0)</f>
        <v>Decorative Wall Clock</v>
      </c>
      <c r="K88" t="str">
        <f>VLOOKUP(Orders[[#This Row],[Customer ID]],product!A87:N295,6,0)</f>
        <v>Frequent Shopper</v>
      </c>
      <c r="L88">
        <f>VLOOKUP(Orders[[#This Row],[Customer ID]],product!A87:N295,7,0)</f>
        <v>5</v>
      </c>
      <c r="M88">
        <f>VLOOKUP(Orders[[#This Row],[Customer ID]],product!A87:N295,8,0)</f>
        <v>280</v>
      </c>
      <c r="N88">
        <f>VLOOKUP(Orders[[#This Row],[Customer ID]],product!A87:N295,9,0)</f>
        <v>1400</v>
      </c>
      <c r="O88" s="1">
        <f>VLOOKUP(Orders[[#This Row],[Customer ID]],product!A87:N295,10,0)</f>
        <v>0.03</v>
      </c>
      <c r="P88">
        <f>VLOOKUP(Orders[[#This Row],[Customer ID]],product!A87:N295,11,0)</f>
        <v>1358</v>
      </c>
      <c r="Q88" t="str">
        <f>VLOOKUP(Orders[[#This Row],[Customer ID]],product!A87:N295,12,0)</f>
        <v>india</v>
      </c>
      <c r="R88" t="s">
        <v>1717</v>
      </c>
      <c r="S88">
        <f>VLOOKUP(Orders[[#This Row],[Customer ID]],product!A87:N295,14,0)</f>
        <v>20</v>
      </c>
    </row>
    <row r="89" spans="1:19" x14ac:dyDescent="0.25">
      <c r="A89">
        <v>188</v>
      </c>
      <c r="B89" s="6">
        <v>44855</v>
      </c>
      <c r="C89" t="s">
        <v>317</v>
      </c>
      <c r="D89" t="s">
        <v>698</v>
      </c>
      <c r="E89" t="str">
        <f>VLOOKUP(Orders[[#This Row],[Customer ID]],customer!A88:I300,2,0)</f>
        <v>Siva</v>
      </c>
      <c r="F89" t="str">
        <f>VLOOKUP(Orders[[#This Row],[Customer ID]],customer!A88:I300,3,0)</f>
        <v>siva@gmail.com</v>
      </c>
      <c r="G89" t="str">
        <f>VLOOKUP(Orders[[#This Row],[Customer ID]],customer!A88:I300,7,0)</f>
        <v>China</v>
      </c>
      <c r="H89" t="str">
        <f>VLOOKUP(Orders[[#This Row],[Customer ID]],product!A88:K296,3,0)</f>
        <v>Household Essentials</v>
      </c>
      <c r="I89" t="str">
        <f>VLOOKUP(Orders[[#This Row],[Customer ID]],product!A88:N296,4,0)</f>
        <v>Deodorants</v>
      </c>
      <c r="J89" t="str">
        <f>VLOOKUP(Orders[[#This Row],[Customer ID]],product!A88:N296,5,0)</f>
        <v>Power Strip</v>
      </c>
      <c r="K89" t="str">
        <f>VLOOKUP(Orders[[#This Row],[Customer ID]],product!A88:N296,6,0)</f>
        <v>Frequent Shopper</v>
      </c>
      <c r="L89">
        <f>VLOOKUP(Orders[[#This Row],[Customer ID]],product!A88:N296,7,0)</f>
        <v>2</v>
      </c>
      <c r="M89">
        <f>VLOOKUP(Orders[[#This Row],[Customer ID]],product!A88:N296,8,0)</f>
        <v>290</v>
      </c>
      <c r="N89">
        <f>VLOOKUP(Orders[[#This Row],[Customer ID]],product!A88:N296,9,0)</f>
        <v>580</v>
      </c>
      <c r="O89" s="1">
        <f>VLOOKUP(Orders[[#This Row],[Customer ID]],product!A88:N296,10,0)</f>
        <v>0.05</v>
      </c>
      <c r="P89">
        <f>VLOOKUP(Orders[[#This Row],[Customer ID]],product!A88:N296,11,0)</f>
        <v>551</v>
      </c>
      <c r="Q89" t="str">
        <f>VLOOKUP(Orders[[#This Row],[Customer ID]],product!A88:N296,12,0)</f>
        <v>india</v>
      </c>
      <c r="R89" t="s">
        <v>1717</v>
      </c>
      <c r="S89">
        <f>VLOOKUP(Orders[[#This Row],[Customer ID]],product!A88:N296,14,0)</f>
        <v>3</v>
      </c>
    </row>
    <row r="90" spans="1:19" x14ac:dyDescent="0.25">
      <c r="A90">
        <v>189</v>
      </c>
      <c r="B90" s="6">
        <v>44866</v>
      </c>
      <c r="C90" t="s">
        <v>318</v>
      </c>
      <c r="D90" t="s">
        <v>699</v>
      </c>
      <c r="E90" t="str">
        <f>VLOOKUP(Orders[[#This Row],[Customer ID]],customer!A89:I301,2,0)</f>
        <v>Akash Malhotra</v>
      </c>
      <c r="F90" t="str">
        <f>VLOOKUP(Orders[[#This Row],[Customer ID]],customer!A89:I301,3,0)</f>
        <v>akashmalhotra@gmail.com</v>
      </c>
      <c r="G90" t="str">
        <f>VLOOKUP(Orders[[#This Row],[Customer ID]],customer!A89:I301,7,0)</f>
        <v>China</v>
      </c>
      <c r="H90" t="str">
        <f>VLOOKUP(Orders[[#This Row],[Customer ID]],product!A89:K297,3,0)</f>
        <v>Electronic</v>
      </c>
      <c r="I90" t="str">
        <f>VLOOKUP(Orders[[#This Row],[Customer ID]],product!A89:N297,4,0)</f>
        <v>Drones</v>
      </c>
      <c r="J90" t="str">
        <f>VLOOKUP(Orders[[#This Row],[Customer ID]],product!A89:N297,5,0)</f>
        <v>Wireless Earbuds</v>
      </c>
      <c r="K90" t="str">
        <f>VLOOKUP(Orders[[#This Row],[Customer ID]],product!A89:N297,6,0)</f>
        <v>Frequent Shopper</v>
      </c>
      <c r="L90">
        <f>VLOOKUP(Orders[[#This Row],[Customer ID]],product!A89:N297,7,0)</f>
        <v>6</v>
      </c>
      <c r="M90">
        <f>VLOOKUP(Orders[[#This Row],[Customer ID]],product!A89:N297,8,0)</f>
        <v>645</v>
      </c>
      <c r="N90">
        <f>VLOOKUP(Orders[[#This Row],[Customer ID]],product!A89:N297,9,0)</f>
        <v>3870</v>
      </c>
      <c r="O90" s="1">
        <f>VLOOKUP(Orders[[#This Row],[Customer ID]],product!A89:N297,10,0)</f>
        <v>0.05</v>
      </c>
      <c r="P90">
        <f>VLOOKUP(Orders[[#This Row],[Customer ID]],product!A89:N297,11,0)</f>
        <v>3676.5</v>
      </c>
      <c r="Q90" t="str">
        <f>VLOOKUP(Orders[[#This Row],[Customer ID]],product!A89:N297,12,0)</f>
        <v>india</v>
      </c>
      <c r="R90" t="s">
        <v>1716</v>
      </c>
      <c r="S90">
        <f>VLOOKUP(Orders[[#This Row],[Customer ID]],product!A89:N297,14,0)</f>
        <v>5</v>
      </c>
    </row>
    <row r="91" spans="1:19" x14ac:dyDescent="0.25">
      <c r="A91">
        <v>190</v>
      </c>
      <c r="B91" s="6">
        <v>44868</v>
      </c>
      <c r="C91" t="s">
        <v>319</v>
      </c>
      <c r="D91" t="s">
        <v>700</v>
      </c>
      <c r="E91" t="str">
        <f>VLOOKUP(Orders[[#This Row],[Customer ID]],customer!A90:I302,2,0)</f>
        <v>Aiden</v>
      </c>
      <c r="F91" t="str">
        <f>VLOOKUP(Orders[[#This Row],[Customer ID]],customer!A90:I302,3,0)</f>
        <v>alpha123@gmail.com</v>
      </c>
      <c r="G91" t="str">
        <f>VLOOKUP(Orders[[#This Row],[Customer ID]],customer!A90:I302,7,0)</f>
        <v>China</v>
      </c>
      <c r="H91" t="str">
        <f>VLOOKUP(Orders[[#This Row],[Customer ID]],product!A90:K298,3,0)</f>
        <v>Fashion And Apparel</v>
      </c>
      <c r="I91" t="str">
        <f>VLOOKUP(Orders[[#This Row],[Customer ID]],product!A90:N298,4,0)</f>
        <v>Sunglasses</v>
      </c>
      <c r="J91" t="str">
        <f>VLOOKUP(Orders[[#This Row],[Customer ID]],product!A90:N298,5,0)</f>
        <v>Leggings</v>
      </c>
      <c r="K91" t="str">
        <f>VLOOKUP(Orders[[#This Row],[Customer ID]],product!A90:N298,6,0)</f>
        <v>Frequent Shopper</v>
      </c>
      <c r="L91">
        <f>VLOOKUP(Orders[[#This Row],[Customer ID]],product!A90:N298,7,0)</f>
        <v>6</v>
      </c>
      <c r="M91">
        <f>VLOOKUP(Orders[[#This Row],[Customer ID]],product!A90:N298,8,0)</f>
        <v>840</v>
      </c>
      <c r="N91">
        <f>VLOOKUP(Orders[[#This Row],[Customer ID]],product!A90:N298,9,0)</f>
        <v>5040</v>
      </c>
      <c r="O91" s="1">
        <f>VLOOKUP(Orders[[#This Row],[Customer ID]],product!A90:N298,10,0)</f>
        <v>0.04</v>
      </c>
      <c r="P91">
        <f>VLOOKUP(Orders[[#This Row],[Customer ID]],product!A90:N298,11,0)</f>
        <v>4838.3999999999996</v>
      </c>
      <c r="Q91" t="str">
        <f>VLOOKUP(Orders[[#This Row],[Customer ID]],product!A90:N298,12,0)</f>
        <v>india</v>
      </c>
      <c r="R91" t="s">
        <v>1716</v>
      </c>
      <c r="S91">
        <f>VLOOKUP(Orders[[#This Row],[Customer ID]],product!A90:N298,14,0)</f>
        <v>6</v>
      </c>
    </row>
    <row r="92" spans="1:19" x14ac:dyDescent="0.25">
      <c r="A92">
        <v>191</v>
      </c>
      <c r="B92" s="6">
        <v>44874</v>
      </c>
      <c r="C92" t="s">
        <v>320</v>
      </c>
      <c r="D92" t="s">
        <v>701</v>
      </c>
      <c r="E92" t="str">
        <f>VLOOKUP(Orders[[#This Row],[Customer ID]],customer!A91:I303,2,0)</f>
        <v>Bella</v>
      </c>
      <c r="F92" t="str">
        <f>VLOOKUP(Orders[[#This Row],[Customer ID]],customer!A91:I303,3,0)</f>
        <v>beta456@yahoo.com</v>
      </c>
      <c r="G92" t="str">
        <f>VLOOKUP(Orders[[#This Row],[Customer ID]],customer!A91:I303,7,0)</f>
        <v>UK</v>
      </c>
      <c r="H92" t="str">
        <f>VLOOKUP(Orders[[#This Row],[Customer ID]],product!A91:K299,3,0)</f>
        <v>Home And Garden</v>
      </c>
      <c r="I92" t="str">
        <f>VLOOKUP(Orders[[#This Row],[Customer ID]],product!A91:N299,4,0)</f>
        <v>Storage Baskets</v>
      </c>
      <c r="J92" t="str">
        <f>VLOOKUP(Orders[[#This Row],[Customer ID]],product!A91:N299,5,0)</f>
        <v>Potted Plants</v>
      </c>
      <c r="K92" t="str">
        <f>VLOOKUP(Orders[[#This Row],[Customer ID]],product!A91:N299,6,0)</f>
        <v>Frequent Shopper</v>
      </c>
      <c r="L92">
        <f>VLOOKUP(Orders[[#This Row],[Customer ID]],product!A91:N299,7,0)</f>
        <v>5</v>
      </c>
      <c r="M92">
        <f>VLOOKUP(Orders[[#This Row],[Customer ID]],product!A91:N299,8,0)</f>
        <v>150</v>
      </c>
      <c r="N92">
        <f>VLOOKUP(Orders[[#This Row],[Customer ID]],product!A91:N299,9,0)</f>
        <v>750</v>
      </c>
      <c r="O92" s="1">
        <f>VLOOKUP(Orders[[#This Row],[Customer ID]],product!A91:N299,10,0)</f>
        <v>0.03</v>
      </c>
      <c r="P92">
        <f>VLOOKUP(Orders[[#This Row],[Customer ID]],product!A91:N299,11,0)</f>
        <v>727.5</v>
      </c>
      <c r="Q92" t="str">
        <f>VLOOKUP(Orders[[#This Row],[Customer ID]],product!A91:N299,12,0)</f>
        <v>india</v>
      </c>
      <c r="R92" t="s">
        <v>1716</v>
      </c>
      <c r="S92">
        <f>VLOOKUP(Orders[[#This Row],[Customer ID]],product!A91:N299,14,0)</f>
        <v>8</v>
      </c>
    </row>
    <row r="93" spans="1:19" x14ac:dyDescent="0.25">
      <c r="A93">
        <v>192</v>
      </c>
      <c r="B93" s="6">
        <v>44882</v>
      </c>
      <c r="C93" t="s">
        <v>321</v>
      </c>
      <c r="D93" t="s">
        <v>702</v>
      </c>
      <c r="E93" t="str">
        <f>VLOOKUP(Orders[[#This Row],[Customer ID]],customer!A92:I304,2,0)</f>
        <v>Cyrus</v>
      </c>
      <c r="F93" t="str">
        <f>VLOOKUP(Orders[[#This Row],[Customer ID]],customer!A92:I304,3,0)</f>
        <v>gamma789@gmail.com</v>
      </c>
      <c r="G93" t="str">
        <f>VLOOKUP(Orders[[#This Row],[Customer ID]],customer!A92:I304,7,0)</f>
        <v>UK</v>
      </c>
      <c r="H93" t="str">
        <f>VLOOKUP(Orders[[#This Row],[Customer ID]],product!A92:K300,3,0)</f>
        <v>Household Essentials</v>
      </c>
      <c r="I93" t="str">
        <f>VLOOKUP(Orders[[#This Row],[Customer ID]],product!A92:N300,4,0)</f>
        <v>Hair Conditioner</v>
      </c>
      <c r="J93" t="str">
        <f>VLOOKUP(Orders[[#This Row],[Customer ID]],product!A92:N300,5,0)</f>
        <v>Body Scrub</v>
      </c>
      <c r="K93" t="str">
        <f>VLOOKUP(Orders[[#This Row],[Customer ID]],product!A92:N300,6,0)</f>
        <v>Frequent Shopper</v>
      </c>
      <c r="L93">
        <f>VLOOKUP(Orders[[#This Row],[Customer ID]],product!A92:N300,7,0)</f>
        <v>3</v>
      </c>
      <c r="M93">
        <f>VLOOKUP(Orders[[#This Row],[Customer ID]],product!A92:N300,8,0)</f>
        <v>300</v>
      </c>
      <c r="N93">
        <f>VLOOKUP(Orders[[#This Row],[Customer ID]],product!A92:N300,9,0)</f>
        <v>900</v>
      </c>
      <c r="O93" s="1">
        <f>VLOOKUP(Orders[[#This Row],[Customer ID]],product!A92:N300,10,0)</f>
        <v>0.05</v>
      </c>
      <c r="P93">
        <f>VLOOKUP(Orders[[#This Row],[Customer ID]],product!A92:N300,11,0)</f>
        <v>855</v>
      </c>
      <c r="Q93" t="str">
        <f>VLOOKUP(Orders[[#This Row],[Customer ID]],product!A92:N300,12,0)</f>
        <v>india</v>
      </c>
      <c r="R93" t="s">
        <v>1716</v>
      </c>
      <c r="S93">
        <f>VLOOKUP(Orders[[#This Row],[Customer ID]],product!A92:N300,14,0)</f>
        <v>5</v>
      </c>
    </row>
    <row r="94" spans="1:19" x14ac:dyDescent="0.25">
      <c r="A94">
        <v>193</v>
      </c>
      <c r="B94" s="6">
        <v>44896</v>
      </c>
      <c r="C94" t="s">
        <v>322</v>
      </c>
      <c r="D94" t="s">
        <v>703</v>
      </c>
      <c r="E94" t="str">
        <f>VLOOKUP(Orders[[#This Row],[Customer ID]],customer!A93:I305,2,0)</f>
        <v>Dahlia</v>
      </c>
      <c r="F94" t="str">
        <f>VLOOKUP(Orders[[#This Row],[Customer ID]],customer!A93:I305,3,0)</f>
        <v>delta321@yahoo.com</v>
      </c>
      <c r="G94" t="str">
        <f>VLOOKUP(Orders[[#This Row],[Customer ID]],customer!A93:I305,7,0)</f>
        <v>UK</v>
      </c>
      <c r="H94" t="str">
        <f>VLOOKUP(Orders[[#This Row],[Customer ID]],product!A93:K301,3,0)</f>
        <v>Electronic</v>
      </c>
      <c r="I94" t="str">
        <f>VLOOKUP(Orders[[#This Row],[Customer ID]],product!A93:N301,4,0)</f>
        <v>Charging Stations</v>
      </c>
      <c r="J94" t="str">
        <f>VLOOKUP(Orders[[#This Row],[Customer ID]],product!A93:N301,5,0)</f>
        <v>Bluetooth Earbuds</v>
      </c>
      <c r="K94" t="str">
        <f>VLOOKUP(Orders[[#This Row],[Customer ID]],product!A93:N301,6,0)</f>
        <v>New Customer</v>
      </c>
      <c r="L94">
        <f>VLOOKUP(Orders[[#This Row],[Customer ID]],product!A93:N301,7,0)</f>
        <v>4</v>
      </c>
      <c r="M94">
        <f>VLOOKUP(Orders[[#This Row],[Customer ID]],product!A93:N301,8,0)</f>
        <v>350</v>
      </c>
      <c r="N94">
        <f>VLOOKUP(Orders[[#This Row],[Customer ID]],product!A93:N301,9,0)</f>
        <v>1400</v>
      </c>
      <c r="O94" s="1">
        <f>VLOOKUP(Orders[[#This Row],[Customer ID]],product!A93:N301,10,0)</f>
        <v>0.05</v>
      </c>
      <c r="P94">
        <f>VLOOKUP(Orders[[#This Row],[Customer ID]],product!A93:N301,11,0)</f>
        <v>1330</v>
      </c>
      <c r="Q94" t="str">
        <f>VLOOKUP(Orders[[#This Row],[Customer ID]],product!A93:N301,12,0)</f>
        <v>india</v>
      </c>
      <c r="R94" t="s">
        <v>1717</v>
      </c>
      <c r="S94">
        <f>VLOOKUP(Orders[[#This Row],[Customer ID]],product!A93:N301,14,0)</f>
        <v>6</v>
      </c>
    </row>
    <row r="95" spans="1:19" x14ac:dyDescent="0.25">
      <c r="A95">
        <v>194</v>
      </c>
      <c r="B95" s="6">
        <v>44901</v>
      </c>
      <c r="C95" t="s">
        <v>323</v>
      </c>
      <c r="D95" t="s">
        <v>704</v>
      </c>
      <c r="E95" t="str">
        <f>VLOOKUP(Orders[[#This Row],[Customer ID]],customer!A94:I306,2,0)</f>
        <v>Elias</v>
      </c>
      <c r="F95" t="str">
        <f>VLOOKUP(Orders[[#This Row],[Customer ID]],customer!A94:I306,3,0)</f>
        <v>epsilon654@gmail.com</v>
      </c>
      <c r="G95" t="str">
        <f>VLOOKUP(Orders[[#This Row],[Customer ID]],customer!A94:I306,7,0)</f>
        <v>UK</v>
      </c>
      <c r="H95" t="str">
        <f>VLOOKUP(Orders[[#This Row],[Customer ID]],product!A94:K302,3,0)</f>
        <v>Fashion And Apparel</v>
      </c>
      <c r="I95" t="str">
        <f>VLOOKUP(Orders[[#This Row],[Customer ID]],product!A94:N302,4,0)</f>
        <v>Ties &amp; Scarves</v>
      </c>
      <c r="J95" t="str">
        <f>VLOOKUP(Orders[[#This Row],[Customer ID]],product!A94:N302,5,0)</f>
        <v>Hoodie</v>
      </c>
      <c r="K95" t="str">
        <f>VLOOKUP(Orders[[#This Row],[Customer ID]],product!A94:N302,6,0)</f>
        <v>New Customer</v>
      </c>
      <c r="L95">
        <f>VLOOKUP(Orders[[#This Row],[Customer ID]],product!A94:N302,7,0)</f>
        <v>8</v>
      </c>
      <c r="M95">
        <f>VLOOKUP(Orders[[#This Row],[Customer ID]],product!A94:N302,8,0)</f>
        <v>380</v>
      </c>
      <c r="N95">
        <f>VLOOKUP(Orders[[#This Row],[Customer ID]],product!A94:N302,9,0)</f>
        <v>3040</v>
      </c>
      <c r="O95" s="1">
        <f>VLOOKUP(Orders[[#This Row],[Customer ID]],product!A94:N302,10,0)</f>
        <v>0.04</v>
      </c>
      <c r="P95">
        <f>VLOOKUP(Orders[[#This Row],[Customer ID]],product!A94:N302,11,0)</f>
        <v>2918.4</v>
      </c>
      <c r="Q95" t="str">
        <f>VLOOKUP(Orders[[#This Row],[Customer ID]],product!A94:N302,12,0)</f>
        <v>india</v>
      </c>
      <c r="R95" t="s">
        <v>1717</v>
      </c>
      <c r="S95">
        <f>VLOOKUP(Orders[[#This Row],[Customer ID]],product!A94:N302,14,0)</f>
        <v>2</v>
      </c>
    </row>
    <row r="96" spans="1:19" x14ac:dyDescent="0.25">
      <c r="A96">
        <v>195</v>
      </c>
      <c r="B96" s="6">
        <v>44908</v>
      </c>
      <c r="C96" t="s">
        <v>324</v>
      </c>
      <c r="D96" t="s">
        <v>705</v>
      </c>
      <c r="E96" t="str">
        <f>VLOOKUP(Orders[[#This Row],[Customer ID]],customer!A95:I307,2,0)</f>
        <v>Fiona</v>
      </c>
      <c r="F96" t="str">
        <f>VLOOKUP(Orders[[#This Row],[Customer ID]],customer!A95:I307,3,0)</f>
        <v>zeta987@yahoo.com</v>
      </c>
      <c r="G96" t="str">
        <f>VLOOKUP(Orders[[#This Row],[Customer ID]],customer!A95:I307,7,0)</f>
        <v>UK</v>
      </c>
      <c r="H96" t="str">
        <f>VLOOKUP(Orders[[#This Row],[Customer ID]],product!A95:K303,3,0)</f>
        <v>Home And Garden</v>
      </c>
      <c r="I96" t="str">
        <f>VLOOKUP(Orders[[#This Row],[Customer ID]],product!A95:N303,4,0)</f>
        <v>Throw Pillows</v>
      </c>
      <c r="J96" t="str">
        <f>VLOOKUP(Orders[[#This Row],[Customer ID]],product!A95:N303,5,0)</f>
        <v>Porch Swing</v>
      </c>
      <c r="K96" t="str">
        <f>VLOOKUP(Orders[[#This Row],[Customer ID]],product!A95:N303,6,0)</f>
        <v>Frequent Returns</v>
      </c>
      <c r="L96">
        <f>VLOOKUP(Orders[[#This Row],[Customer ID]],product!A95:N303,7,0)</f>
        <v>7</v>
      </c>
      <c r="M96">
        <f>VLOOKUP(Orders[[#This Row],[Customer ID]],product!A95:N303,8,0)</f>
        <v>420</v>
      </c>
      <c r="N96">
        <f>VLOOKUP(Orders[[#This Row],[Customer ID]],product!A95:N303,9,0)</f>
        <v>2940</v>
      </c>
      <c r="O96" s="1">
        <f>VLOOKUP(Orders[[#This Row],[Customer ID]],product!A95:N303,10,0)</f>
        <v>0.03</v>
      </c>
      <c r="P96">
        <f>VLOOKUP(Orders[[#This Row],[Customer ID]],product!A95:N303,11,0)</f>
        <v>2851.7999999999997</v>
      </c>
      <c r="Q96" t="str">
        <f>VLOOKUP(Orders[[#This Row],[Customer ID]],product!A95:N303,12,0)</f>
        <v>india</v>
      </c>
      <c r="R96" t="s">
        <v>1716</v>
      </c>
      <c r="S96">
        <f>VLOOKUP(Orders[[#This Row],[Customer ID]],product!A95:N303,14,0)</f>
        <v>3</v>
      </c>
    </row>
    <row r="97" spans="1:19" x14ac:dyDescent="0.25">
      <c r="A97">
        <v>196</v>
      </c>
      <c r="B97" s="6">
        <v>44915</v>
      </c>
      <c r="C97" t="s">
        <v>325</v>
      </c>
      <c r="D97" t="s">
        <v>706</v>
      </c>
      <c r="E97" t="str">
        <f>VLOOKUP(Orders[[#This Row],[Customer ID]],customer!A96:I308,2,0)</f>
        <v>Gideon</v>
      </c>
      <c r="F97" t="str">
        <f>VLOOKUP(Orders[[#This Row],[Customer ID]],customer!A96:I308,3,0)</f>
        <v>eta234@gmail.com</v>
      </c>
      <c r="G97" t="str">
        <f>VLOOKUP(Orders[[#This Row],[Customer ID]],customer!A96:I308,7,0)</f>
        <v>UK</v>
      </c>
      <c r="H97" t="str">
        <f>VLOOKUP(Orders[[#This Row],[Customer ID]],product!A96:K304,3,0)</f>
        <v>Household Essentials</v>
      </c>
      <c r="I97" t="str">
        <f>VLOOKUP(Orders[[#This Row],[Customer ID]],product!A96:N304,4,0)</f>
        <v>Soap Bars</v>
      </c>
      <c r="J97" t="str">
        <f>VLOOKUP(Orders[[#This Row],[Customer ID]],product!A96:N304,5,0)</f>
        <v>Makeup Remover</v>
      </c>
      <c r="K97" t="str">
        <f>VLOOKUP(Orders[[#This Row],[Customer ID]],product!A96:N304,6,0)</f>
        <v>Frequent Returns</v>
      </c>
      <c r="L97">
        <f>VLOOKUP(Orders[[#This Row],[Customer ID]],product!A96:N304,7,0)</f>
        <v>9</v>
      </c>
      <c r="M97">
        <f>VLOOKUP(Orders[[#This Row],[Customer ID]],product!A96:N304,8,0)</f>
        <v>435</v>
      </c>
      <c r="N97">
        <f>VLOOKUP(Orders[[#This Row],[Customer ID]],product!A96:N304,9,0)</f>
        <v>3915</v>
      </c>
      <c r="O97" s="1">
        <f>VLOOKUP(Orders[[#This Row],[Customer ID]],product!A96:N304,10,0)</f>
        <v>0.05</v>
      </c>
      <c r="P97">
        <f>VLOOKUP(Orders[[#This Row],[Customer ID]],product!A96:N304,11,0)</f>
        <v>3719.25</v>
      </c>
      <c r="Q97" t="str">
        <f>VLOOKUP(Orders[[#This Row],[Customer ID]],product!A96:N304,12,0)</f>
        <v>india</v>
      </c>
      <c r="R97" t="s">
        <v>1717</v>
      </c>
      <c r="S97">
        <f>VLOOKUP(Orders[[#This Row],[Customer ID]],product!A96:N304,14,0)</f>
        <v>4</v>
      </c>
    </row>
    <row r="98" spans="1:19" x14ac:dyDescent="0.25">
      <c r="A98">
        <v>197</v>
      </c>
      <c r="B98" s="6">
        <v>44927</v>
      </c>
      <c r="C98" t="s">
        <v>326</v>
      </c>
      <c r="D98" t="s">
        <v>707</v>
      </c>
      <c r="E98" t="str">
        <f>VLOOKUP(Orders[[#This Row],[Customer ID]],customer!A97:I309,2,0)</f>
        <v>Hazel</v>
      </c>
      <c r="F98" t="str">
        <f>VLOOKUP(Orders[[#This Row],[Customer ID]],customer!A97:I309,3,0)</f>
        <v>theta567@yahoo.com</v>
      </c>
      <c r="G98" t="str">
        <f>VLOOKUP(Orders[[#This Row],[Customer ID]],customer!A97:I309,7,0)</f>
        <v>UK</v>
      </c>
      <c r="H98" t="str">
        <f>VLOOKUP(Orders[[#This Row],[Customer ID]],product!A97:K305,3,0)</f>
        <v>Electronic</v>
      </c>
      <c r="I98" t="str">
        <f>VLOOKUP(Orders[[#This Row],[Customer ID]],product!A97:N305,4,0)</f>
        <v>Projectors</v>
      </c>
      <c r="J98" t="str">
        <f>VLOOKUP(Orders[[#This Row],[Customer ID]],product!A97:N305,5,0)</f>
        <v>Phone Tripod</v>
      </c>
      <c r="K98" t="str">
        <f>VLOOKUP(Orders[[#This Row],[Customer ID]],product!A97:N305,6,0)</f>
        <v>Frequent Shopper</v>
      </c>
      <c r="L98">
        <f>VLOOKUP(Orders[[#This Row],[Customer ID]],product!A97:N305,7,0)</f>
        <v>10</v>
      </c>
      <c r="M98">
        <f>VLOOKUP(Orders[[#This Row],[Customer ID]],product!A97:N305,8,0)</f>
        <v>560</v>
      </c>
      <c r="N98">
        <f>VLOOKUP(Orders[[#This Row],[Customer ID]],product!A97:N305,9,0)</f>
        <v>5600</v>
      </c>
      <c r="O98" s="1">
        <f>VLOOKUP(Orders[[#This Row],[Customer ID]],product!A97:N305,10,0)</f>
        <v>0.05</v>
      </c>
      <c r="P98">
        <f>VLOOKUP(Orders[[#This Row],[Customer ID]],product!A97:N305,11,0)</f>
        <v>5320</v>
      </c>
      <c r="Q98" t="str">
        <f>VLOOKUP(Orders[[#This Row],[Customer ID]],product!A97:N305,12,0)</f>
        <v>india</v>
      </c>
      <c r="R98" t="s">
        <v>1716</v>
      </c>
      <c r="S98">
        <f>VLOOKUP(Orders[[#This Row],[Customer ID]],product!A97:N305,14,0)</f>
        <v>7</v>
      </c>
    </row>
    <row r="99" spans="1:19" x14ac:dyDescent="0.25">
      <c r="A99">
        <v>198</v>
      </c>
      <c r="B99" s="6">
        <v>44931</v>
      </c>
      <c r="C99" t="s">
        <v>327</v>
      </c>
      <c r="D99" t="s">
        <v>708</v>
      </c>
      <c r="E99" t="str">
        <f>VLOOKUP(Orders[[#This Row],[Customer ID]],customer!A98:I310,2,0)</f>
        <v>Ivy</v>
      </c>
      <c r="F99" t="str">
        <f>VLOOKUP(Orders[[#This Row],[Customer ID]],customer!A98:I310,3,0)</f>
        <v>iota890@gmail.com</v>
      </c>
      <c r="G99" t="str">
        <f>VLOOKUP(Orders[[#This Row],[Customer ID]],customer!A98:I310,7,0)</f>
        <v>UK</v>
      </c>
      <c r="H99" t="str">
        <f>VLOOKUP(Orders[[#This Row],[Customer ID]],product!A98:K306,3,0)</f>
        <v>Fashion And Apparel</v>
      </c>
      <c r="I99" t="str">
        <f>VLOOKUP(Orders[[#This Row],[Customer ID]],product!A98:N306,4,0)</f>
        <v>Tracksuits</v>
      </c>
      <c r="J99" t="str">
        <f>VLOOKUP(Orders[[#This Row],[Customer ID]],product!A98:N306,5,0)</f>
        <v>Cardigan Sweater</v>
      </c>
      <c r="K99" t="str">
        <f>VLOOKUP(Orders[[#This Row],[Customer ID]],product!A98:N306,6,0)</f>
        <v>Frequent Shopper</v>
      </c>
      <c r="L99">
        <f>VLOOKUP(Orders[[#This Row],[Customer ID]],product!A98:N306,7,0)</f>
        <v>4</v>
      </c>
      <c r="M99">
        <f>VLOOKUP(Orders[[#This Row],[Customer ID]],product!A98:N306,8,0)</f>
        <v>580</v>
      </c>
      <c r="N99">
        <f>VLOOKUP(Orders[[#This Row],[Customer ID]],product!A98:N306,9,0)</f>
        <v>2320</v>
      </c>
      <c r="O99" s="1">
        <f>VLOOKUP(Orders[[#This Row],[Customer ID]],product!A98:N306,10,0)</f>
        <v>0.04</v>
      </c>
      <c r="P99">
        <f>VLOOKUP(Orders[[#This Row],[Customer ID]],product!A98:N306,11,0)</f>
        <v>2227.1999999999998</v>
      </c>
      <c r="Q99" t="str">
        <f>VLOOKUP(Orders[[#This Row],[Customer ID]],product!A98:N306,12,0)</f>
        <v>india</v>
      </c>
      <c r="R99" t="s">
        <v>1716</v>
      </c>
      <c r="S99">
        <f>VLOOKUP(Orders[[#This Row],[Customer ID]],product!A98:N306,14,0)</f>
        <v>9</v>
      </c>
    </row>
    <row r="100" spans="1:19" x14ac:dyDescent="0.25">
      <c r="A100">
        <v>199</v>
      </c>
      <c r="B100" s="6">
        <v>44941</v>
      </c>
      <c r="C100" t="s">
        <v>328</v>
      </c>
      <c r="D100" t="s">
        <v>709</v>
      </c>
      <c r="E100" t="str">
        <f>VLOOKUP(Orders[[#This Row],[Customer ID]],customer!A99:I311,2,0)</f>
        <v>Jasper</v>
      </c>
      <c r="F100" t="str">
        <f>VLOOKUP(Orders[[#This Row],[Customer ID]],customer!A99:I311,3,0)</f>
        <v>kappa123@yahoo.com</v>
      </c>
      <c r="G100" t="str">
        <f>VLOOKUP(Orders[[#This Row],[Customer ID]],customer!A99:I311,7,0)</f>
        <v>UK</v>
      </c>
      <c r="H100" t="str">
        <f>VLOOKUP(Orders[[#This Row],[Customer ID]],product!A99:K307,3,0)</f>
        <v>Home And Garden</v>
      </c>
      <c r="I100" t="str">
        <f>VLOOKUP(Orders[[#This Row],[Customer ID]],product!A99:N307,4,0)</f>
        <v>Outdoor Chairs</v>
      </c>
      <c r="J100" t="str">
        <f>VLOOKUP(Orders[[#This Row],[Customer ID]],product!A99:N307,5,0)</f>
        <v>Patio Sofa</v>
      </c>
      <c r="K100" t="str">
        <f>VLOOKUP(Orders[[#This Row],[Customer ID]],product!A99:N307,6,0)</f>
        <v>Frequent Shopper</v>
      </c>
      <c r="L100">
        <f>VLOOKUP(Orders[[#This Row],[Customer ID]],product!A99:N307,7,0)</f>
        <v>5</v>
      </c>
      <c r="M100">
        <f>VLOOKUP(Orders[[#This Row],[Customer ID]],product!A99:N307,8,0)</f>
        <v>570</v>
      </c>
      <c r="N100">
        <f>VLOOKUP(Orders[[#This Row],[Customer ID]],product!A99:N307,9,0)</f>
        <v>2850</v>
      </c>
      <c r="O100" s="1">
        <f>VLOOKUP(Orders[[#This Row],[Customer ID]],product!A99:N307,10,0)</f>
        <v>0.03</v>
      </c>
      <c r="P100">
        <f>VLOOKUP(Orders[[#This Row],[Customer ID]],product!A99:N307,11,0)</f>
        <v>2764.5</v>
      </c>
      <c r="Q100" t="str">
        <f>VLOOKUP(Orders[[#This Row],[Customer ID]],product!A99:N307,12,0)</f>
        <v>india</v>
      </c>
      <c r="R100" t="s">
        <v>1717</v>
      </c>
      <c r="S100">
        <f>VLOOKUP(Orders[[#This Row],[Customer ID]],product!A99:N307,14,0)</f>
        <v>11</v>
      </c>
    </row>
    <row r="101" spans="1:19" x14ac:dyDescent="0.25">
      <c r="A101">
        <v>200</v>
      </c>
      <c r="B101" s="6">
        <v>44948</v>
      </c>
      <c r="C101" t="s">
        <v>329</v>
      </c>
      <c r="D101" t="s">
        <v>710</v>
      </c>
      <c r="E101" t="str">
        <f>VLOOKUP(Orders[[#This Row],[Customer ID]],customer!A100:I312,2,0)</f>
        <v>Kai</v>
      </c>
      <c r="F101" t="str">
        <f>VLOOKUP(Orders[[#This Row],[Customer ID]],customer!A100:I312,3,0)</f>
        <v>lambda456@gmail.com</v>
      </c>
      <c r="G101" t="str">
        <f>VLOOKUP(Orders[[#This Row],[Customer ID]],customer!A100:I312,7,0)</f>
        <v>UK</v>
      </c>
      <c r="H101" t="str">
        <f>VLOOKUP(Orders[[#This Row],[Customer ID]],product!A100:K308,3,0)</f>
        <v>Household Essentials</v>
      </c>
      <c r="I101" t="str">
        <f>VLOOKUP(Orders[[#This Row],[Customer ID]],product!A100:N308,4,0)</f>
        <v>Lip Balm</v>
      </c>
      <c r="J101" t="str">
        <f>VLOOKUP(Orders[[#This Row],[Customer ID]],product!A100:N308,5,0)</f>
        <v>Cotton Swabs</v>
      </c>
      <c r="K101" t="str">
        <f>VLOOKUP(Orders[[#This Row],[Customer ID]],product!A100:N308,6,0)</f>
        <v>Frequent Shopper</v>
      </c>
      <c r="L101">
        <f>VLOOKUP(Orders[[#This Row],[Customer ID]],product!A100:N308,7,0)</f>
        <v>8</v>
      </c>
      <c r="M101">
        <f>VLOOKUP(Orders[[#This Row],[Customer ID]],product!A100:N308,8,0)</f>
        <v>560</v>
      </c>
      <c r="N101">
        <f>VLOOKUP(Orders[[#This Row],[Customer ID]],product!A100:N308,9,0)</f>
        <v>4480</v>
      </c>
      <c r="O101" s="1">
        <f>VLOOKUP(Orders[[#This Row],[Customer ID]],product!A100:N308,10,0)</f>
        <v>0.05</v>
      </c>
      <c r="P101">
        <f>VLOOKUP(Orders[[#This Row],[Customer ID]],product!A100:N308,11,0)</f>
        <v>4256</v>
      </c>
      <c r="Q101" t="str">
        <f>VLOOKUP(Orders[[#This Row],[Customer ID]],product!A100:N308,12,0)</f>
        <v>india</v>
      </c>
      <c r="R101" t="s">
        <v>1717</v>
      </c>
      <c r="S101">
        <f>VLOOKUP(Orders[[#This Row],[Customer ID]],product!A100:N308,14,0)</f>
        <v>10</v>
      </c>
    </row>
    <row r="102" spans="1:19" x14ac:dyDescent="0.25">
      <c r="A102">
        <v>201</v>
      </c>
      <c r="B102" s="6">
        <v>44958</v>
      </c>
      <c r="C102" t="s">
        <v>330</v>
      </c>
      <c r="D102" t="s">
        <v>711</v>
      </c>
      <c r="E102" t="str">
        <f>VLOOKUP(Orders[[#This Row],[Customer ID]],customer!A101:I313,2,0)</f>
        <v>Luna</v>
      </c>
      <c r="F102" t="str">
        <f>VLOOKUP(Orders[[#This Row],[Customer ID]],customer!A101:I313,3,0)</f>
        <v>mu789@yahoo.com</v>
      </c>
      <c r="G102" t="str">
        <f>VLOOKUP(Orders[[#This Row],[Customer ID]],customer!A101:I313,7,0)</f>
        <v>UK</v>
      </c>
      <c r="H102" t="str">
        <f>VLOOKUP(Orders[[#This Row],[Customer ID]],product!A101:K309,3,0)</f>
        <v>Electronic</v>
      </c>
      <c r="I102" t="str">
        <f>VLOOKUP(Orders[[#This Row],[Customer ID]],product!A101:N309,4,0)</f>
        <v>USB Drives</v>
      </c>
      <c r="J102" t="str">
        <f>VLOOKUP(Orders[[#This Row],[Customer ID]],product!A101:N309,5,0)</f>
        <v>Digital Photo Frame</v>
      </c>
      <c r="K102" t="str">
        <f>VLOOKUP(Orders[[#This Row],[Customer ID]],product!A101:N309,6,0)</f>
        <v>New Customer</v>
      </c>
      <c r="L102">
        <f>VLOOKUP(Orders[[#This Row],[Customer ID]],product!A101:N309,7,0)</f>
        <v>6</v>
      </c>
      <c r="M102">
        <f>VLOOKUP(Orders[[#This Row],[Customer ID]],product!A101:N309,8,0)</f>
        <v>520</v>
      </c>
      <c r="N102">
        <f>VLOOKUP(Orders[[#This Row],[Customer ID]],product!A101:N309,9,0)</f>
        <v>3120</v>
      </c>
      <c r="O102" s="1">
        <f>VLOOKUP(Orders[[#This Row],[Customer ID]],product!A101:N309,10,0)</f>
        <v>0.05</v>
      </c>
      <c r="P102">
        <f>VLOOKUP(Orders[[#This Row],[Customer ID]],product!A101:N309,11,0)</f>
        <v>2964</v>
      </c>
      <c r="Q102" t="str">
        <f>VLOOKUP(Orders[[#This Row],[Customer ID]],product!A101:N309,12,0)</f>
        <v>india</v>
      </c>
      <c r="R102" t="s">
        <v>1717</v>
      </c>
      <c r="S102">
        <f>VLOOKUP(Orders[[#This Row],[Customer ID]],product!A101:N309,14,0)</f>
        <v>12</v>
      </c>
    </row>
    <row r="103" spans="1:19" x14ac:dyDescent="0.25">
      <c r="A103">
        <v>202</v>
      </c>
      <c r="B103" s="6">
        <v>44963</v>
      </c>
      <c r="C103" t="s">
        <v>331</v>
      </c>
      <c r="D103" t="s">
        <v>712</v>
      </c>
      <c r="E103" t="str">
        <f>VLOOKUP(Orders[[#This Row],[Customer ID]],customer!A102:I314,2,0)</f>
        <v>Milo</v>
      </c>
      <c r="F103" t="str">
        <f>VLOOKUP(Orders[[#This Row],[Customer ID]],customer!A102:I314,3,0)</f>
        <v>nu321@gmail.com</v>
      </c>
      <c r="G103" t="str">
        <f>VLOOKUP(Orders[[#This Row],[Customer ID]],customer!A102:I314,7,0)</f>
        <v>UK</v>
      </c>
      <c r="H103" t="str">
        <f>VLOOKUP(Orders[[#This Row],[Customer ID]],product!A102:K310,3,0)</f>
        <v>Fashion And Apparel</v>
      </c>
      <c r="I103" t="str">
        <f>VLOOKUP(Orders[[#This Row],[Customer ID]],product!A102:N310,4,0)</f>
        <v>Sleepwear</v>
      </c>
      <c r="J103" t="str">
        <f>VLOOKUP(Orders[[#This Row],[Customer ID]],product!A102:N310,5,0)</f>
        <v>Sun Hat</v>
      </c>
      <c r="K103" t="str">
        <f>VLOOKUP(Orders[[#This Row],[Customer ID]],product!A102:N310,6,0)</f>
        <v>New Customer</v>
      </c>
      <c r="L103">
        <f>VLOOKUP(Orders[[#This Row],[Customer ID]],product!A102:N310,7,0)</f>
        <v>3</v>
      </c>
      <c r="M103">
        <f>VLOOKUP(Orders[[#This Row],[Customer ID]],product!A102:N310,8,0)</f>
        <v>510</v>
      </c>
      <c r="N103">
        <f>VLOOKUP(Orders[[#This Row],[Customer ID]],product!A102:N310,9,0)</f>
        <v>1530</v>
      </c>
      <c r="O103" s="1">
        <f>VLOOKUP(Orders[[#This Row],[Customer ID]],product!A102:N310,10,0)</f>
        <v>0.04</v>
      </c>
      <c r="P103">
        <f>VLOOKUP(Orders[[#This Row],[Customer ID]],product!A102:N310,11,0)</f>
        <v>1468.8</v>
      </c>
      <c r="Q103" t="str">
        <f>VLOOKUP(Orders[[#This Row],[Customer ID]],product!A102:N310,12,0)</f>
        <v>india</v>
      </c>
      <c r="R103" t="s">
        <v>1716</v>
      </c>
      <c r="S103">
        <f>VLOOKUP(Orders[[#This Row],[Customer ID]],product!A102:N310,14,0)</f>
        <v>15</v>
      </c>
    </row>
    <row r="104" spans="1:19" x14ac:dyDescent="0.25">
      <c r="A104">
        <v>203</v>
      </c>
      <c r="B104" s="6">
        <v>44968</v>
      </c>
      <c r="C104" t="s">
        <v>332</v>
      </c>
      <c r="D104" t="s">
        <v>713</v>
      </c>
      <c r="E104" t="str">
        <f>VLOOKUP(Orders[[#This Row],[Customer ID]],customer!A103:I315,2,0)</f>
        <v>Nina</v>
      </c>
      <c r="F104" t="str">
        <f>VLOOKUP(Orders[[#This Row],[Customer ID]],customer!A103:I315,3,0)</f>
        <v>xi654@yahoo.com</v>
      </c>
      <c r="G104" t="str">
        <f>VLOOKUP(Orders[[#This Row],[Customer ID]],customer!A103:I315,7,0)</f>
        <v>UK</v>
      </c>
      <c r="H104" t="str">
        <f>VLOOKUP(Orders[[#This Row],[Customer ID]],product!A103:K311,3,0)</f>
        <v>Home And Garden</v>
      </c>
      <c r="I104" t="str">
        <f>VLOOKUP(Orders[[#This Row],[Customer ID]],product!A103:N311,4,0)</f>
        <v>Patio Umbrellas</v>
      </c>
      <c r="J104" t="str">
        <f>VLOOKUP(Orders[[#This Row],[Customer ID]],product!A103:N311,5,0)</f>
        <v>Window Drapes</v>
      </c>
      <c r="K104" t="str">
        <f>VLOOKUP(Orders[[#This Row],[Customer ID]],product!A103:N311,6,0)</f>
        <v>New Customer</v>
      </c>
      <c r="L104">
        <f>VLOOKUP(Orders[[#This Row],[Customer ID]],product!A103:N311,7,0)</f>
        <v>2</v>
      </c>
      <c r="M104">
        <f>VLOOKUP(Orders[[#This Row],[Customer ID]],product!A103:N311,8,0)</f>
        <v>840</v>
      </c>
      <c r="N104">
        <f>VLOOKUP(Orders[[#This Row],[Customer ID]],product!A103:N311,9,0)</f>
        <v>1680</v>
      </c>
      <c r="O104" s="1">
        <f>VLOOKUP(Orders[[#This Row],[Customer ID]],product!A103:N311,10,0)</f>
        <v>0.03</v>
      </c>
      <c r="P104">
        <f>VLOOKUP(Orders[[#This Row],[Customer ID]],product!A103:N311,11,0)</f>
        <v>1629.6</v>
      </c>
      <c r="Q104" t="str">
        <f>VLOOKUP(Orders[[#This Row],[Customer ID]],product!A103:N311,12,0)</f>
        <v>india</v>
      </c>
      <c r="R104" t="s">
        <v>1716</v>
      </c>
      <c r="S104">
        <f>VLOOKUP(Orders[[#This Row],[Customer ID]],product!A103:N311,14,0)</f>
        <v>14</v>
      </c>
    </row>
    <row r="105" spans="1:19" x14ac:dyDescent="0.25">
      <c r="A105">
        <v>204</v>
      </c>
      <c r="B105" s="6">
        <v>44974</v>
      </c>
      <c r="C105" t="s">
        <v>333</v>
      </c>
      <c r="D105" t="s">
        <v>714</v>
      </c>
      <c r="E105" t="str">
        <f>VLOOKUP(Orders[[#This Row],[Customer ID]],customer!A104:I316,2,0)</f>
        <v>Orion</v>
      </c>
      <c r="F105" t="str">
        <f>VLOOKUP(Orders[[#This Row],[Customer ID]],customer!A104:I316,3,0)</f>
        <v>omicron987@gmail.com</v>
      </c>
      <c r="G105" t="str">
        <f>VLOOKUP(Orders[[#This Row],[Customer ID]],customer!A104:I316,7,0)</f>
        <v>UK</v>
      </c>
      <c r="H105" t="str">
        <f>VLOOKUP(Orders[[#This Row],[Customer ID]],product!A104:K312,3,0)</f>
        <v>Household Essentials</v>
      </c>
      <c r="I105" t="str">
        <f>VLOOKUP(Orders[[#This Row],[Customer ID]],product!A104:N312,4,0)</f>
        <v>Face Masks</v>
      </c>
      <c r="J105" t="str">
        <f>VLOOKUP(Orders[[#This Row],[Customer ID]],product!A104:N312,5,0)</f>
        <v>Foot Cream</v>
      </c>
      <c r="K105" t="str">
        <f>VLOOKUP(Orders[[#This Row],[Customer ID]],product!A104:N312,6,0)</f>
        <v>New Customer</v>
      </c>
      <c r="L105">
        <f>VLOOKUP(Orders[[#This Row],[Customer ID]],product!A104:N312,7,0)</f>
        <v>4</v>
      </c>
      <c r="M105">
        <f>VLOOKUP(Orders[[#This Row],[Customer ID]],product!A104:N312,8,0)</f>
        <v>830</v>
      </c>
      <c r="N105">
        <f>VLOOKUP(Orders[[#This Row],[Customer ID]],product!A104:N312,9,0)</f>
        <v>3320</v>
      </c>
      <c r="O105" s="1">
        <f>VLOOKUP(Orders[[#This Row],[Customer ID]],product!A104:N312,10,0)</f>
        <v>0.05</v>
      </c>
      <c r="P105">
        <f>VLOOKUP(Orders[[#This Row],[Customer ID]],product!A104:N312,11,0)</f>
        <v>3154</v>
      </c>
      <c r="Q105" t="str">
        <f>VLOOKUP(Orders[[#This Row],[Customer ID]],product!A104:N312,12,0)</f>
        <v>india</v>
      </c>
      <c r="R105" t="s">
        <v>1716</v>
      </c>
      <c r="S105">
        <f>VLOOKUP(Orders[[#This Row],[Customer ID]],product!A104:N312,14,0)</f>
        <v>13</v>
      </c>
    </row>
    <row r="106" spans="1:19" x14ac:dyDescent="0.25">
      <c r="A106">
        <v>205</v>
      </c>
      <c r="B106" s="6">
        <v>44986</v>
      </c>
      <c r="C106" t="s">
        <v>334</v>
      </c>
      <c r="D106" t="s">
        <v>715</v>
      </c>
      <c r="E106" t="str">
        <f>VLOOKUP(Orders[[#This Row],[Customer ID]],customer!A105:I317,2,0)</f>
        <v>Piper</v>
      </c>
      <c r="F106" t="str">
        <f>VLOOKUP(Orders[[#This Row],[Customer ID]],customer!A105:I317,3,0)</f>
        <v>pi234@yahoo.com</v>
      </c>
      <c r="G106" t="str">
        <f>VLOOKUP(Orders[[#This Row],[Customer ID]],customer!A105:I317,7,0)</f>
        <v>UK</v>
      </c>
      <c r="H106" t="str">
        <f>VLOOKUP(Orders[[#This Row],[Customer ID]],product!A105:K313,3,0)</f>
        <v>Electronic</v>
      </c>
      <c r="I106" t="str">
        <f>VLOOKUP(Orders[[#This Row],[Customer ID]],product!A105:N313,4,0)</f>
        <v>Electric Kettles</v>
      </c>
      <c r="J106" t="str">
        <f>VLOOKUP(Orders[[#This Row],[Customer ID]],product!A105:N313,5,0)</f>
        <v>Memory Foam Pillow</v>
      </c>
      <c r="K106" t="str">
        <f>VLOOKUP(Orders[[#This Row],[Customer ID]],product!A105:N313,6,0)</f>
        <v>New Customer</v>
      </c>
      <c r="L106">
        <f>VLOOKUP(Orders[[#This Row],[Customer ID]],product!A105:N313,7,0)</f>
        <v>2</v>
      </c>
      <c r="M106">
        <f>VLOOKUP(Orders[[#This Row],[Customer ID]],product!A105:N313,8,0)</f>
        <v>820</v>
      </c>
      <c r="N106">
        <f>VLOOKUP(Orders[[#This Row],[Customer ID]],product!A105:N313,9,0)</f>
        <v>1640</v>
      </c>
      <c r="O106" s="1">
        <f>VLOOKUP(Orders[[#This Row],[Customer ID]],product!A105:N313,10,0)</f>
        <v>0.05</v>
      </c>
      <c r="P106">
        <f>VLOOKUP(Orders[[#This Row],[Customer ID]],product!A105:N313,11,0)</f>
        <v>1558</v>
      </c>
      <c r="Q106" t="str">
        <f>VLOOKUP(Orders[[#This Row],[Customer ID]],product!A105:N313,12,0)</f>
        <v>india</v>
      </c>
      <c r="R106" t="s">
        <v>1716</v>
      </c>
      <c r="S106">
        <f>VLOOKUP(Orders[[#This Row],[Customer ID]],product!A105:N313,14,0)</f>
        <v>19</v>
      </c>
    </row>
    <row r="107" spans="1:19" x14ac:dyDescent="0.25">
      <c r="A107">
        <v>206</v>
      </c>
      <c r="B107" s="6">
        <v>44990</v>
      </c>
      <c r="C107" t="s">
        <v>335</v>
      </c>
      <c r="D107" t="s">
        <v>716</v>
      </c>
      <c r="E107" t="str">
        <f>VLOOKUP(Orders[[#This Row],[Customer ID]],customer!A106:I318,2,0)</f>
        <v>Quinn</v>
      </c>
      <c r="F107" t="str">
        <f>VLOOKUP(Orders[[#This Row],[Customer ID]],customer!A106:I318,3,0)</f>
        <v>rho567@gmail.com</v>
      </c>
      <c r="G107" t="str">
        <f>VLOOKUP(Orders[[#This Row],[Customer ID]],customer!A106:I318,7,0)</f>
        <v>UK</v>
      </c>
      <c r="H107" t="str">
        <f>VLOOKUP(Orders[[#This Row],[Customer ID]],product!A106:K314,3,0)</f>
        <v>Fashion And Apparel</v>
      </c>
      <c r="I107" t="str">
        <f>VLOOKUP(Orders[[#This Row],[Customer ID]],product!A106:N314,4,0)</f>
        <v>Rainwear</v>
      </c>
      <c r="J107" t="str">
        <f>VLOOKUP(Orders[[#This Row],[Customer ID]],product!A106:N314,5,0)</f>
        <v>Tank Top</v>
      </c>
      <c r="K107" t="str">
        <f>VLOOKUP(Orders[[#This Row],[Customer ID]],product!A106:N314,6,0)</f>
        <v>New Customer</v>
      </c>
      <c r="L107">
        <f>VLOOKUP(Orders[[#This Row],[Customer ID]],product!A106:N314,7,0)</f>
        <v>4</v>
      </c>
      <c r="M107">
        <f>VLOOKUP(Orders[[#This Row],[Customer ID]],product!A106:N314,8,0)</f>
        <v>750</v>
      </c>
      <c r="N107">
        <f>VLOOKUP(Orders[[#This Row],[Customer ID]],product!A106:N314,9,0)</f>
        <v>3000</v>
      </c>
      <c r="O107" s="1">
        <f>VLOOKUP(Orders[[#This Row],[Customer ID]],product!A106:N314,10,0)</f>
        <v>0.04</v>
      </c>
      <c r="P107">
        <f>VLOOKUP(Orders[[#This Row],[Customer ID]],product!A106:N314,11,0)</f>
        <v>2880</v>
      </c>
      <c r="Q107" t="str">
        <f>VLOOKUP(Orders[[#This Row],[Customer ID]],product!A106:N314,12,0)</f>
        <v>india</v>
      </c>
      <c r="R107" t="s">
        <v>1717</v>
      </c>
      <c r="S107">
        <f>VLOOKUP(Orders[[#This Row],[Customer ID]],product!A106:N314,14,0)</f>
        <v>18</v>
      </c>
    </row>
    <row r="108" spans="1:19" x14ac:dyDescent="0.25">
      <c r="A108">
        <v>207</v>
      </c>
      <c r="B108" s="6">
        <v>44997</v>
      </c>
      <c r="C108" t="s">
        <v>336</v>
      </c>
      <c r="D108" t="s">
        <v>717</v>
      </c>
      <c r="E108" t="str">
        <f>VLOOKUP(Orders[[#This Row],[Customer ID]],customer!A107:I319,2,0)</f>
        <v>Ronan</v>
      </c>
      <c r="F108" t="str">
        <f>VLOOKUP(Orders[[#This Row],[Customer ID]],customer!A107:I319,3,0)</f>
        <v>sigma890@yahoo.com</v>
      </c>
      <c r="G108" t="str">
        <f>VLOOKUP(Orders[[#This Row],[Customer ID]],customer!A107:I319,7,0)</f>
        <v>UK</v>
      </c>
      <c r="H108" t="str">
        <f>VLOOKUP(Orders[[#This Row],[Customer ID]],product!A107:K315,3,0)</f>
        <v>Home And Garden</v>
      </c>
      <c r="I108" t="str">
        <f>VLOOKUP(Orders[[#This Row],[Customer ID]],product!A107:N315,4,0)</f>
        <v>Wicker Furniture</v>
      </c>
      <c r="J108" t="str">
        <f>VLOOKUP(Orders[[#This Row],[Customer ID]],product!A107:N315,5,0)</f>
        <v>Folding Table</v>
      </c>
      <c r="K108" t="str">
        <f>VLOOKUP(Orders[[#This Row],[Customer ID]],product!A107:N315,6,0)</f>
        <v>New Customer</v>
      </c>
      <c r="L108">
        <f>VLOOKUP(Orders[[#This Row],[Customer ID]],product!A107:N315,7,0)</f>
        <v>2</v>
      </c>
      <c r="M108">
        <f>VLOOKUP(Orders[[#This Row],[Customer ID]],product!A107:N315,8,0)</f>
        <v>700</v>
      </c>
      <c r="N108">
        <f>VLOOKUP(Orders[[#This Row],[Customer ID]],product!A107:N315,9,0)</f>
        <v>1400</v>
      </c>
      <c r="O108" s="1">
        <f>VLOOKUP(Orders[[#This Row],[Customer ID]],product!A107:N315,10,0)</f>
        <v>0.03</v>
      </c>
      <c r="P108">
        <f>VLOOKUP(Orders[[#This Row],[Customer ID]],product!A107:N315,11,0)</f>
        <v>1358</v>
      </c>
      <c r="Q108" t="str">
        <f>VLOOKUP(Orders[[#This Row],[Customer ID]],product!A107:N315,12,0)</f>
        <v>india</v>
      </c>
      <c r="R108" t="s">
        <v>1717</v>
      </c>
      <c r="S108">
        <f>VLOOKUP(Orders[[#This Row],[Customer ID]],product!A107:N315,14,0)</f>
        <v>17</v>
      </c>
    </row>
    <row r="109" spans="1:19" x14ac:dyDescent="0.25">
      <c r="A109">
        <v>208</v>
      </c>
      <c r="B109" s="6">
        <v>45005</v>
      </c>
      <c r="C109" t="s">
        <v>337</v>
      </c>
      <c r="D109" t="s">
        <v>718</v>
      </c>
      <c r="E109" t="str">
        <f>VLOOKUP(Orders[[#This Row],[Customer ID]],customer!A108:I320,2,0)</f>
        <v>Sienna</v>
      </c>
      <c r="F109" t="str">
        <f>VLOOKUP(Orders[[#This Row],[Customer ID]],customer!A108:I320,3,0)</f>
        <v>tau123@gmail.com</v>
      </c>
      <c r="G109" t="str">
        <f>VLOOKUP(Orders[[#This Row],[Customer ID]],customer!A108:I320,7,0)</f>
        <v>UK</v>
      </c>
      <c r="H109" t="str">
        <f>VLOOKUP(Orders[[#This Row],[Customer ID]],product!A108:K316,3,0)</f>
        <v>Household Essentials</v>
      </c>
      <c r="I109" t="str">
        <f>VLOOKUP(Orders[[#This Row],[Customer ID]],product!A108:N316,4,0)</f>
        <v>Nail Clippers</v>
      </c>
      <c r="J109" t="str">
        <f>VLOOKUP(Orders[[#This Row],[Customer ID]],product!A108:N316,5,0)</f>
        <v>Essential Oils</v>
      </c>
      <c r="K109" t="str">
        <f>VLOOKUP(Orders[[#This Row],[Customer ID]],product!A108:N316,6,0)</f>
        <v>Frequent Shopper</v>
      </c>
      <c r="L109">
        <f>VLOOKUP(Orders[[#This Row],[Customer ID]],product!A108:N316,7,0)</f>
        <v>5</v>
      </c>
      <c r="M109">
        <f>VLOOKUP(Orders[[#This Row],[Customer ID]],product!A108:N316,8,0)</f>
        <v>690</v>
      </c>
      <c r="N109">
        <f>VLOOKUP(Orders[[#This Row],[Customer ID]],product!A108:N316,9,0)</f>
        <v>3450</v>
      </c>
      <c r="O109" s="1">
        <f>VLOOKUP(Orders[[#This Row],[Customer ID]],product!A108:N316,10,0)</f>
        <v>0.05</v>
      </c>
      <c r="P109">
        <f>VLOOKUP(Orders[[#This Row],[Customer ID]],product!A108:N316,11,0)</f>
        <v>3277.5</v>
      </c>
      <c r="Q109" t="str">
        <f>VLOOKUP(Orders[[#This Row],[Customer ID]],product!A108:N316,12,0)</f>
        <v>india</v>
      </c>
      <c r="R109" t="s">
        <v>1716</v>
      </c>
      <c r="S109">
        <f>VLOOKUP(Orders[[#This Row],[Customer ID]],product!A108:N316,14,0)</f>
        <v>5</v>
      </c>
    </row>
    <row r="110" spans="1:19" x14ac:dyDescent="0.25">
      <c r="A110">
        <v>209</v>
      </c>
      <c r="B110" s="6">
        <v>45017</v>
      </c>
      <c r="C110" t="s">
        <v>338</v>
      </c>
      <c r="D110" t="s">
        <v>719</v>
      </c>
      <c r="E110" t="str">
        <f>VLOOKUP(Orders[[#This Row],[Customer ID]],customer!A109:I321,2,0)</f>
        <v>Tobias</v>
      </c>
      <c r="F110" t="str">
        <f>VLOOKUP(Orders[[#This Row],[Customer ID]],customer!A109:I321,3,0)</f>
        <v>upsilon456@yahoo.com</v>
      </c>
      <c r="G110" t="str">
        <f>VLOOKUP(Orders[[#This Row],[Customer ID]],customer!A109:I321,7,0)</f>
        <v>UK</v>
      </c>
      <c r="H110" t="str">
        <f>VLOOKUP(Orders[[#This Row],[Customer ID]],product!A109:K317,3,0)</f>
        <v>Electronic</v>
      </c>
      <c r="I110" t="str">
        <f>VLOOKUP(Orders[[#This Row],[Customer ID]],product!A109:N317,4,0)</f>
        <v>Dishwashers</v>
      </c>
      <c r="J110" t="str">
        <f>VLOOKUP(Orders[[#This Row],[Customer ID]],product!A109:N317,5,0)</f>
        <v>Portable Fan</v>
      </c>
      <c r="K110" t="str">
        <f>VLOOKUP(Orders[[#This Row],[Customer ID]],product!A109:N317,6,0)</f>
        <v>Frequent Shopper</v>
      </c>
      <c r="L110">
        <f>VLOOKUP(Orders[[#This Row],[Customer ID]],product!A109:N317,7,0)</f>
        <v>2</v>
      </c>
      <c r="M110">
        <f>VLOOKUP(Orders[[#This Row],[Customer ID]],product!A109:N317,8,0)</f>
        <v>680</v>
      </c>
      <c r="N110">
        <f>VLOOKUP(Orders[[#This Row],[Customer ID]],product!A109:N317,9,0)</f>
        <v>1360</v>
      </c>
      <c r="O110" s="1">
        <f>VLOOKUP(Orders[[#This Row],[Customer ID]],product!A109:N317,10,0)</f>
        <v>0.05</v>
      </c>
      <c r="P110">
        <f>VLOOKUP(Orders[[#This Row],[Customer ID]],product!A109:N317,11,0)</f>
        <v>1292</v>
      </c>
      <c r="Q110" t="str">
        <f>VLOOKUP(Orders[[#This Row],[Customer ID]],product!A109:N317,12,0)</f>
        <v>india</v>
      </c>
      <c r="R110" t="s">
        <v>1716</v>
      </c>
      <c r="S110">
        <f>VLOOKUP(Orders[[#This Row],[Customer ID]],product!A109:N317,14,0)</f>
        <v>2</v>
      </c>
    </row>
    <row r="111" spans="1:19" x14ac:dyDescent="0.25">
      <c r="A111">
        <v>210</v>
      </c>
      <c r="B111" s="6">
        <v>45019</v>
      </c>
      <c r="C111" t="s">
        <v>339</v>
      </c>
      <c r="D111" t="s">
        <v>720</v>
      </c>
      <c r="E111" t="str">
        <f>VLOOKUP(Orders[[#This Row],[Customer ID]],customer!A110:I322,2,0)</f>
        <v>Uma</v>
      </c>
      <c r="F111" t="str">
        <f>VLOOKUP(Orders[[#This Row],[Customer ID]],customer!A110:I322,3,0)</f>
        <v>phi789@gmail.com</v>
      </c>
      <c r="G111" t="str">
        <f>VLOOKUP(Orders[[#This Row],[Customer ID]],customer!A110:I322,7,0)</f>
        <v>UK</v>
      </c>
      <c r="H111" t="str">
        <f>VLOOKUP(Orders[[#This Row],[Customer ID]],product!A110:K318,3,0)</f>
        <v>Fashion And Apparel</v>
      </c>
      <c r="I111" t="str">
        <f>VLOOKUP(Orders[[#This Row],[Customer ID]],product!A110:N318,4,0)</f>
        <v>Yoga Wear</v>
      </c>
      <c r="J111" t="str">
        <f>VLOOKUP(Orders[[#This Row],[Customer ID]],product!A110:N318,5,0)</f>
        <v>Silk Scarf</v>
      </c>
      <c r="K111" t="str">
        <f>VLOOKUP(Orders[[#This Row],[Customer ID]],product!A110:N318,6,0)</f>
        <v>Frequent Shopper</v>
      </c>
      <c r="L111">
        <f>VLOOKUP(Orders[[#This Row],[Customer ID]],product!A110:N318,7,0)</f>
        <v>8</v>
      </c>
      <c r="M111">
        <f>VLOOKUP(Orders[[#This Row],[Customer ID]],product!A110:N318,8,0)</f>
        <v>670</v>
      </c>
      <c r="N111">
        <f>VLOOKUP(Orders[[#This Row],[Customer ID]],product!A110:N318,9,0)</f>
        <v>5360</v>
      </c>
      <c r="O111" s="1">
        <f>VLOOKUP(Orders[[#This Row],[Customer ID]],product!A110:N318,10,0)</f>
        <v>0.04</v>
      </c>
      <c r="P111">
        <f>VLOOKUP(Orders[[#This Row],[Customer ID]],product!A110:N318,11,0)</f>
        <v>5145.5999999999995</v>
      </c>
      <c r="Q111" t="str">
        <f>VLOOKUP(Orders[[#This Row],[Customer ID]],product!A110:N318,12,0)</f>
        <v>india</v>
      </c>
      <c r="R111" t="s">
        <v>1717</v>
      </c>
      <c r="S111">
        <f>VLOOKUP(Orders[[#This Row],[Customer ID]],product!A110:N318,14,0)</f>
        <v>11</v>
      </c>
    </row>
    <row r="112" spans="1:19" x14ac:dyDescent="0.25">
      <c r="A112">
        <v>211</v>
      </c>
      <c r="B112" s="6">
        <v>45024</v>
      </c>
      <c r="C112" t="s">
        <v>340</v>
      </c>
      <c r="D112" t="s">
        <v>721</v>
      </c>
      <c r="E112" t="str">
        <f>VLOOKUP(Orders[[#This Row],[Customer ID]],customer!A111:I323,2,0)</f>
        <v>Violet</v>
      </c>
      <c r="F112" t="str">
        <f>VLOOKUP(Orders[[#This Row],[Customer ID]],customer!A111:I323,3,0)</f>
        <v>chi321@yahoo.com</v>
      </c>
      <c r="G112" t="str">
        <f>VLOOKUP(Orders[[#This Row],[Customer ID]],customer!A111:I323,7,0)</f>
        <v>India</v>
      </c>
      <c r="H112" t="str">
        <f>VLOOKUP(Orders[[#This Row],[Customer ID]],product!A111:K319,3,0)</f>
        <v>Home And Garden</v>
      </c>
      <c r="I112" t="str">
        <f>VLOOKUP(Orders[[#This Row],[Customer ID]],product!A111:N319,4,0)</f>
        <v>Outdoor Lights</v>
      </c>
      <c r="J112" t="str">
        <f>VLOOKUP(Orders[[#This Row],[Customer ID]],product!A111:N319,5,0)</f>
        <v>Lawn Mower</v>
      </c>
      <c r="K112" t="str">
        <f>VLOOKUP(Orders[[#This Row],[Customer ID]],product!A111:N319,6,0)</f>
        <v>Frequent Shopper</v>
      </c>
      <c r="L112">
        <f>VLOOKUP(Orders[[#This Row],[Customer ID]],product!A111:N319,7,0)</f>
        <v>9</v>
      </c>
      <c r="M112">
        <f>VLOOKUP(Orders[[#This Row],[Customer ID]],product!A111:N319,8,0)</f>
        <v>650</v>
      </c>
      <c r="N112">
        <f>VLOOKUP(Orders[[#This Row],[Customer ID]],product!A111:N319,9,0)</f>
        <v>5850</v>
      </c>
      <c r="O112" s="1">
        <f>VLOOKUP(Orders[[#This Row],[Customer ID]],product!A111:N319,10,0)</f>
        <v>0.03</v>
      </c>
      <c r="P112">
        <f>VLOOKUP(Orders[[#This Row],[Customer ID]],product!A111:N319,11,0)</f>
        <v>5674.5</v>
      </c>
      <c r="Q112" t="str">
        <f>VLOOKUP(Orders[[#This Row],[Customer ID]],product!A111:N319,12,0)</f>
        <v>india</v>
      </c>
      <c r="R112" t="s">
        <v>1717</v>
      </c>
      <c r="S112">
        <f>VLOOKUP(Orders[[#This Row],[Customer ID]],product!A111:N319,14,0)</f>
        <v>10</v>
      </c>
    </row>
    <row r="113" spans="1:19" x14ac:dyDescent="0.25">
      <c r="A113">
        <v>212</v>
      </c>
      <c r="B113" s="6">
        <v>45031</v>
      </c>
      <c r="C113" t="s">
        <v>341</v>
      </c>
      <c r="D113" t="s">
        <v>722</v>
      </c>
      <c r="E113" t="str">
        <f>VLOOKUP(Orders[[#This Row],[Customer ID]],customer!A112:I324,2,0)</f>
        <v>Wren</v>
      </c>
      <c r="F113" t="str">
        <f>VLOOKUP(Orders[[#This Row],[Customer ID]],customer!A112:I324,3,0)</f>
        <v>psi654@gmail.com</v>
      </c>
      <c r="G113" t="str">
        <f>VLOOKUP(Orders[[#This Row],[Customer ID]],customer!A112:I324,7,0)</f>
        <v>India</v>
      </c>
      <c r="H113" t="str">
        <f>VLOOKUP(Orders[[#This Row],[Customer ID]],product!A112:K320,3,0)</f>
        <v>Household Essentials</v>
      </c>
      <c r="I113" t="str">
        <f>VLOOKUP(Orders[[#This Row],[Customer ID]],product!A112:N320,4,0)</f>
        <v>Body Lotion</v>
      </c>
      <c r="J113" t="str">
        <f>VLOOKUP(Orders[[#This Row],[Customer ID]],product!A112:N320,5,0)</f>
        <v>Travel Mug</v>
      </c>
      <c r="K113" t="str">
        <f>VLOOKUP(Orders[[#This Row],[Customer ID]],product!A112:N320,6,0)</f>
        <v>Frequent Shopper</v>
      </c>
      <c r="L113">
        <f>VLOOKUP(Orders[[#This Row],[Customer ID]],product!A112:N320,7,0)</f>
        <v>7</v>
      </c>
      <c r="M113">
        <f>VLOOKUP(Orders[[#This Row],[Customer ID]],product!A112:N320,8,0)</f>
        <v>480</v>
      </c>
      <c r="N113">
        <f>VLOOKUP(Orders[[#This Row],[Customer ID]],product!A112:N320,9,0)</f>
        <v>3360</v>
      </c>
      <c r="O113" s="1">
        <f>VLOOKUP(Orders[[#This Row],[Customer ID]],product!A112:N320,10,0)</f>
        <v>0.05</v>
      </c>
      <c r="P113">
        <f>VLOOKUP(Orders[[#This Row],[Customer ID]],product!A112:N320,11,0)</f>
        <v>3192</v>
      </c>
      <c r="Q113" t="str">
        <f>VLOOKUP(Orders[[#This Row],[Customer ID]],product!A112:N320,12,0)</f>
        <v>india</v>
      </c>
      <c r="R113" t="s">
        <v>1717</v>
      </c>
      <c r="S113">
        <f>VLOOKUP(Orders[[#This Row],[Customer ID]],product!A112:N320,14,0)</f>
        <v>12</v>
      </c>
    </row>
    <row r="114" spans="1:19" x14ac:dyDescent="0.25">
      <c r="A114">
        <v>213</v>
      </c>
      <c r="B114" s="6">
        <v>45047</v>
      </c>
      <c r="C114" t="s">
        <v>342</v>
      </c>
      <c r="D114" t="s">
        <v>723</v>
      </c>
      <c r="E114" t="str">
        <f>VLOOKUP(Orders[[#This Row],[Customer ID]],customer!A113:I325,2,0)</f>
        <v>Xander</v>
      </c>
      <c r="F114" t="str">
        <f>VLOOKUP(Orders[[#This Row],[Customer ID]],customer!A113:I325,3,0)</f>
        <v>omega987@yahoo.com</v>
      </c>
      <c r="G114" t="str">
        <f>VLOOKUP(Orders[[#This Row],[Customer ID]],customer!A113:I325,7,0)</f>
        <v>India</v>
      </c>
      <c r="H114" t="str">
        <f>VLOOKUP(Orders[[#This Row],[Customer ID]],product!A113:K321,3,0)</f>
        <v>Electronic</v>
      </c>
      <c r="I114" t="str">
        <f>VLOOKUP(Orders[[#This Row],[Customer ID]],product!A113:N321,4,0)</f>
        <v>Power Banks</v>
      </c>
      <c r="J114" t="str">
        <f>VLOOKUP(Orders[[#This Row],[Customer ID]],product!A113:N321,5,0)</f>
        <v>Facial Cleansing Brush</v>
      </c>
      <c r="K114" t="str">
        <f>VLOOKUP(Orders[[#This Row],[Customer ID]],product!A113:N321,6,0)</f>
        <v>Frequent Shopper</v>
      </c>
      <c r="L114">
        <f>VLOOKUP(Orders[[#This Row],[Customer ID]],product!A113:N321,7,0)</f>
        <v>3</v>
      </c>
      <c r="M114">
        <f>VLOOKUP(Orders[[#This Row],[Customer ID]],product!A113:N321,8,0)</f>
        <v>470</v>
      </c>
      <c r="N114">
        <f>VLOOKUP(Orders[[#This Row],[Customer ID]],product!A113:N321,9,0)</f>
        <v>1410</v>
      </c>
      <c r="O114" s="1">
        <f>VLOOKUP(Orders[[#This Row],[Customer ID]],product!A113:N321,10,0)</f>
        <v>0.05</v>
      </c>
      <c r="P114">
        <f>VLOOKUP(Orders[[#This Row],[Customer ID]],product!A113:N321,11,0)</f>
        <v>1339.5</v>
      </c>
      <c r="Q114" t="str">
        <f>VLOOKUP(Orders[[#This Row],[Customer ID]],product!A113:N321,12,0)</f>
        <v>india</v>
      </c>
      <c r="R114" t="s">
        <v>1716</v>
      </c>
      <c r="S114">
        <f>VLOOKUP(Orders[[#This Row],[Customer ID]],product!A113:N321,14,0)</f>
        <v>14</v>
      </c>
    </row>
    <row r="115" spans="1:19" x14ac:dyDescent="0.25">
      <c r="A115">
        <v>214</v>
      </c>
      <c r="B115" s="6">
        <v>45053</v>
      </c>
      <c r="C115" t="s">
        <v>343</v>
      </c>
      <c r="D115" t="s">
        <v>724</v>
      </c>
      <c r="E115" t="str">
        <f>VLOOKUP(Orders[[#This Row],[Customer ID]],customer!A114:I326,2,0)</f>
        <v>Yara</v>
      </c>
      <c r="F115" t="str">
        <f>VLOOKUP(Orders[[#This Row],[Customer ID]],customer!A114:I326,3,0)</f>
        <v>test001@gmail.com</v>
      </c>
      <c r="G115" t="str">
        <f>VLOOKUP(Orders[[#This Row],[Customer ID]],customer!A114:I326,7,0)</f>
        <v>India</v>
      </c>
      <c r="H115" t="str">
        <f>VLOOKUP(Orders[[#This Row],[Customer ID]],product!A114:K322,3,0)</f>
        <v>Fashion And Apparel</v>
      </c>
      <c r="I115" t="str">
        <f>VLOOKUP(Orders[[#This Row],[Customer ID]],product!A114:N322,4,0)</f>
        <v>Blazers</v>
      </c>
      <c r="J115" t="str">
        <f>VLOOKUP(Orders[[#This Row],[Customer ID]],product!A114:N322,5,0)</f>
        <v>Workout T-shirt</v>
      </c>
      <c r="K115" t="str">
        <f>VLOOKUP(Orders[[#This Row],[Customer ID]],product!A114:N322,6,0)</f>
        <v>Frequent Shopper</v>
      </c>
      <c r="L115">
        <f>VLOOKUP(Orders[[#This Row],[Customer ID]],product!A114:N322,7,0)</f>
        <v>6</v>
      </c>
      <c r="M115">
        <f>VLOOKUP(Orders[[#This Row],[Customer ID]],product!A114:N322,8,0)</f>
        <v>460</v>
      </c>
      <c r="N115">
        <f>VLOOKUP(Orders[[#This Row],[Customer ID]],product!A114:N322,9,0)</f>
        <v>2760</v>
      </c>
      <c r="O115" s="1">
        <f>VLOOKUP(Orders[[#This Row],[Customer ID]],product!A114:N322,10,0)</f>
        <v>0.04</v>
      </c>
      <c r="P115">
        <f>VLOOKUP(Orders[[#This Row],[Customer ID]],product!A114:N322,11,0)</f>
        <v>2649.6</v>
      </c>
      <c r="Q115" t="str">
        <f>VLOOKUP(Orders[[#This Row],[Customer ID]],product!A114:N322,12,0)</f>
        <v>india</v>
      </c>
      <c r="R115" t="s">
        <v>1716</v>
      </c>
      <c r="S115">
        <f>VLOOKUP(Orders[[#This Row],[Customer ID]],product!A114:N322,14,0)</f>
        <v>15</v>
      </c>
    </row>
    <row r="116" spans="1:19" x14ac:dyDescent="0.25">
      <c r="A116">
        <v>215</v>
      </c>
      <c r="B116" s="6">
        <v>45060</v>
      </c>
      <c r="C116" t="s">
        <v>344</v>
      </c>
      <c r="D116" t="s">
        <v>725</v>
      </c>
      <c r="E116" t="str">
        <f>VLOOKUP(Orders[[#This Row],[Customer ID]],customer!A115:I327,2,0)</f>
        <v>Zane</v>
      </c>
      <c r="F116" t="str">
        <f>VLOOKUP(Orders[[#This Row],[Customer ID]],customer!A115:I327,3,0)</f>
        <v>test002@yahoo.com</v>
      </c>
      <c r="G116" t="str">
        <f>VLOOKUP(Orders[[#This Row],[Customer ID]],customer!A115:I327,7,0)</f>
        <v>India</v>
      </c>
      <c r="H116" t="str">
        <f>VLOOKUP(Orders[[#This Row],[Customer ID]],product!A115:K323,3,0)</f>
        <v>Home And Garden</v>
      </c>
      <c r="I116" t="str">
        <f>VLOOKUP(Orders[[#This Row],[Customer ID]],product!A115:N323,4,0)</f>
        <v>Picnic Tables</v>
      </c>
      <c r="J116" t="str">
        <f>VLOOKUP(Orders[[#This Row],[Customer ID]],product!A115:N323,5,0)</f>
        <v>Rocking Chair</v>
      </c>
      <c r="K116" t="str">
        <f>VLOOKUP(Orders[[#This Row],[Customer ID]],product!A115:N323,6,0)</f>
        <v>Frequent Shopper</v>
      </c>
      <c r="L116">
        <f>VLOOKUP(Orders[[#This Row],[Customer ID]],product!A115:N323,7,0)</f>
        <v>5</v>
      </c>
      <c r="M116">
        <f>VLOOKUP(Orders[[#This Row],[Customer ID]],product!A115:N323,8,0)</f>
        <v>450</v>
      </c>
      <c r="N116">
        <f>VLOOKUP(Orders[[#This Row],[Customer ID]],product!A115:N323,9,0)</f>
        <v>2250</v>
      </c>
      <c r="O116" s="1">
        <f>VLOOKUP(Orders[[#This Row],[Customer ID]],product!A115:N323,10,0)</f>
        <v>0.03</v>
      </c>
      <c r="P116">
        <f>VLOOKUP(Orders[[#This Row],[Customer ID]],product!A115:N323,11,0)</f>
        <v>2182.5</v>
      </c>
      <c r="Q116" t="str">
        <f>VLOOKUP(Orders[[#This Row],[Customer ID]],product!A115:N323,12,0)</f>
        <v>india</v>
      </c>
      <c r="R116" t="s">
        <v>1716</v>
      </c>
      <c r="S116">
        <f>VLOOKUP(Orders[[#This Row],[Customer ID]],product!A115:N323,14,0)</f>
        <v>16</v>
      </c>
    </row>
    <row r="117" spans="1:19" x14ac:dyDescent="0.25">
      <c r="A117">
        <v>216</v>
      </c>
      <c r="B117" s="6">
        <v>45068</v>
      </c>
      <c r="C117" t="s">
        <v>345</v>
      </c>
      <c r="D117" t="s">
        <v>726</v>
      </c>
      <c r="E117" t="str">
        <f>VLOOKUP(Orders[[#This Row],[Customer ID]],customer!A116:I328,2,0)</f>
        <v>Aria</v>
      </c>
      <c r="F117" t="str">
        <f>VLOOKUP(Orders[[#This Row],[Customer ID]],customer!A116:I328,3,0)</f>
        <v>test003@gmail.com</v>
      </c>
      <c r="G117" t="str">
        <f>VLOOKUP(Orders[[#This Row],[Customer ID]],customer!A116:I328,7,0)</f>
        <v>India</v>
      </c>
      <c r="H117" t="str">
        <f>VLOOKUP(Orders[[#This Row],[Customer ID]],product!A116:K324,3,0)</f>
        <v>Household Essentials</v>
      </c>
      <c r="I117" t="str">
        <f>VLOOKUP(Orders[[#This Row],[Customer ID]],product!A116:N324,4,0)</f>
        <v>Cotton Swabs</v>
      </c>
      <c r="J117" t="str">
        <f>VLOOKUP(Orders[[#This Row],[Customer ID]],product!A116:N324,5,0)</f>
        <v>Pet Grooming Kit</v>
      </c>
      <c r="K117" t="str">
        <f>VLOOKUP(Orders[[#This Row],[Customer ID]],product!A116:N324,6,0)</f>
        <v>Frequent Shopper</v>
      </c>
      <c r="L117">
        <f>VLOOKUP(Orders[[#This Row],[Customer ID]],product!A116:N324,7,0)</f>
        <v>2</v>
      </c>
      <c r="M117">
        <f>VLOOKUP(Orders[[#This Row],[Customer ID]],product!A116:N324,8,0)</f>
        <v>420</v>
      </c>
      <c r="N117">
        <f>VLOOKUP(Orders[[#This Row],[Customer ID]],product!A116:N324,9,0)</f>
        <v>840</v>
      </c>
      <c r="O117" s="1">
        <f>VLOOKUP(Orders[[#This Row],[Customer ID]],product!A116:N324,10,0)</f>
        <v>0.05</v>
      </c>
      <c r="P117">
        <f>VLOOKUP(Orders[[#This Row],[Customer ID]],product!A116:N324,11,0)</f>
        <v>798</v>
      </c>
      <c r="Q117" t="str">
        <f>VLOOKUP(Orders[[#This Row],[Customer ID]],product!A116:N324,12,0)</f>
        <v>india</v>
      </c>
      <c r="R117" t="s">
        <v>1716</v>
      </c>
      <c r="S117">
        <f>VLOOKUP(Orders[[#This Row],[Customer ID]],product!A116:N324,14,0)</f>
        <v>17</v>
      </c>
    </row>
    <row r="118" spans="1:19" x14ac:dyDescent="0.25">
      <c r="A118">
        <v>217</v>
      </c>
      <c r="B118" s="6">
        <v>45078</v>
      </c>
      <c r="C118" t="s">
        <v>346</v>
      </c>
      <c r="D118" t="s">
        <v>727</v>
      </c>
      <c r="E118" t="str">
        <f>VLOOKUP(Orders[[#This Row],[Customer ID]],customer!A117:I329,2,0)</f>
        <v>Blake</v>
      </c>
      <c r="F118" t="str">
        <f>VLOOKUP(Orders[[#This Row],[Customer ID]],customer!A117:I329,3,0)</f>
        <v>test004@yahoo.com</v>
      </c>
      <c r="G118" t="str">
        <f>VLOOKUP(Orders[[#This Row],[Customer ID]],customer!A117:I329,7,0)</f>
        <v>India</v>
      </c>
      <c r="H118" t="str">
        <f>VLOOKUP(Orders[[#This Row],[Customer ID]],product!A117:K325,3,0)</f>
        <v>Electronic</v>
      </c>
      <c r="I118" t="str">
        <f>VLOOKUP(Orders[[#This Row],[Customer ID]],product!A117:N325,4,0)</f>
        <v>Wireless Mouse</v>
      </c>
      <c r="J118" t="str">
        <f>VLOOKUP(Orders[[#This Row],[Customer ID]],product!A117:N325,5,0)</f>
        <v>Compact Exercise Bike</v>
      </c>
      <c r="K118" t="str">
        <f>VLOOKUP(Orders[[#This Row],[Customer ID]],product!A117:N325,6,0)</f>
        <v>Frequent Shopper</v>
      </c>
      <c r="L118">
        <f>VLOOKUP(Orders[[#This Row],[Customer ID]],product!A117:N325,7,0)</f>
        <v>4</v>
      </c>
      <c r="M118">
        <f>VLOOKUP(Orders[[#This Row],[Customer ID]],product!A117:N325,8,0)</f>
        <v>410</v>
      </c>
      <c r="N118">
        <f>VLOOKUP(Orders[[#This Row],[Customer ID]],product!A117:N325,9,0)</f>
        <v>1640</v>
      </c>
      <c r="O118" s="1">
        <f>VLOOKUP(Orders[[#This Row],[Customer ID]],product!A117:N325,10,0)</f>
        <v>0.05</v>
      </c>
      <c r="P118">
        <f>VLOOKUP(Orders[[#This Row],[Customer ID]],product!A117:N325,11,0)</f>
        <v>1558</v>
      </c>
      <c r="Q118" t="str">
        <f>VLOOKUP(Orders[[#This Row],[Customer ID]],product!A117:N325,12,0)</f>
        <v>india</v>
      </c>
      <c r="R118" t="s">
        <v>1717</v>
      </c>
      <c r="S118">
        <f>VLOOKUP(Orders[[#This Row],[Customer ID]],product!A117:N325,14,0)</f>
        <v>20</v>
      </c>
    </row>
    <row r="119" spans="1:19" x14ac:dyDescent="0.25">
      <c r="A119">
        <v>218</v>
      </c>
      <c r="B119" s="6">
        <v>45079</v>
      </c>
      <c r="C119" t="s">
        <v>347</v>
      </c>
      <c r="D119" t="s">
        <v>728</v>
      </c>
      <c r="E119" t="str">
        <f>VLOOKUP(Orders[[#This Row],[Customer ID]],customer!A118:I330,2,0)</f>
        <v>Callum</v>
      </c>
      <c r="F119" t="str">
        <f>VLOOKUP(Orders[[#This Row],[Customer ID]],customer!A118:I330,3,0)</f>
        <v>test005@gmail.com</v>
      </c>
      <c r="G119" t="str">
        <f>VLOOKUP(Orders[[#This Row],[Customer ID]],customer!A118:I330,7,0)</f>
        <v>India</v>
      </c>
      <c r="H119" t="str">
        <f>VLOOKUP(Orders[[#This Row],[Customer ID]],product!A118:K326,3,0)</f>
        <v>Fashion And Apparel</v>
      </c>
      <c r="I119" t="str">
        <f>VLOOKUP(Orders[[#This Row],[Customer ID]],product!A118:N326,4,0)</f>
        <v>Sports Jerseys</v>
      </c>
      <c r="J119" t="str">
        <f>VLOOKUP(Orders[[#This Row],[Customer ID]],product!A118:N326,5,0)</f>
        <v>Business Suit</v>
      </c>
      <c r="K119" t="str">
        <f>VLOOKUP(Orders[[#This Row],[Customer ID]],product!A118:N326,6,0)</f>
        <v>Frequent Shopper</v>
      </c>
      <c r="L119">
        <f>VLOOKUP(Orders[[#This Row],[Customer ID]],product!A118:N326,7,0)</f>
        <v>6</v>
      </c>
      <c r="M119">
        <f>VLOOKUP(Orders[[#This Row],[Customer ID]],product!A118:N326,8,0)</f>
        <v>430</v>
      </c>
      <c r="N119">
        <f>VLOOKUP(Orders[[#This Row],[Customer ID]],product!A118:N326,9,0)</f>
        <v>2580</v>
      </c>
      <c r="O119" s="1">
        <f>VLOOKUP(Orders[[#This Row],[Customer ID]],product!A118:N326,10,0)</f>
        <v>0.04</v>
      </c>
      <c r="P119">
        <f>VLOOKUP(Orders[[#This Row],[Customer ID]],product!A118:N326,11,0)</f>
        <v>2476.7999999999997</v>
      </c>
      <c r="Q119" t="str">
        <f>VLOOKUP(Orders[[#This Row],[Customer ID]],product!A118:N326,12,0)</f>
        <v>india</v>
      </c>
      <c r="R119" t="s">
        <v>1717</v>
      </c>
      <c r="S119">
        <f>VLOOKUP(Orders[[#This Row],[Customer ID]],product!A118:N326,14,0)</f>
        <v>12</v>
      </c>
    </row>
    <row r="120" spans="1:19" x14ac:dyDescent="0.25">
      <c r="A120">
        <v>219</v>
      </c>
      <c r="B120" s="6">
        <v>45087</v>
      </c>
      <c r="C120" t="s">
        <v>348</v>
      </c>
      <c r="D120" t="s">
        <v>729</v>
      </c>
      <c r="E120" t="str">
        <f>VLOOKUP(Orders[[#This Row],[Customer ID]],customer!A119:I331,2,0)</f>
        <v>Delilah</v>
      </c>
      <c r="F120" t="str">
        <f>VLOOKUP(Orders[[#This Row],[Customer ID]],customer!A119:I331,3,0)</f>
        <v>test006@yahoo.com</v>
      </c>
      <c r="G120" t="str">
        <f>VLOOKUP(Orders[[#This Row],[Customer ID]],customer!A119:I331,7,0)</f>
        <v>India</v>
      </c>
      <c r="H120" t="str">
        <f>VLOOKUP(Orders[[#This Row],[Customer ID]],product!A119:K327,3,0)</f>
        <v>Home And Garden</v>
      </c>
      <c r="I120" t="str">
        <f>VLOOKUP(Orders[[#This Row],[Customer ID]],product!A119:N327,4,0)</f>
        <v>Garden Benches</v>
      </c>
      <c r="J120" t="str">
        <f>VLOOKUP(Orders[[#This Row],[Customer ID]],product!A119:N327,5,0)</f>
        <v>Garden Sprayer</v>
      </c>
      <c r="K120" t="str">
        <f>VLOOKUP(Orders[[#This Row],[Customer ID]],product!A119:N327,6,0)</f>
        <v>Frequent Shopper</v>
      </c>
      <c r="L120">
        <f>VLOOKUP(Orders[[#This Row],[Customer ID]],product!A119:N327,7,0)</f>
        <v>8</v>
      </c>
      <c r="M120">
        <f>VLOOKUP(Orders[[#This Row],[Customer ID]],product!A119:N327,8,0)</f>
        <v>480</v>
      </c>
      <c r="N120">
        <f>VLOOKUP(Orders[[#This Row],[Customer ID]],product!A119:N327,9,0)</f>
        <v>3840</v>
      </c>
      <c r="O120" s="1">
        <f>VLOOKUP(Orders[[#This Row],[Customer ID]],product!A119:N327,10,0)</f>
        <v>0.03</v>
      </c>
      <c r="P120">
        <f>VLOOKUP(Orders[[#This Row],[Customer ID]],product!A119:N327,11,0)</f>
        <v>3724.7999999999997</v>
      </c>
      <c r="Q120" t="str">
        <f>VLOOKUP(Orders[[#This Row],[Customer ID]],product!A119:N327,12,0)</f>
        <v>india</v>
      </c>
      <c r="R120" t="s">
        <v>1717</v>
      </c>
      <c r="S120">
        <f>VLOOKUP(Orders[[#This Row],[Customer ID]],product!A119:N327,14,0)</f>
        <v>15</v>
      </c>
    </row>
    <row r="121" spans="1:19" x14ac:dyDescent="0.25">
      <c r="A121">
        <v>220</v>
      </c>
      <c r="B121" s="6">
        <v>45096</v>
      </c>
      <c r="C121" t="s">
        <v>349</v>
      </c>
      <c r="D121" t="s">
        <v>730</v>
      </c>
      <c r="E121" t="str">
        <f>VLOOKUP(Orders[[#This Row],[Customer ID]],customer!A120:I332,2,0)</f>
        <v>Ezra</v>
      </c>
      <c r="F121" t="str">
        <f>VLOOKUP(Orders[[#This Row],[Customer ID]],customer!A120:I332,3,0)</f>
        <v>test007@gmail.com</v>
      </c>
      <c r="G121" t="str">
        <f>VLOOKUP(Orders[[#This Row],[Customer ID]],customer!A120:I332,7,0)</f>
        <v>India</v>
      </c>
      <c r="H121" t="str">
        <f>VLOOKUP(Orders[[#This Row],[Customer ID]],product!A120:K328,3,0)</f>
        <v>Household Essentials</v>
      </c>
      <c r="I121" t="str">
        <f>VLOOKUP(Orders[[#This Row],[Customer ID]],product!A120:N328,4,0)</f>
        <v>Hair Brushes</v>
      </c>
      <c r="J121" t="str">
        <f>VLOOKUP(Orders[[#This Row],[Customer ID]],product!A120:N328,5,0)</f>
        <v>First Aid Kit</v>
      </c>
      <c r="K121" t="str">
        <f>VLOOKUP(Orders[[#This Row],[Customer ID]],product!A120:N328,6,0)</f>
        <v>Frequent Shopper</v>
      </c>
      <c r="L121">
        <f>VLOOKUP(Orders[[#This Row],[Customer ID]],product!A120:N328,7,0)</f>
        <v>7</v>
      </c>
      <c r="M121">
        <f>VLOOKUP(Orders[[#This Row],[Customer ID]],product!A120:N328,8,0)</f>
        <v>450</v>
      </c>
      <c r="N121">
        <f>VLOOKUP(Orders[[#This Row],[Customer ID]],product!A120:N328,9,0)</f>
        <v>3150</v>
      </c>
      <c r="O121" s="1">
        <f>VLOOKUP(Orders[[#This Row],[Customer ID]],product!A120:N328,10,0)</f>
        <v>0.05</v>
      </c>
      <c r="P121">
        <f>VLOOKUP(Orders[[#This Row],[Customer ID]],product!A120:N328,11,0)</f>
        <v>2992.5</v>
      </c>
      <c r="Q121" t="str">
        <f>VLOOKUP(Orders[[#This Row],[Customer ID]],product!A120:N328,12,0)</f>
        <v>india</v>
      </c>
      <c r="R121" t="s">
        <v>1716</v>
      </c>
      <c r="S121">
        <f>VLOOKUP(Orders[[#This Row],[Customer ID]],product!A120:N328,14,0)</f>
        <v>8</v>
      </c>
    </row>
    <row r="122" spans="1:19" x14ac:dyDescent="0.25">
      <c r="A122">
        <v>221</v>
      </c>
      <c r="B122" s="6">
        <v>45108</v>
      </c>
      <c r="C122" t="s">
        <v>350</v>
      </c>
      <c r="D122" t="s">
        <v>731</v>
      </c>
      <c r="E122" t="str">
        <f>VLOOKUP(Orders[[#This Row],[Customer ID]],customer!A121:I333,2,0)</f>
        <v>Freya</v>
      </c>
      <c r="F122" t="str">
        <f>VLOOKUP(Orders[[#This Row],[Customer ID]],customer!A121:I333,3,0)</f>
        <v>test008@yahoo.com</v>
      </c>
      <c r="G122" t="str">
        <f>VLOOKUP(Orders[[#This Row],[Customer ID]],customer!A121:I333,7,0)</f>
        <v>India</v>
      </c>
      <c r="H122" t="str">
        <f>VLOOKUP(Orders[[#This Row],[Customer ID]],product!A121:K329,3,0)</f>
        <v>Electronic</v>
      </c>
      <c r="I122" t="str">
        <f>VLOOKUP(Orders[[#This Row],[Customer ID]],product!A121:N329,4,0)</f>
        <v>Car Accessories</v>
      </c>
      <c r="J122" t="str">
        <f>VLOOKUP(Orders[[#This Row],[Customer ID]],product!A121:N329,5,0)</f>
        <v>Fitness Tracker</v>
      </c>
      <c r="K122" t="str">
        <f>VLOOKUP(Orders[[#This Row],[Customer ID]],product!A121:N329,6,0)</f>
        <v>Frequent Returns</v>
      </c>
      <c r="L122">
        <f>VLOOKUP(Orders[[#This Row],[Customer ID]],product!A121:N329,7,0)</f>
        <v>8</v>
      </c>
      <c r="M122">
        <f>VLOOKUP(Orders[[#This Row],[Customer ID]],product!A121:N329,8,0)</f>
        <v>460</v>
      </c>
      <c r="N122">
        <f>VLOOKUP(Orders[[#This Row],[Customer ID]],product!A121:N329,9,0)</f>
        <v>3680</v>
      </c>
      <c r="O122" s="1">
        <f>VLOOKUP(Orders[[#This Row],[Customer ID]],product!A121:N329,10,0)</f>
        <v>0.05</v>
      </c>
      <c r="P122">
        <f>VLOOKUP(Orders[[#This Row],[Customer ID]],product!A121:N329,11,0)</f>
        <v>3496</v>
      </c>
      <c r="Q122" t="str">
        <f>VLOOKUP(Orders[[#This Row],[Customer ID]],product!A121:N329,12,0)</f>
        <v>india</v>
      </c>
      <c r="R122" t="s">
        <v>1716</v>
      </c>
      <c r="S122">
        <f>VLOOKUP(Orders[[#This Row],[Customer ID]],product!A121:N329,14,0)</f>
        <v>9</v>
      </c>
    </row>
    <row r="123" spans="1:19" x14ac:dyDescent="0.25">
      <c r="A123">
        <v>222</v>
      </c>
      <c r="B123" s="6">
        <v>45108</v>
      </c>
      <c r="C123" t="s">
        <v>351</v>
      </c>
      <c r="D123" t="s">
        <v>732</v>
      </c>
      <c r="E123" t="str">
        <f>VLOOKUP(Orders[[#This Row],[Customer ID]],customer!A122:I334,2,0)</f>
        <v>Grayson</v>
      </c>
      <c r="F123" t="str">
        <f>VLOOKUP(Orders[[#This Row],[Customer ID]],customer!A122:I334,3,0)</f>
        <v>test009@gmail.com</v>
      </c>
      <c r="G123" t="str">
        <f>VLOOKUP(Orders[[#This Row],[Customer ID]],customer!A122:I334,7,0)</f>
        <v>India</v>
      </c>
      <c r="H123" t="str">
        <f>VLOOKUP(Orders[[#This Row],[Customer ID]],product!A122:K330,3,0)</f>
        <v>Fashion And Apparel</v>
      </c>
      <c r="I123" t="str">
        <f>VLOOKUP(Orders[[#This Row],[Customer ID]],product!A122:N330,4,0)</f>
        <v>Work Boots</v>
      </c>
      <c r="J123" t="str">
        <f>VLOOKUP(Orders[[#This Row],[Customer ID]],product!A122:N330,5,0)</f>
        <v>Formal Shoes</v>
      </c>
      <c r="K123" t="str">
        <f>VLOOKUP(Orders[[#This Row],[Customer ID]],product!A122:N330,6,0)</f>
        <v>Frequent Returns</v>
      </c>
      <c r="L123">
        <f>VLOOKUP(Orders[[#This Row],[Customer ID]],product!A122:N330,7,0)</f>
        <v>9</v>
      </c>
      <c r="M123">
        <f>VLOOKUP(Orders[[#This Row],[Customer ID]],product!A122:N330,8,0)</f>
        <v>480</v>
      </c>
      <c r="N123">
        <f>VLOOKUP(Orders[[#This Row],[Customer ID]],product!A122:N330,9,0)</f>
        <v>4320</v>
      </c>
      <c r="O123" s="1">
        <f>VLOOKUP(Orders[[#This Row],[Customer ID]],product!A122:N330,10,0)</f>
        <v>0.04</v>
      </c>
      <c r="P123">
        <f>VLOOKUP(Orders[[#This Row],[Customer ID]],product!A122:N330,11,0)</f>
        <v>4147.2</v>
      </c>
      <c r="Q123" t="str">
        <f>VLOOKUP(Orders[[#This Row],[Customer ID]],product!A122:N330,12,0)</f>
        <v>india</v>
      </c>
      <c r="R123" t="s">
        <v>1717</v>
      </c>
      <c r="S123">
        <f>VLOOKUP(Orders[[#This Row],[Customer ID]],product!A122:N330,14,0)</f>
        <v>6</v>
      </c>
    </row>
    <row r="124" spans="1:19" x14ac:dyDescent="0.25">
      <c r="A124">
        <v>223</v>
      </c>
      <c r="B124" s="6">
        <v>45116</v>
      </c>
      <c r="C124" t="s">
        <v>352</v>
      </c>
      <c r="D124" t="s">
        <v>733</v>
      </c>
      <c r="E124" t="str">
        <f>VLOOKUP(Orders[[#This Row],[Customer ID]],customer!A123:I335,2,0)</f>
        <v>Harper</v>
      </c>
      <c r="F124" t="str">
        <f>VLOOKUP(Orders[[#This Row],[Customer ID]],customer!A123:I335,3,0)</f>
        <v>test010@yahoo.com</v>
      </c>
      <c r="G124" t="str">
        <f>VLOOKUP(Orders[[#This Row],[Customer ID]],customer!A123:I335,7,0)</f>
        <v>India</v>
      </c>
      <c r="H124" t="str">
        <f>VLOOKUP(Orders[[#This Row],[Customer ID]],product!A123:K331,3,0)</f>
        <v>Home And Garden</v>
      </c>
      <c r="I124" t="str">
        <f>VLOOKUP(Orders[[#This Row],[Customer ID]],product!A123:N331,4,0)</f>
        <v>Fence Panels</v>
      </c>
      <c r="J124" t="str">
        <f>VLOOKUP(Orders[[#This Row],[Customer ID]],product!A123:N331,5,0)</f>
        <v>Garden Edging</v>
      </c>
      <c r="K124" t="str">
        <f>VLOOKUP(Orders[[#This Row],[Customer ID]],product!A123:N331,6,0)</f>
        <v>Frequent Returns</v>
      </c>
      <c r="L124">
        <f>VLOOKUP(Orders[[#This Row],[Customer ID]],product!A123:N331,7,0)</f>
        <v>10</v>
      </c>
      <c r="M124">
        <f>VLOOKUP(Orders[[#This Row],[Customer ID]],product!A123:N331,8,0)</f>
        <v>800</v>
      </c>
      <c r="N124">
        <f>VLOOKUP(Orders[[#This Row],[Customer ID]],product!A123:N331,9,0)</f>
        <v>8000</v>
      </c>
      <c r="O124" s="1">
        <f>VLOOKUP(Orders[[#This Row],[Customer ID]],product!A123:N331,10,0)</f>
        <v>0.03</v>
      </c>
      <c r="P124">
        <f>VLOOKUP(Orders[[#This Row],[Customer ID]],product!A123:N331,11,0)</f>
        <v>7760</v>
      </c>
      <c r="Q124" t="str">
        <f>VLOOKUP(Orders[[#This Row],[Customer ID]],product!A123:N331,12,0)</f>
        <v>india</v>
      </c>
      <c r="R124" t="s">
        <v>1716</v>
      </c>
      <c r="S124">
        <f>VLOOKUP(Orders[[#This Row],[Customer ID]],product!A123:N331,14,0)</f>
        <v>3</v>
      </c>
    </row>
    <row r="125" spans="1:19" x14ac:dyDescent="0.25">
      <c r="A125">
        <v>224</v>
      </c>
      <c r="B125" s="6">
        <v>45123</v>
      </c>
      <c r="C125" t="s">
        <v>353</v>
      </c>
      <c r="D125" t="s">
        <v>734</v>
      </c>
      <c r="E125" t="str">
        <f>VLOOKUP(Orders[[#This Row],[Customer ID]],customer!A124:I336,2,0)</f>
        <v>Isla</v>
      </c>
      <c r="F125" t="str">
        <f>VLOOKUP(Orders[[#This Row],[Customer ID]],customer!A124:I336,3,0)</f>
        <v>user001@gmail.com</v>
      </c>
      <c r="G125" t="str">
        <f>VLOOKUP(Orders[[#This Row],[Customer ID]],customer!A124:I336,7,0)</f>
        <v>India</v>
      </c>
      <c r="H125" t="str">
        <f>VLOOKUP(Orders[[#This Row],[Customer ID]],product!A124:K332,3,0)</f>
        <v>Household Essentials</v>
      </c>
      <c r="I125" t="str">
        <f>VLOOKUP(Orders[[#This Row],[Customer ID]],product!A124:N332,4,0)</f>
        <v>Makeup Brushes</v>
      </c>
      <c r="J125" t="str">
        <f>VLOOKUP(Orders[[#This Row],[Customer ID]],product!A124:N332,5,0)</f>
        <v>Wireless Charger</v>
      </c>
      <c r="K125" t="str">
        <f>VLOOKUP(Orders[[#This Row],[Customer ID]],product!A124:N332,6,0)</f>
        <v>Frequent Returns</v>
      </c>
      <c r="L125">
        <f>VLOOKUP(Orders[[#This Row],[Customer ID]],product!A124:N332,7,0)</f>
        <v>10</v>
      </c>
      <c r="M125">
        <f>VLOOKUP(Orders[[#This Row],[Customer ID]],product!A124:N332,8,0)</f>
        <v>520</v>
      </c>
      <c r="N125">
        <f>VLOOKUP(Orders[[#This Row],[Customer ID]],product!A124:N332,9,0)</f>
        <v>5200</v>
      </c>
      <c r="O125" s="1">
        <f>VLOOKUP(Orders[[#This Row],[Customer ID]],product!A124:N332,10,0)</f>
        <v>0.05</v>
      </c>
      <c r="P125">
        <f>VLOOKUP(Orders[[#This Row],[Customer ID]],product!A124:N332,11,0)</f>
        <v>4940</v>
      </c>
      <c r="Q125" t="str">
        <f>VLOOKUP(Orders[[#This Row],[Customer ID]],product!A124:N332,12,0)</f>
        <v>india</v>
      </c>
      <c r="R125" t="s">
        <v>1716</v>
      </c>
      <c r="S125">
        <f>VLOOKUP(Orders[[#This Row],[Customer ID]],product!A124:N332,14,0)</f>
        <v>2</v>
      </c>
    </row>
    <row r="126" spans="1:19" x14ac:dyDescent="0.25">
      <c r="A126">
        <v>225</v>
      </c>
      <c r="B126" s="6">
        <v>45139</v>
      </c>
      <c r="C126" t="s">
        <v>354</v>
      </c>
      <c r="D126" t="s">
        <v>735</v>
      </c>
      <c r="E126" t="str">
        <f>VLOOKUP(Orders[[#This Row],[Customer ID]],customer!A125:I337,2,0)</f>
        <v>Julian</v>
      </c>
      <c r="F126" t="str">
        <f>VLOOKUP(Orders[[#This Row],[Customer ID]],customer!A125:I337,3,0)</f>
        <v>user002@yahoo.com</v>
      </c>
      <c r="G126" t="str">
        <f>VLOOKUP(Orders[[#This Row],[Customer ID]],customer!A125:I337,7,0)</f>
        <v>India</v>
      </c>
      <c r="H126" t="str">
        <f>VLOOKUP(Orders[[#This Row],[Customer ID]],product!A125:K333,3,0)</f>
        <v>Electronic</v>
      </c>
      <c r="I126" t="str">
        <f>VLOOKUP(Orders[[#This Row],[Customer ID]],product!A125:N333,4,0)</f>
        <v>Home Security Systems</v>
      </c>
      <c r="J126" t="str">
        <f>VLOOKUP(Orders[[#This Row],[Customer ID]],product!A125:N333,5,0)</f>
        <v>GPS Tracker</v>
      </c>
      <c r="K126" t="str">
        <f>VLOOKUP(Orders[[#This Row],[Customer ID]],product!A125:N333,6,0)</f>
        <v>Frequent Returns</v>
      </c>
      <c r="L126">
        <f>VLOOKUP(Orders[[#This Row],[Customer ID]],product!A125:N333,7,0)</f>
        <v>12</v>
      </c>
      <c r="M126">
        <f>VLOOKUP(Orders[[#This Row],[Customer ID]],product!A125:N333,8,0)</f>
        <v>600</v>
      </c>
      <c r="N126">
        <f>VLOOKUP(Orders[[#This Row],[Customer ID]],product!A125:N333,9,0)</f>
        <v>7200</v>
      </c>
      <c r="O126" s="1">
        <f>VLOOKUP(Orders[[#This Row],[Customer ID]],product!A125:N333,10,0)</f>
        <v>0.05</v>
      </c>
      <c r="P126">
        <f>VLOOKUP(Orders[[#This Row],[Customer ID]],product!A125:N333,11,0)</f>
        <v>6840</v>
      </c>
      <c r="Q126" t="str">
        <f>VLOOKUP(Orders[[#This Row],[Customer ID]],product!A125:N333,12,0)</f>
        <v>india</v>
      </c>
      <c r="R126" t="s">
        <v>1717</v>
      </c>
      <c r="S126">
        <f>VLOOKUP(Orders[[#This Row],[Customer ID]],product!A125:N333,14,0)</f>
        <v>7</v>
      </c>
    </row>
    <row r="127" spans="1:19" x14ac:dyDescent="0.25">
      <c r="A127">
        <v>226</v>
      </c>
      <c r="B127" s="6">
        <v>45142</v>
      </c>
      <c r="C127" t="s">
        <v>355</v>
      </c>
      <c r="D127" t="s">
        <v>736</v>
      </c>
      <c r="E127" t="str">
        <f>VLOOKUP(Orders[[#This Row],[Customer ID]],customer!A126:I338,2,0)</f>
        <v>Kiera</v>
      </c>
      <c r="F127" t="str">
        <f>VLOOKUP(Orders[[#This Row],[Customer ID]],customer!A126:I338,3,0)</f>
        <v>user003@gmail.com</v>
      </c>
      <c r="G127" t="str">
        <f>VLOOKUP(Orders[[#This Row],[Customer ID]],customer!A126:I338,7,0)</f>
        <v>India</v>
      </c>
      <c r="H127" t="str">
        <f>VLOOKUP(Orders[[#This Row],[Customer ID]],product!A126:K334,3,0)</f>
        <v>Fashion And Apparel</v>
      </c>
      <c r="I127" t="str">
        <f>VLOOKUP(Orders[[#This Row],[Customer ID]],product!A126:N334,4,0)</f>
        <v>Casual Shoes</v>
      </c>
      <c r="J127" t="str">
        <f>VLOOKUP(Orders[[#This Row],[Customer ID]],product!A126:N334,5,0)</f>
        <v>Neck Tie</v>
      </c>
      <c r="K127" t="str">
        <f>VLOOKUP(Orders[[#This Row],[Customer ID]],product!A126:N334,6,0)</f>
        <v>Frequent Returns</v>
      </c>
      <c r="L127">
        <f>VLOOKUP(Orders[[#This Row],[Customer ID]],product!A126:N334,7,0)</f>
        <v>12</v>
      </c>
      <c r="M127">
        <f>VLOOKUP(Orders[[#This Row],[Customer ID]],product!A126:N334,8,0)</f>
        <v>650</v>
      </c>
      <c r="N127">
        <f>VLOOKUP(Orders[[#This Row],[Customer ID]],product!A126:N334,9,0)</f>
        <v>7800</v>
      </c>
      <c r="O127" s="1">
        <f>VLOOKUP(Orders[[#This Row],[Customer ID]],product!A126:N334,10,0)</f>
        <v>0.04</v>
      </c>
      <c r="P127">
        <f>VLOOKUP(Orders[[#This Row],[Customer ID]],product!A126:N334,11,0)</f>
        <v>7488</v>
      </c>
      <c r="Q127" t="str">
        <f>VLOOKUP(Orders[[#This Row],[Customer ID]],product!A126:N334,12,0)</f>
        <v>india</v>
      </c>
      <c r="R127" t="s">
        <v>1717</v>
      </c>
      <c r="S127">
        <f>VLOOKUP(Orders[[#This Row],[Customer ID]],product!A126:N334,14,0)</f>
        <v>14</v>
      </c>
    </row>
    <row r="128" spans="1:19" x14ac:dyDescent="0.25">
      <c r="A128">
        <v>227</v>
      </c>
      <c r="B128" s="6">
        <v>45149</v>
      </c>
      <c r="C128" t="s">
        <v>356</v>
      </c>
      <c r="D128" t="s">
        <v>737</v>
      </c>
      <c r="E128" t="str">
        <f>VLOOKUP(Orders[[#This Row],[Customer ID]],customer!A127:I339,2,0)</f>
        <v>Leo</v>
      </c>
      <c r="F128" t="str">
        <f>VLOOKUP(Orders[[#This Row],[Customer ID]],customer!A127:I339,3,0)</f>
        <v>user004@yahoo.com</v>
      </c>
      <c r="G128" t="str">
        <f>VLOOKUP(Orders[[#This Row],[Customer ID]],customer!A127:I339,7,0)</f>
        <v>India</v>
      </c>
      <c r="H128" t="str">
        <f>VLOOKUP(Orders[[#This Row],[Customer ID]],product!A127:K335,3,0)</f>
        <v>Home And Garden</v>
      </c>
      <c r="I128" t="str">
        <f>VLOOKUP(Orders[[#This Row],[Customer ID]],product!A127:N335,4,0)</f>
        <v>Garden Hoses</v>
      </c>
      <c r="J128" t="str">
        <f>VLOOKUP(Orders[[#This Row],[Customer ID]],product!A127:N335,5,0)</f>
        <v>Patio Heater</v>
      </c>
      <c r="K128" t="str">
        <f>VLOOKUP(Orders[[#This Row],[Customer ID]],product!A127:N335,6,0)</f>
        <v>Frequent Returns</v>
      </c>
      <c r="L128">
        <f>VLOOKUP(Orders[[#This Row],[Customer ID]],product!A127:N335,7,0)</f>
        <v>5</v>
      </c>
      <c r="M128">
        <f>VLOOKUP(Orders[[#This Row],[Customer ID]],product!A127:N335,8,0)</f>
        <v>820</v>
      </c>
      <c r="N128">
        <f>VLOOKUP(Orders[[#This Row],[Customer ID]],product!A127:N335,9,0)</f>
        <v>4100</v>
      </c>
      <c r="O128" s="1">
        <f>VLOOKUP(Orders[[#This Row],[Customer ID]],product!A127:N335,10,0)</f>
        <v>0.03</v>
      </c>
      <c r="P128">
        <f>VLOOKUP(Orders[[#This Row],[Customer ID]],product!A127:N335,11,0)</f>
        <v>3977</v>
      </c>
      <c r="Q128" t="str">
        <f>VLOOKUP(Orders[[#This Row],[Customer ID]],product!A127:N335,12,0)</f>
        <v>india</v>
      </c>
      <c r="R128" t="s">
        <v>1717</v>
      </c>
      <c r="S128">
        <f>VLOOKUP(Orders[[#This Row],[Customer ID]],product!A127:N335,14,0)</f>
        <v>11</v>
      </c>
    </row>
    <row r="129" spans="1:19" x14ac:dyDescent="0.25">
      <c r="A129">
        <v>228</v>
      </c>
      <c r="B129" s="6">
        <v>45159</v>
      </c>
      <c r="C129" t="s">
        <v>357</v>
      </c>
      <c r="D129" t="s">
        <v>738</v>
      </c>
      <c r="E129" t="str">
        <f>VLOOKUP(Orders[[#This Row],[Customer ID]],customer!A128:I340,2,0)</f>
        <v>Maya</v>
      </c>
      <c r="F129" t="str">
        <f>VLOOKUP(Orders[[#This Row],[Customer ID]],customer!A128:I340,3,0)</f>
        <v>user005@gmail.com</v>
      </c>
      <c r="G129" t="str">
        <f>VLOOKUP(Orders[[#This Row],[Customer ID]],customer!A128:I340,7,0)</f>
        <v>India</v>
      </c>
      <c r="H129" t="str">
        <f>VLOOKUP(Orders[[#This Row],[Customer ID]],product!A128:K336,3,0)</f>
        <v>Household Essentials</v>
      </c>
      <c r="I129" t="str">
        <f>VLOOKUP(Orders[[#This Row],[Customer ID]],product!A128:N336,4,0)</f>
        <v>Face Wash</v>
      </c>
      <c r="J129" t="str">
        <f>VLOOKUP(Orders[[#This Row],[Customer ID]],product!A128:N336,5,0)</f>
        <v>Shaving Kit</v>
      </c>
      <c r="K129" t="str">
        <f>VLOOKUP(Orders[[#This Row],[Customer ID]],product!A128:N336,6,0)</f>
        <v>Frequent Returns</v>
      </c>
      <c r="L129">
        <f>VLOOKUP(Orders[[#This Row],[Customer ID]],product!A128:N336,7,0)</f>
        <v>8</v>
      </c>
      <c r="M129">
        <f>VLOOKUP(Orders[[#This Row],[Customer ID]],product!A128:N336,8,0)</f>
        <v>300</v>
      </c>
      <c r="N129">
        <f>VLOOKUP(Orders[[#This Row],[Customer ID]],product!A128:N336,9,0)</f>
        <v>2400</v>
      </c>
      <c r="O129" s="1">
        <f>VLOOKUP(Orders[[#This Row],[Customer ID]],product!A128:N336,10,0)</f>
        <v>0.05</v>
      </c>
      <c r="P129">
        <f>VLOOKUP(Orders[[#This Row],[Customer ID]],product!A128:N336,11,0)</f>
        <v>2280</v>
      </c>
      <c r="Q129" t="str">
        <f>VLOOKUP(Orders[[#This Row],[Customer ID]],product!A128:N336,12,0)</f>
        <v>india</v>
      </c>
      <c r="R129" t="s">
        <v>1716</v>
      </c>
      <c r="S129">
        <f>VLOOKUP(Orders[[#This Row],[Customer ID]],product!A128:N336,14,0)</f>
        <v>10</v>
      </c>
    </row>
    <row r="130" spans="1:19" x14ac:dyDescent="0.25">
      <c r="A130">
        <v>229</v>
      </c>
      <c r="B130" s="6">
        <v>45170</v>
      </c>
      <c r="C130" t="s">
        <v>358</v>
      </c>
      <c r="D130" t="s">
        <v>739</v>
      </c>
      <c r="E130" t="str">
        <f>VLOOKUP(Orders[[#This Row],[Customer ID]],customer!A129:I341,2,0)</f>
        <v>Noah</v>
      </c>
      <c r="F130" t="str">
        <f>VLOOKUP(Orders[[#This Row],[Customer ID]],customer!A129:I341,3,0)</f>
        <v>user006@yahoo.com</v>
      </c>
      <c r="G130" t="str">
        <f>VLOOKUP(Orders[[#This Row],[Customer ID]],customer!A129:I341,7,0)</f>
        <v>India</v>
      </c>
      <c r="H130" t="str">
        <f>VLOOKUP(Orders[[#This Row],[Customer ID]],product!A129:K337,3,0)</f>
        <v>Electronic</v>
      </c>
      <c r="I130" t="str">
        <f>VLOOKUP(Orders[[#This Row],[Customer ID]],product!A129:N337,4,0)</f>
        <v>Laptop Accessories</v>
      </c>
      <c r="J130" t="str">
        <f>VLOOKUP(Orders[[#This Row],[Customer ID]],product!A129:N337,5,0)</f>
        <v>Hair Dryer</v>
      </c>
      <c r="K130" t="str">
        <f>VLOOKUP(Orders[[#This Row],[Customer ID]],product!A129:N337,6,0)</f>
        <v>Frequent Returns</v>
      </c>
      <c r="L130">
        <f>VLOOKUP(Orders[[#This Row],[Customer ID]],product!A129:N337,7,0)</f>
        <v>6</v>
      </c>
      <c r="M130">
        <f>VLOOKUP(Orders[[#This Row],[Customer ID]],product!A129:N337,8,0)</f>
        <v>450</v>
      </c>
      <c r="N130">
        <f>VLOOKUP(Orders[[#This Row],[Customer ID]],product!A129:N337,9,0)</f>
        <v>2700</v>
      </c>
      <c r="O130" s="1">
        <f>VLOOKUP(Orders[[#This Row],[Customer ID]],product!A129:N337,10,0)</f>
        <v>0.05</v>
      </c>
      <c r="P130">
        <f>VLOOKUP(Orders[[#This Row],[Customer ID]],product!A129:N337,11,0)</f>
        <v>2565</v>
      </c>
      <c r="Q130" t="str">
        <f>VLOOKUP(Orders[[#This Row],[Customer ID]],product!A129:N337,12,0)</f>
        <v>india</v>
      </c>
      <c r="R130" t="s">
        <v>1716</v>
      </c>
      <c r="S130">
        <f>VLOOKUP(Orders[[#This Row],[Customer ID]],product!A129:N337,14,0)</f>
        <v>15</v>
      </c>
    </row>
    <row r="131" spans="1:19" x14ac:dyDescent="0.25">
      <c r="A131">
        <v>230</v>
      </c>
      <c r="B131" s="6">
        <v>45171</v>
      </c>
      <c r="C131" t="s">
        <v>359</v>
      </c>
      <c r="D131" t="s">
        <v>740</v>
      </c>
      <c r="E131" t="str">
        <f>VLOOKUP(Orders[[#This Row],[Customer ID]],customer!A130:I342,2,0)</f>
        <v>Olive</v>
      </c>
      <c r="F131" t="str">
        <f>VLOOKUP(Orders[[#This Row],[Customer ID]],customer!A130:I342,3,0)</f>
        <v>user007@gmail.com</v>
      </c>
      <c r="G131" t="str">
        <f>VLOOKUP(Orders[[#This Row],[Customer ID]],customer!A130:I342,7,0)</f>
        <v>India</v>
      </c>
      <c r="H131" t="str">
        <f>VLOOKUP(Orders[[#This Row],[Customer ID]],product!A130:K338,3,0)</f>
        <v>Fashion And Apparel</v>
      </c>
      <c r="I131" t="str">
        <f>VLOOKUP(Orders[[#This Row],[Customer ID]],product!A130:N338,4,0)</f>
        <v>Activewear</v>
      </c>
      <c r="J131" t="str">
        <f>VLOOKUP(Orders[[#This Row],[Customer ID]],product!A130:N338,5,0)</f>
        <v>Beanie Hat</v>
      </c>
      <c r="K131" t="str">
        <f>VLOOKUP(Orders[[#This Row],[Customer ID]],product!A130:N338,6,0)</f>
        <v>Frequent Returns</v>
      </c>
      <c r="L131">
        <f>VLOOKUP(Orders[[#This Row],[Customer ID]],product!A130:N338,7,0)</f>
        <v>7</v>
      </c>
      <c r="M131">
        <f>VLOOKUP(Orders[[#This Row],[Customer ID]],product!A130:N338,8,0)</f>
        <v>490</v>
      </c>
      <c r="N131">
        <f>VLOOKUP(Orders[[#This Row],[Customer ID]],product!A130:N338,9,0)</f>
        <v>3430</v>
      </c>
      <c r="O131" s="1">
        <f>VLOOKUP(Orders[[#This Row],[Customer ID]],product!A130:N338,10,0)</f>
        <v>0.04</v>
      </c>
      <c r="P131">
        <f>VLOOKUP(Orders[[#This Row],[Customer ID]],product!A130:N338,11,0)</f>
        <v>3292.7999999999997</v>
      </c>
      <c r="Q131" t="str">
        <f>VLOOKUP(Orders[[#This Row],[Customer ID]],product!A130:N338,12,0)</f>
        <v>india</v>
      </c>
      <c r="R131" t="s">
        <v>1716</v>
      </c>
      <c r="S131">
        <f>VLOOKUP(Orders[[#This Row],[Customer ID]],product!A130:N338,14,0)</f>
        <v>20</v>
      </c>
    </row>
    <row r="132" spans="1:19" x14ac:dyDescent="0.25">
      <c r="A132">
        <v>231</v>
      </c>
      <c r="B132" s="6">
        <v>45179</v>
      </c>
      <c r="C132" t="s">
        <v>807</v>
      </c>
      <c r="D132" t="s">
        <v>881</v>
      </c>
      <c r="E132" t="str">
        <f>VLOOKUP(Orders[[#This Row],[Customer ID]],customer!A131:I343,2,0)</f>
        <v>Aarav</v>
      </c>
      <c r="F132" t="str">
        <f>VLOOKUP(Orders[[#This Row],[Customer ID]],customer!A131:I343,3,0)</f>
        <v>alpha100@gmail.com</v>
      </c>
      <c r="G132" t="str">
        <f>VLOOKUP(Orders[[#This Row],[Customer ID]],customer!A131:I343,7,0)</f>
        <v>India</v>
      </c>
      <c r="H132" t="str">
        <f>VLOOKUP(Orders[[#This Row],[Customer ID]],product!A131:K339,3,0)</f>
        <v>Home And Garden</v>
      </c>
      <c r="I132" t="str">
        <f>VLOOKUP(Orders[[#This Row],[Customer ID]],product!A131:N339,4,0)</f>
        <v>Lawn Mowers</v>
      </c>
      <c r="J132" t="str">
        <f>VLOOKUP(Orders[[#This Row],[Customer ID]],product!A131:N339,5,0)</f>
        <v>Wind Chimes</v>
      </c>
      <c r="K132" t="str">
        <f>VLOOKUP(Orders[[#This Row],[Customer ID]],product!A131:N339,6,0)</f>
        <v>New Customer</v>
      </c>
      <c r="L132">
        <f>VLOOKUP(Orders[[#This Row],[Customer ID]],product!A131:N339,7,0)</f>
        <v>5</v>
      </c>
      <c r="M132">
        <f>VLOOKUP(Orders[[#This Row],[Customer ID]],product!A131:N339,8,0)</f>
        <v>400</v>
      </c>
      <c r="N132">
        <f>VLOOKUP(Orders[[#This Row],[Customer ID]],product!A131:N339,9,0)</f>
        <v>2000</v>
      </c>
      <c r="O132" s="1">
        <f>VLOOKUP(Orders[[#This Row],[Customer ID]],product!A131:N339,10,0)</f>
        <v>0.03</v>
      </c>
      <c r="P132">
        <f>VLOOKUP(Orders[[#This Row],[Customer ID]],product!A131:N339,11,0)</f>
        <v>1940</v>
      </c>
      <c r="Q132" t="str">
        <f>VLOOKUP(Orders[[#This Row],[Customer ID]],product!A131:N339,12,0)</f>
        <v>india</v>
      </c>
      <c r="R132" t="s">
        <v>1717</v>
      </c>
      <c r="S132">
        <f>VLOOKUP(Orders[[#This Row],[Customer ID]],product!A131:N339,14,0)</f>
        <v>20</v>
      </c>
    </row>
    <row r="133" spans="1:19" x14ac:dyDescent="0.25">
      <c r="A133">
        <v>232</v>
      </c>
      <c r="B133" s="6">
        <v>45187</v>
      </c>
      <c r="C133" t="s">
        <v>808</v>
      </c>
      <c r="D133" t="s">
        <v>882</v>
      </c>
      <c r="E133" t="str">
        <f>VLOOKUP(Orders[[#This Row],[Customer ID]],customer!A132:I344,2,0)</f>
        <v>Aditya</v>
      </c>
      <c r="F133" t="str">
        <f>VLOOKUP(Orders[[#This Row],[Customer ID]],customer!A132:I344,3,0)</f>
        <v>beta200@yahoo.com</v>
      </c>
      <c r="G133" t="str">
        <f>VLOOKUP(Orders[[#This Row],[Customer ID]],customer!A132:I344,7,0)</f>
        <v>USA</v>
      </c>
      <c r="H133" t="str">
        <f>VLOOKUP(Orders[[#This Row],[Customer ID]],product!A132:K340,3,0)</f>
        <v>Household Essentials</v>
      </c>
      <c r="I133" t="str">
        <f>VLOOKUP(Orders[[#This Row],[Customer ID]],product!A132:N340,4,0)</f>
        <v>Sunscreen</v>
      </c>
      <c r="J133" t="str">
        <f>VLOOKUP(Orders[[#This Row],[Customer ID]],product!A132:N340,5,0)</f>
        <v>Vitamin Supplements</v>
      </c>
      <c r="K133" t="str">
        <f>VLOOKUP(Orders[[#This Row],[Customer ID]],product!A132:N340,6,0)</f>
        <v>New Customer</v>
      </c>
      <c r="L133">
        <f>VLOOKUP(Orders[[#This Row],[Customer ID]],product!A132:N340,7,0)</f>
        <v>3</v>
      </c>
      <c r="M133">
        <f>VLOOKUP(Orders[[#This Row],[Customer ID]],product!A132:N340,8,0)</f>
        <v>500</v>
      </c>
      <c r="N133">
        <f>VLOOKUP(Orders[[#This Row],[Customer ID]],product!A132:N340,9,0)</f>
        <v>1500</v>
      </c>
      <c r="O133" s="1">
        <f>VLOOKUP(Orders[[#This Row],[Customer ID]],product!A132:N340,10,0)</f>
        <v>0.05</v>
      </c>
      <c r="P133">
        <f>VLOOKUP(Orders[[#This Row],[Customer ID]],product!A132:N340,11,0)</f>
        <v>1425</v>
      </c>
      <c r="Q133" t="str">
        <f>VLOOKUP(Orders[[#This Row],[Customer ID]],product!A132:N340,12,0)</f>
        <v>india</v>
      </c>
      <c r="R133" t="s">
        <v>1716</v>
      </c>
      <c r="S133">
        <f>VLOOKUP(Orders[[#This Row],[Customer ID]],product!A132:N340,14,0)</f>
        <v>10</v>
      </c>
    </row>
    <row r="134" spans="1:19" x14ac:dyDescent="0.25">
      <c r="A134">
        <v>233</v>
      </c>
      <c r="B134" s="6">
        <v>45200</v>
      </c>
      <c r="C134" t="s">
        <v>809</v>
      </c>
      <c r="D134" t="s">
        <v>883</v>
      </c>
      <c r="E134" t="str">
        <f>VLOOKUP(Orders[[#This Row],[Customer ID]],customer!A133:I345,2,0)</f>
        <v>Alok</v>
      </c>
      <c r="F134" t="str">
        <f>VLOOKUP(Orders[[#This Row],[Customer ID]],customer!A133:I345,3,0)</f>
        <v>gamma300@gmail.com</v>
      </c>
      <c r="G134" t="str">
        <f>VLOOKUP(Orders[[#This Row],[Customer ID]],customer!A133:I345,7,0)</f>
        <v>USA</v>
      </c>
      <c r="H134" t="str">
        <f>VLOOKUP(Orders[[#This Row],[Customer ID]],product!A133:K341,3,0)</f>
        <v>Electronic</v>
      </c>
      <c r="I134" t="str">
        <f>VLOOKUP(Orders[[#This Row],[Customer ID]],product!A133:N341,4,0)</f>
        <v>Game Consoles</v>
      </c>
      <c r="J134" t="str">
        <f>VLOOKUP(Orders[[#This Row],[Customer ID]],product!A133:N341,5,0)</f>
        <v>VR Controllers</v>
      </c>
      <c r="K134" t="str">
        <f>VLOOKUP(Orders[[#This Row],[Customer ID]],product!A133:N341,6,0)</f>
        <v>New Customer</v>
      </c>
      <c r="L134">
        <f>VLOOKUP(Orders[[#This Row],[Customer ID]],product!A133:N341,7,0)</f>
        <v>4</v>
      </c>
      <c r="M134">
        <f>VLOOKUP(Orders[[#This Row],[Customer ID]],product!A133:N341,8,0)</f>
        <v>550</v>
      </c>
      <c r="N134">
        <f>VLOOKUP(Orders[[#This Row],[Customer ID]],product!A133:N341,9,0)</f>
        <v>2200</v>
      </c>
      <c r="O134" s="1">
        <f>VLOOKUP(Orders[[#This Row],[Customer ID]],product!A133:N341,10,0)</f>
        <v>0.05</v>
      </c>
      <c r="P134">
        <f>VLOOKUP(Orders[[#This Row],[Customer ID]],product!A133:N341,11,0)</f>
        <v>2090</v>
      </c>
      <c r="Q134" t="str">
        <f>VLOOKUP(Orders[[#This Row],[Customer ID]],product!A133:N341,12,0)</f>
        <v>india</v>
      </c>
      <c r="R134" t="s">
        <v>1717</v>
      </c>
      <c r="S134">
        <f>VLOOKUP(Orders[[#This Row],[Customer ID]],product!A133:N341,14,0)</f>
        <v>5</v>
      </c>
    </row>
    <row r="135" spans="1:19" x14ac:dyDescent="0.25">
      <c r="A135">
        <v>234</v>
      </c>
      <c r="B135" s="6">
        <v>45204</v>
      </c>
      <c r="C135" t="s">
        <v>810</v>
      </c>
      <c r="D135" t="s">
        <v>884</v>
      </c>
      <c r="E135" t="str">
        <f>VLOOKUP(Orders[[#This Row],[Customer ID]],customer!A134:I346,2,0)</f>
        <v>Amrita</v>
      </c>
      <c r="F135" t="str">
        <f>VLOOKUP(Orders[[#This Row],[Customer ID]],customer!A134:I346,3,0)</f>
        <v>delta400@yahoo.com</v>
      </c>
      <c r="G135" t="str">
        <f>VLOOKUP(Orders[[#This Row],[Customer ID]],customer!A134:I346,7,0)</f>
        <v>Canada</v>
      </c>
      <c r="H135" t="str">
        <f>VLOOKUP(Orders[[#This Row],[Customer ID]],product!A134:K342,3,0)</f>
        <v>Fashion And Apparel</v>
      </c>
      <c r="I135" t="str">
        <f>VLOOKUP(Orders[[#This Row],[Customer ID]],product!A134:N342,4,0)</f>
        <v>Thermal Wear</v>
      </c>
      <c r="J135" t="str">
        <f>VLOOKUP(Orders[[#This Row],[Customer ID]],product!A134:N342,5,0)</f>
        <v>Baseball Cap</v>
      </c>
      <c r="K135" t="str">
        <f>VLOOKUP(Orders[[#This Row],[Customer ID]],product!A134:N342,6,0)</f>
        <v>New Customer</v>
      </c>
      <c r="L135">
        <f>VLOOKUP(Orders[[#This Row],[Customer ID]],product!A134:N342,7,0)</f>
        <v>6</v>
      </c>
      <c r="M135">
        <f>VLOOKUP(Orders[[#This Row],[Customer ID]],product!A134:N342,8,0)</f>
        <v>1000</v>
      </c>
      <c r="N135">
        <f>VLOOKUP(Orders[[#This Row],[Customer ID]],product!A134:N342,9,0)</f>
        <v>6000</v>
      </c>
      <c r="O135" s="1">
        <f>VLOOKUP(Orders[[#This Row],[Customer ID]],product!A134:N342,10,0)</f>
        <v>0.04</v>
      </c>
      <c r="P135">
        <f>VLOOKUP(Orders[[#This Row],[Customer ID]],product!A134:N342,11,0)</f>
        <v>5760</v>
      </c>
      <c r="Q135" t="str">
        <f>VLOOKUP(Orders[[#This Row],[Customer ID]],product!A134:N342,12,0)</f>
        <v>india</v>
      </c>
      <c r="R135" t="s">
        <v>1717</v>
      </c>
      <c r="S135">
        <f>VLOOKUP(Orders[[#This Row],[Customer ID]],product!A134:N342,14,0)</f>
        <v>8</v>
      </c>
    </row>
    <row r="136" spans="1:19" x14ac:dyDescent="0.25">
      <c r="A136">
        <v>235</v>
      </c>
      <c r="B136" s="6">
        <v>45211</v>
      </c>
      <c r="C136" t="s">
        <v>811</v>
      </c>
      <c r="D136" t="s">
        <v>885</v>
      </c>
      <c r="E136" t="str">
        <f>VLOOKUP(Orders[[#This Row],[Customer ID]],customer!A135:I347,2,0)</f>
        <v>Anjali</v>
      </c>
      <c r="F136" t="str">
        <f>VLOOKUP(Orders[[#This Row],[Customer ID]],customer!A135:I347,3,0)</f>
        <v>epsilon500@gmail.com</v>
      </c>
      <c r="G136" t="str">
        <f>VLOOKUP(Orders[[#This Row],[Customer ID]],customer!A135:I347,7,0)</f>
        <v>UK</v>
      </c>
      <c r="H136" t="str">
        <f>VLOOKUP(Orders[[#This Row],[Customer ID]],product!A135:K343,3,0)</f>
        <v>Home And Garden</v>
      </c>
      <c r="I136" t="str">
        <f>VLOOKUP(Orders[[#This Row],[Customer ID]],product!A135:N343,4,0)</f>
        <v>Toolboxes</v>
      </c>
      <c r="J136" t="str">
        <f>VLOOKUP(Orders[[#This Row],[Customer ID]],product!A135:N343,5,0)</f>
        <v>Outdoor String Lights</v>
      </c>
      <c r="K136" t="str">
        <f>VLOOKUP(Orders[[#This Row],[Customer ID]],product!A135:N343,6,0)</f>
        <v>New Customer</v>
      </c>
      <c r="L136">
        <f>VLOOKUP(Orders[[#This Row],[Customer ID]],product!A135:N343,7,0)</f>
        <v>7</v>
      </c>
      <c r="M136">
        <f>VLOOKUP(Orders[[#This Row],[Customer ID]],product!A135:N343,8,0)</f>
        <v>800</v>
      </c>
      <c r="N136">
        <f>VLOOKUP(Orders[[#This Row],[Customer ID]],product!A135:N343,9,0)</f>
        <v>5600</v>
      </c>
      <c r="O136" s="1">
        <f>VLOOKUP(Orders[[#This Row],[Customer ID]],product!A135:N343,10,0)</f>
        <v>0.03</v>
      </c>
      <c r="P136">
        <f>VLOOKUP(Orders[[#This Row],[Customer ID]],product!A135:N343,11,0)</f>
        <v>5432</v>
      </c>
      <c r="Q136" t="str">
        <f>VLOOKUP(Orders[[#This Row],[Customer ID]],product!A135:N343,12,0)</f>
        <v>india</v>
      </c>
      <c r="R136" t="s">
        <v>1716</v>
      </c>
      <c r="S136">
        <f>VLOOKUP(Orders[[#This Row],[Customer ID]],product!A135:N343,14,0)</f>
        <v>9</v>
      </c>
    </row>
    <row r="137" spans="1:19" x14ac:dyDescent="0.25">
      <c r="A137">
        <v>236</v>
      </c>
      <c r="B137" s="6">
        <v>45220</v>
      </c>
      <c r="C137" t="s">
        <v>812</v>
      </c>
      <c r="D137" t="s">
        <v>886</v>
      </c>
      <c r="E137" t="str">
        <f>VLOOKUP(Orders[[#This Row],[Customer ID]],customer!A136:I348,2,0)</f>
        <v>Aniket</v>
      </c>
      <c r="F137" t="str">
        <f>VLOOKUP(Orders[[#This Row],[Customer ID]],customer!A136:I348,3,0)</f>
        <v>zeta600@yahoo.com</v>
      </c>
      <c r="G137" t="str">
        <f>VLOOKUP(Orders[[#This Row],[Customer ID]],customer!A136:I348,7,0)</f>
        <v>China</v>
      </c>
      <c r="H137" t="str">
        <f>VLOOKUP(Orders[[#This Row],[Customer ID]],product!A136:K344,3,0)</f>
        <v>Household Essentials</v>
      </c>
      <c r="I137" t="str">
        <f>VLOOKUP(Orders[[#This Row],[Customer ID]],product!A136:N344,4,0)</f>
        <v>Lipstick</v>
      </c>
      <c r="J137" t="str">
        <f>VLOOKUP(Orders[[#This Row],[Customer ID]],product!A136:N344,5,0)</f>
        <v>Cotton Towels</v>
      </c>
      <c r="K137" t="str">
        <f>VLOOKUP(Orders[[#This Row],[Customer ID]],product!A136:N344,6,0)</f>
        <v>New Customer</v>
      </c>
      <c r="L137">
        <f>VLOOKUP(Orders[[#This Row],[Customer ID]],product!A136:N344,7,0)</f>
        <v>8</v>
      </c>
      <c r="M137">
        <f>VLOOKUP(Orders[[#This Row],[Customer ID]],product!A136:N344,8,0)</f>
        <v>900</v>
      </c>
      <c r="N137">
        <f>VLOOKUP(Orders[[#This Row],[Customer ID]],product!A136:N344,9,0)</f>
        <v>7200</v>
      </c>
      <c r="O137" s="1">
        <f>VLOOKUP(Orders[[#This Row],[Customer ID]],product!A136:N344,10,0)</f>
        <v>0.05</v>
      </c>
      <c r="P137">
        <f>VLOOKUP(Orders[[#This Row],[Customer ID]],product!A136:N344,11,0)</f>
        <v>6840</v>
      </c>
      <c r="Q137" t="str">
        <f>VLOOKUP(Orders[[#This Row],[Customer ID]],product!A136:N344,12,0)</f>
        <v>india</v>
      </c>
      <c r="R137" t="s">
        <v>1716</v>
      </c>
      <c r="S137">
        <f>VLOOKUP(Orders[[#This Row],[Customer ID]],product!A136:N344,14,0)</f>
        <v>6</v>
      </c>
    </row>
    <row r="138" spans="1:19" x14ac:dyDescent="0.25">
      <c r="A138">
        <v>237</v>
      </c>
      <c r="B138" s="6">
        <v>45231</v>
      </c>
      <c r="C138" t="s">
        <v>813</v>
      </c>
      <c r="D138" t="s">
        <v>887</v>
      </c>
      <c r="E138" t="str">
        <f>VLOOKUP(Orders[[#This Row],[Customer ID]],customer!A137:I349,2,0)</f>
        <v>Anusha</v>
      </c>
      <c r="F138" t="str">
        <f>VLOOKUP(Orders[[#This Row],[Customer ID]],customer!A137:I349,3,0)</f>
        <v>eta700@gmail.com</v>
      </c>
      <c r="G138" t="str">
        <f>VLOOKUP(Orders[[#This Row],[Customer ID]],customer!A137:I349,7,0)</f>
        <v>China</v>
      </c>
      <c r="H138" t="str">
        <f>VLOOKUP(Orders[[#This Row],[Customer ID]],product!A137:K345,3,0)</f>
        <v>Electronic</v>
      </c>
      <c r="I138" t="str">
        <f>VLOOKUP(Orders[[#This Row],[Customer ID]],product!A137:N345,4,0)</f>
        <v>Smart Speakers</v>
      </c>
      <c r="J138" t="str">
        <f>VLOOKUP(Orders[[#This Row],[Customer ID]],product!A137:N345,5,0)</f>
        <v>Electric Scooter</v>
      </c>
      <c r="K138" t="str">
        <f>VLOOKUP(Orders[[#This Row],[Customer ID]],product!A137:N345,6,0)</f>
        <v>Frequent Shopper</v>
      </c>
      <c r="L138">
        <f>VLOOKUP(Orders[[#This Row],[Customer ID]],product!A137:N345,7,0)</f>
        <v>2</v>
      </c>
      <c r="M138">
        <f>VLOOKUP(Orders[[#This Row],[Customer ID]],product!A137:N345,8,0)</f>
        <v>950</v>
      </c>
      <c r="N138">
        <f>VLOOKUP(Orders[[#This Row],[Customer ID]],product!A137:N345,9,0)</f>
        <v>1900</v>
      </c>
      <c r="O138" s="1">
        <f>VLOOKUP(Orders[[#This Row],[Customer ID]],product!A137:N345,10,0)</f>
        <v>0.05</v>
      </c>
      <c r="P138">
        <f>VLOOKUP(Orders[[#This Row],[Customer ID]],product!A137:N345,11,0)</f>
        <v>1805</v>
      </c>
      <c r="Q138" t="str">
        <f>VLOOKUP(Orders[[#This Row],[Customer ID]],product!A137:N345,12,0)</f>
        <v>india</v>
      </c>
      <c r="R138" t="s">
        <v>1717</v>
      </c>
      <c r="S138">
        <f>VLOOKUP(Orders[[#This Row],[Customer ID]],product!A137:N345,14,0)</f>
        <v>7</v>
      </c>
    </row>
    <row r="139" spans="1:19" x14ac:dyDescent="0.25">
      <c r="A139">
        <v>238</v>
      </c>
      <c r="B139" s="6">
        <v>45233</v>
      </c>
      <c r="C139" t="s">
        <v>814</v>
      </c>
      <c r="D139" t="s">
        <v>888</v>
      </c>
      <c r="E139" t="str">
        <f>VLOOKUP(Orders[[#This Row],[Customer ID]],customer!A138:I350,2,0)</f>
        <v>Arvind</v>
      </c>
      <c r="F139" t="str">
        <f>VLOOKUP(Orders[[#This Row],[Customer ID]],customer!A138:I350,3,0)</f>
        <v>theta800@yahoo.com</v>
      </c>
      <c r="G139" t="str">
        <f>VLOOKUP(Orders[[#This Row],[Customer ID]],customer!A138:I350,7,0)</f>
        <v>China</v>
      </c>
      <c r="H139" t="str">
        <f>VLOOKUP(Orders[[#This Row],[Customer ID]],product!A138:K346,3,0)</f>
        <v>Fashion And Apparel</v>
      </c>
      <c r="I139" t="str">
        <f>VLOOKUP(Orders[[#This Row],[Customer ID]],product!A138:N346,4,0)</f>
        <v>Leggings</v>
      </c>
      <c r="J139" t="str">
        <f>VLOOKUP(Orders[[#This Row],[Customer ID]],product!A138:N346,5,0)</f>
        <v>Pajama Set</v>
      </c>
      <c r="K139" t="str">
        <f>VLOOKUP(Orders[[#This Row],[Customer ID]],product!A138:N346,6,0)</f>
        <v>Frequent Shopper</v>
      </c>
      <c r="L139">
        <f>VLOOKUP(Orders[[#This Row],[Customer ID]],product!A138:N346,7,0)</f>
        <v>1</v>
      </c>
      <c r="M139">
        <f>VLOOKUP(Orders[[#This Row],[Customer ID]],product!A138:N346,8,0)</f>
        <v>650</v>
      </c>
      <c r="N139">
        <f>VLOOKUP(Orders[[#This Row],[Customer ID]],product!A138:N346,9,0)</f>
        <v>650</v>
      </c>
      <c r="O139" s="1">
        <f>VLOOKUP(Orders[[#This Row],[Customer ID]],product!A138:N346,10,0)</f>
        <v>0.04</v>
      </c>
      <c r="P139">
        <f>VLOOKUP(Orders[[#This Row],[Customer ID]],product!A138:N346,11,0)</f>
        <v>624</v>
      </c>
      <c r="Q139" t="str">
        <f>VLOOKUP(Orders[[#This Row],[Customer ID]],product!A138:N346,12,0)</f>
        <v>india</v>
      </c>
      <c r="R139" t="s">
        <v>1717</v>
      </c>
      <c r="S139">
        <f>VLOOKUP(Orders[[#This Row],[Customer ID]],product!A138:N346,14,0)</f>
        <v>4</v>
      </c>
    </row>
    <row r="140" spans="1:19" x14ac:dyDescent="0.25">
      <c r="A140">
        <v>239</v>
      </c>
      <c r="B140" s="6">
        <v>45239</v>
      </c>
      <c r="C140" t="s">
        <v>815</v>
      </c>
      <c r="D140" t="s">
        <v>889</v>
      </c>
      <c r="E140" t="str">
        <f>VLOOKUP(Orders[[#This Row],[Customer ID]],customer!A139:I351,2,0)</f>
        <v>Bhavya</v>
      </c>
      <c r="F140" t="str">
        <f>VLOOKUP(Orders[[#This Row],[Customer ID]],customer!A139:I351,3,0)</f>
        <v>iota900@gmail.com</v>
      </c>
      <c r="G140" t="str">
        <f>VLOOKUP(Orders[[#This Row],[Customer ID]],customer!A139:I351,7,0)</f>
        <v>UK</v>
      </c>
      <c r="H140" t="str">
        <f>VLOOKUP(Orders[[#This Row],[Customer ID]],product!A139:K347,3,0)</f>
        <v>Home And Garden</v>
      </c>
      <c r="I140" t="str">
        <f>VLOOKUP(Orders[[#This Row],[Customer ID]],product!A139:N347,4,0)</f>
        <v>Wind Chimes</v>
      </c>
      <c r="J140" t="str">
        <f>VLOOKUP(Orders[[#This Row],[Customer ID]],product!A139:N347,5,0)</f>
        <v>Watering Can</v>
      </c>
      <c r="K140" t="str">
        <f>VLOOKUP(Orders[[#This Row],[Customer ID]],product!A139:N347,6,0)</f>
        <v>Frequent Shopper</v>
      </c>
      <c r="L140">
        <f>VLOOKUP(Orders[[#This Row],[Customer ID]],product!A139:N347,7,0)</f>
        <v>5</v>
      </c>
      <c r="M140">
        <f>VLOOKUP(Orders[[#This Row],[Customer ID]],product!A139:N347,8,0)</f>
        <v>220</v>
      </c>
      <c r="N140">
        <f>VLOOKUP(Orders[[#This Row],[Customer ID]],product!A139:N347,9,0)</f>
        <v>1100</v>
      </c>
      <c r="O140" s="1">
        <f>VLOOKUP(Orders[[#This Row],[Customer ID]],product!A139:N347,10,0)</f>
        <v>0.03</v>
      </c>
      <c r="P140">
        <f>VLOOKUP(Orders[[#This Row],[Customer ID]],product!A139:N347,11,0)</f>
        <v>1067</v>
      </c>
      <c r="Q140" t="str">
        <f>VLOOKUP(Orders[[#This Row],[Customer ID]],product!A139:N347,12,0)</f>
        <v>india</v>
      </c>
      <c r="R140" t="s">
        <v>1716</v>
      </c>
      <c r="S140">
        <f>VLOOKUP(Orders[[#This Row],[Customer ID]],product!A139:N347,14,0)</f>
        <v>3</v>
      </c>
    </row>
    <row r="141" spans="1:19" x14ac:dyDescent="0.25">
      <c r="A141">
        <v>240</v>
      </c>
      <c r="B141" s="6">
        <v>45247</v>
      </c>
      <c r="C141" t="s">
        <v>816</v>
      </c>
      <c r="D141" t="s">
        <v>890</v>
      </c>
      <c r="E141" t="str">
        <f>VLOOKUP(Orders[[#This Row],[Customer ID]],customer!A140:I352,2,0)</f>
        <v>Charan</v>
      </c>
      <c r="F141" t="str">
        <f>VLOOKUP(Orders[[#This Row],[Customer ID]],customer!A140:I352,3,0)</f>
        <v>kappa101@gmail.com</v>
      </c>
      <c r="G141" t="str">
        <f>VLOOKUP(Orders[[#This Row],[Customer ID]],customer!A140:I352,7,0)</f>
        <v>India</v>
      </c>
      <c r="H141" t="str">
        <f>VLOOKUP(Orders[[#This Row],[Customer ID]],product!A140:K348,3,0)</f>
        <v>Household Essentials</v>
      </c>
      <c r="I141" t="str">
        <f>VLOOKUP(Orders[[#This Row],[Customer ID]],product!A140:N348,4,0)</f>
        <v>Cotton Pads</v>
      </c>
      <c r="J141" t="str">
        <f>VLOOKUP(Orders[[#This Row],[Customer ID]],product!A140:N348,5,0)</f>
        <v>Yoga Mat</v>
      </c>
      <c r="K141" t="str">
        <f>VLOOKUP(Orders[[#This Row],[Customer ID]],product!A140:N348,6,0)</f>
        <v>Frequent Shopper</v>
      </c>
      <c r="L141">
        <f>VLOOKUP(Orders[[#This Row],[Customer ID]],product!A140:N348,7,0)</f>
        <v>6</v>
      </c>
      <c r="M141">
        <f>VLOOKUP(Orders[[#This Row],[Customer ID]],product!A140:N348,8,0)</f>
        <v>540</v>
      </c>
      <c r="N141">
        <f>VLOOKUP(Orders[[#This Row],[Customer ID]],product!A140:N348,9,0)</f>
        <v>3240</v>
      </c>
      <c r="O141" s="1">
        <f>VLOOKUP(Orders[[#This Row],[Customer ID]],product!A140:N348,10,0)</f>
        <v>0.05</v>
      </c>
      <c r="P141">
        <f>VLOOKUP(Orders[[#This Row],[Customer ID]],product!A140:N348,11,0)</f>
        <v>3078</v>
      </c>
      <c r="Q141" t="str">
        <f>VLOOKUP(Orders[[#This Row],[Customer ID]],product!A140:N348,12,0)</f>
        <v>india</v>
      </c>
      <c r="R141" t="s">
        <v>1716</v>
      </c>
      <c r="S141">
        <f>VLOOKUP(Orders[[#This Row],[Customer ID]],product!A140:N348,14,0)</f>
        <v>8</v>
      </c>
    </row>
    <row r="142" spans="1:19" x14ac:dyDescent="0.25">
      <c r="A142">
        <v>241</v>
      </c>
      <c r="B142" s="6">
        <v>45261</v>
      </c>
      <c r="C142" t="s">
        <v>817</v>
      </c>
      <c r="D142" t="s">
        <v>891</v>
      </c>
      <c r="E142" t="str">
        <f>VLOOKUP(Orders[[#This Row],[Customer ID]],customer!A141:I353,2,0)</f>
        <v>Dev</v>
      </c>
      <c r="F142" t="str">
        <f>VLOOKUP(Orders[[#This Row],[Customer ID]],customer!A141:I353,3,0)</f>
        <v>lambda202@yahoo.com</v>
      </c>
      <c r="G142" t="str">
        <f>VLOOKUP(Orders[[#This Row],[Customer ID]],customer!A141:I353,7,0)</f>
        <v>USA</v>
      </c>
      <c r="H142" t="str">
        <f>VLOOKUP(Orders[[#This Row],[Customer ID]],product!A141:K349,3,0)</f>
        <v>Electronic</v>
      </c>
      <c r="I142" t="str">
        <f>VLOOKUP(Orders[[#This Row],[Customer ID]],product!A141:N349,4,0)</f>
        <v>eReaders</v>
      </c>
      <c r="J142" t="str">
        <f>VLOOKUP(Orders[[#This Row],[Customer ID]],product!A141:N349,5,0)</f>
        <v>Game Console Stand</v>
      </c>
      <c r="K142" t="str">
        <f>VLOOKUP(Orders[[#This Row],[Customer ID]],product!A141:N349,6,0)</f>
        <v>Frequent Shopper</v>
      </c>
      <c r="L142">
        <f>VLOOKUP(Orders[[#This Row],[Customer ID]],product!A141:N349,7,0)</f>
        <v>8</v>
      </c>
      <c r="M142">
        <f>VLOOKUP(Orders[[#This Row],[Customer ID]],product!A141:N349,8,0)</f>
        <v>820</v>
      </c>
      <c r="N142">
        <f>VLOOKUP(Orders[[#This Row],[Customer ID]],product!A141:N349,9,0)</f>
        <v>6560</v>
      </c>
      <c r="O142" s="1">
        <f>VLOOKUP(Orders[[#This Row],[Customer ID]],product!A141:N349,10,0)</f>
        <v>0.05</v>
      </c>
      <c r="P142">
        <f>VLOOKUP(Orders[[#This Row],[Customer ID]],product!A141:N349,11,0)</f>
        <v>6232</v>
      </c>
      <c r="Q142" t="str">
        <f>VLOOKUP(Orders[[#This Row],[Customer ID]],product!A141:N349,12,0)</f>
        <v>india</v>
      </c>
      <c r="R142" t="s">
        <v>1717</v>
      </c>
      <c r="S142">
        <f>VLOOKUP(Orders[[#This Row],[Customer ID]],product!A141:N349,14,0)</f>
        <v>12</v>
      </c>
    </row>
    <row r="143" spans="1:19" x14ac:dyDescent="0.25">
      <c r="A143">
        <v>242</v>
      </c>
      <c r="B143" s="6">
        <v>45266</v>
      </c>
      <c r="C143" t="s">
        <v>818</v>
      </c>
      <c r="D143" t="s">
        <v>892</v>
      </c>
      <c r="E143" t="str">
        <f>VLOOKUP(Orders[[#This Row],[Customer ID]],customer!A142:I354,2,0)</f>
        <v>Dhruv</v>
      </c>
      <c r="F143" t="str">
        <f>VLOOKUP(Orders[[#This Row],[Customer ID]],customer!A142:I354,3,0)</f>
        <v>mu303@gmail.com</v>
      </c>
      <c r="G143" t="str">
        <f>VLOOKUP(Orders[[#This Row],[Customer ID]],customer!A142:I354,7,0)</f>
        <v>Canada</v>
      </c>
      <c r="H143" t="str">
        <f>VLOOKUP(Orders[[#This Row],[Customer ID]],product!A142:K350,3,0)</f>
        <v>Fashion And Apparel</v>
      </c>
      <c r="I143" t="str">
        <f>VLOOKUP(Orders[[#This Row],[Customer ID]],product!A142:N350,4,0)</f>
        <v>Running Shorts</v>
      </c>
      <c r="J143" t="str">
        <f>VLOOKUP(Orders[[#This Row],[Customer ID]],product!A142:N350,5,0)</f>
        <v>Graphic Print Sweatshirt</v>
      </c>
      <c r="K143" t="str">
        <f>VLOOKUP(Orders[[#This Row],[Customer ID]],product!A142:N350,6,0)</f>
        <v>Frequent Shopper</v>
      </c>
      <c r="L143">
        <f>VLOOKUP(Orders[[#This Row],[Customer ID]],product!A142:N350,7,0)</f>
        <v>4</v>
      </c>
      <c r="M143">
        <f>VLOOKUP(Orders[[#This Row],[Customer ID]],product!A142:N350,8,0)</f>
        <v>490</v>
      </c>
      <c r="N143">
        <f>VLOOKUP(Orders[[#This Row],[Customer ID]],product!A142:N350,9,0)</f>
        <v>1960</v>
      </c>
      <c r="O143" s="1">
        <f>VLOOKUP(Orders[[#This Row],[Customer ID]],product!A142:N350,10,0)</f>
        <v>0.04</v>
      </c>
      <c r="P143">
        <f>VLOOKUP(Orders[[#This Row],[Customer ID]],product!A142:N350,11,0)</f>
        <v>1881.6</v>
      </c>
      <c r="Q143" t="str">
        <f>VLOOKUP(Orders[[#This Row],[Customer ID]],product!A142:N350,12,0)</f>
        <v>india</v>
      </c>
      <c r="R143" t="s">
        <v>1717</v>
      </c>
      <c r="S143">
        <f>VLOOKUP(Orders[[#This Row],[Customer ID]],product!A142:N350,14,0)</f>
        <v>15</v>
      </c>
    </row>
    <row r="144" spans="1:19" x14ac:dyDescent="0.25">
      <c r="A144">
        <v>243</v>
      </c>
      <c r="B144" s="6">
        <v>45273</v>
      </c>
      <c r="C144" t="s">
        <v>819</v>
      </c>
      <c r="D144" t="s">
        <v>893</v>
      </c>
      <c r="E144" t="str">
        <f>VLOOKUP(Orders[[#This Row],[Customer ID]],customer!A143:I355,2,0)</f>
        <v>Esha</v>
      </c>
      <c r="F144" t="str">
        <f>VLOOKUP(Orders[[#This Row],[Customer ID]],customer!A143:I355,3,0)</f>
        <v>nu404@yahoo.com</v>
      </c>
      <c r="G144" t="str">
        <f>VLOOKUP(Orders[[#This Row],[Customer ID]],customer!A143:I355,7,0)</f>
        <v>India</v>
      </c>
      <c r="H144" t="str">
        <f>VLOOKUP(Orders[[#This Row],[Customer ID]],product!A143:K351,3,0)</f>
        <v>Home And Garden</v>
      </c>
      <c r="I144" t="str">
        <f>VLOOKUP(Orders[[#This Row],[Customer ID]],product!A143:N351,4,0)</f>
        <v>Bird Feeders</v>
      </c>
      <c r="J144" t="str">
        <f>VLOOKUP(Orders[[#This Row],[Customer ID]],product!A143:N351,5,0)</f>
        <v>Door Mat</v>
      </c>
      <c r="K144" t="str">
        <f>VLOOKUP(Orders[[#This Row],[Customer ID]],product!A143:N351,6,0)</f>
        <v>Frequent Shopper</v>
      </c>
      <c r="L144">
        <f>VLOOKUP(Orders[[#This Row],[Customer ID]],product!A143:N351,7,0)</f>
        <v>3</v>
      </c>
      <c r="M144">
        <f>VLOOKUP(Orders[[#This Row],[Customer ID]],product!A143:N351,8,0)</f>
        <v>742</v>
      </c>
      <c r="N144">
        <f>VLOOKUP(Orders[[#This Row],[Customer ID]],product!A143:N351,9,0)</f>
        <v>2226</v>
      </c>
      <c r="O144" s="1">
        <f>VLOOKUP(Orders[[#This Row],[Customer ID]],product!A143:N351,10,0)</f>
        <v>0.03</v>
      </c>
      <c r="P144">
        <f>VLOOKUP(Orders[[#This Row],[Customer ID]],product!A143:N351,11,0)</f>
        <v>2159.2199999999998</v>
      </c>
      <c r="Q144" t="str">
        <f>VLOOKUP(Orders[[#This Row],[Customer ID]],product!A143:N351,12,0)</f>
        <v>india</v>
      </c>
      <c r="R144" t="s">
        <v>1716</v>
      </c>
      <c r="S144">
        <f>VLOOKUP(Orders[[#This Row],[Customer ID]],product!A143:N351,14,0)</f>
        <v>14</v>
      </c>
    </row>
    <row r="145" spans="1:19" x14ac:dyDescent="0.25">
      <c r="A145">
        <v>244</v>
      </c>
      <c r="B145" s="6">
        <v>45280</v>
      </c>
      <c r="C145" t="s">
        <v>820</v>
      </c>
      <c r="D145" t="s">
        <v>894</v>
      </c>
      <c r="E145" t="str">
        <f>VLOOKUP(Orders[[#This Row],[Customer ID]],customer!A144:I356,2,0)</f>
        <v>Ganika</v>
      </c>
      <c r="F145" t="str">
        <f>VLOOKUP(Orders[[#This Row],[Customer ID]],customer!A144:I356,3,0)</f>
        <v>xi505@gmail.com</v>
      </c>
      <c r="G145" t="str">
        <f>VLOOKUP(Orders[[#This Row],[Customer ID]],customer!A144:I356,7,0)</f>
        <v>China</v>
      </c>
      <c r="H145" t="str">
        <f>VLOOKUP(Orders[[#This Row],[Customer ID]],product!A144:K352,3,0)</f>
        <v>Household Essentials</v>
      </c>
      <c r="I145" t="str">
        <f>VLOOKUP(Orders[[#This Row],[Customer ID]],product!A144:N352,4,0)</f>
        <v>Mouthwash</v>
      </c>
      <c r="J145" t="str">
        <f>VLOOKUP(Orders[[#This Row],[Customer ID]],product!A144:N352,5,0)</f>
        <v>Kitchen Knife Set</v>
      </c>
      <c r="K145" t="str">
        <f>VLOOKUP(Orders[[#This Row],[Customer ID]],product!A144:N352,6,0)</f>
        <v>Frequent Returns</v>
      </c>
      <c r="L145">
        <f>VLOOKUP(Orders[[#This Row],[Customer ID]],product!A144:N352,7,0)</f>
        <v>9</v>
      </c>
      <c r="M145">
        <f>VLOOKUP(Orders[[#This Row],[Customer ID]],product!A144:N352,8,0)</f>
        <v>1000</v>
      </c>
      <c r="N145">
        <f>VLOOKUP(Orders[[#This Row],[Customer ID]],product!A144:N352,9,0)</f>
        <v>9000</v>
      </c>
      <c r="O145" s="1">
        <f>VLOOKUP(Orders[[#This Row],[Customer ID]],product!A144:N352,10,0)</f>
        <v>0.05</v>
      </c>
      <c r="P145">
        <f>VLOOKUP(Orders[[#This Row],[Customer ID]],product!A144:N352,11,0)</f>
        <v>8550</v>
      </c>
      <c r="Q145" t="str">
        <f>VLOOKUP(Orders[[#This Row],[Customer ID]],product!A144:N352,12,0)</f>
        <v>india</v>
      </c>
      <c r="R145" t="s">
        <v>1716</v>
      </c>
      <c r="S145">
        <f>VLOOKUP(Orders[[#This Row],[Customer ID]],product!A144:N352,14,0)</f>
        <v>18</v>
      </c>
    </row>
    <row r="146" spans="1:19" x14ac:dyDescent="0.25">
      <c r="A146">
        <v>245</v>
      </c>
      <c r="B146" s="6">
        <v>45292</v>
      </c>
      <c r="C146" t="s">
        <v>821</v>
      </c>
      <c r="D146" t="s">
        <v>895</v>
      </c>
      <c r="E146" t="str">
        <f>VLOOKUP(Orders[[#This Row],[Customer ID]],customer!A145:I357,2,0)</f>
        <v>Gaurav</v>
      </c>
      <c r="F146" t="str">
        <f>VLOOKUP(Orders[[#This Row],[Customer ID]],customer!A145:I357,3,0)</f>
        <v>omicron606@yahoo.com</v>
      </c>
      <c r="G146" t="str">
        <f>VLOOKUP(Orders[[#This Row],[Customer ID]],customer!A145:I357,7,0)</f>
        <v>UK</v>
      </c>
      <c r="H146" t="str">
        <f>VLOOKUP(Orders[[#This Row],[Customer ID]],product!A145:K353,3,0)</f>
        <v>Electronic</v>
      </c>
      <c r="I146" t="str">
        <f>VLOOKUP(Orders[[#This Row],[Customer ID]],product!A145:N353,4,0)</f>
        <v>Electric Scooters</v>
      </c>
      <c r="J146" t="str">
        <f>VLOOKUP(Orders[[#This Row],[Customer ID]],product!A145:N353,5,0)</f>
        <v>LED Desk Lamp</v>
      </c>
      <c r="K146" t="str">
        <f>VLOOKUP(Orders[[#This Row],[Customer ID]],product!A145:N353,6,0)</f>
        <v>Frequent Returns</v>
      </c>
      <c r="L146">
        <f>VLOOKUP(Orders[[#This Row],[Customer ID]],product!A145:N353,7,0)</f>
        <v>7</v>
      </c>
      <c r="M146">
        <f>VLOOKUP(Orders[[#This Row],[Customer ID]],product!A145:N353,8,0)</f>
        <v>542</v>
      </c>
      <c r="N146">
        <f>VLOOKUP(Orders[[#This Row],[Customer ID]],product!A145:N353,9,0)</f>
        <v>3794</v>
      </c>
      <c r="O146" s="1">
        <f>VLOOKUP(Orders[[#This Row],[Customer ID]],product!A145:N353,10,0)</f>
        <v>0.05</v>
      </c>
      <c r="P146">
        <f>VLOOKUP(Orders[[#This Row],[Customer ID]],product!A145:N353,11,0)</f>
        <v>3604.2999999999997</v>
      </c>
      <c r="Q146" t="str">
        <f>VLOOKUP(Orders[[#This Row],[Customer ID]],product!A145:N353,12,0)</f>
        <v>india</v>
      </c>
      <c r="R146" t="s">
        <v>1716</v>
      </c>
      <c r="S146">
        <f>VLOOKUP(Orders[[#This Row],[Customer ID]],product!A145:N353,14,0)</f>
        <v>19</v>
      </c>
    </row>
    <row r="147" spans="1:19" x14ac:dyDescent="0.25">
      <c r="A147">
        <v>246</v>
      </c>
      <c r="B147" s="6">
        <v>45296</v>
      </c>
      <c r="C147" t="s">
        <v>822</v>
      </c>
      <c r="D147" t="s">
        <v>896</v>
      </c>
      <c r="E147" t="str">
        <f>VLOOKUP(Orders[[#This Row],[Customer ID]],customer!A146:I358,2,0)</f>
        <v>Girish</v>
      </c>
      <c r="F147" t="str">
        <f>VLOOKUP(Orders[[#This Row],[Customer ID]],customer!A146:I358,3,0)</f>
        <v>pi707@gmail.com</v>
      </c>
      <c r="G147" t="str">
        <f>VLOOKUP(Orders[[#This Row],[Customer ID]],customer!A146:I358,7,0)</f>
        <v>India</v>
      </c>
      <c r="H147" t="str">
        <f>VLOOKUP(Orders[[#This Row],[Customer ID]],product!A146:K354,3,0)</f>
        <v>Fashion And Apparel</v>
      </c>
      <c r="I147" t="str">
        <f>VLOOKUP(Orders[[#This Row],[Customer ID]],product!A146:N354,4,0)</f>
        <v>Athleisure</v>
      </c>
      <c r="J147" t="str">
        <f>VLOOKUP(Orders[[#This Row],[Customer ID]],product!A146:N354,5,0)</f>
        <v>Swimwear</v>
      </c>
      <c r="K147" t="str">
        <f>VLOOKUP(Orders[[#This Row],[Customer ID]],product!A146:N354,6,0)</f>
        <v>Frequent Returns</v>
      </c>
      <c r="L147">
        <f>VLOOKUP(Orders[[#This Row],[Customer ID]],product!A146:N354,7,0)</f>
        <v>12</v>
      </c>
      <c r="M147">
        <f>VLOOKUP(Orders[[#This Row],[Customer ID]],product!A146:N354,8,0)</f>
        <v>980</v>
      </c>
      <c r="N147">
        <f>VLOOKUP(Orders[[#This Row],[Customer ID]],product!A146:N354,9,0)</f>
        <v>11760</v>
      </c>
      <c r="O147" s="1">
        <f>VLOOKUP(Orders[[#This Row],[Customer ID]],product!A146:N354,10,0)</f>
        <v>0.04</v>
      </c>
      <c r="P147">
        <f>VLOOKUP(Orders[[#This Row],[Customer ID]],product!A146:N354,11,0)</f>
        <v>11289.6</v>
      </c>
      <c r="Q147" t="str">
        <f>VLOOKUP(Orders[[#This Row],[Customer ID]],product!A146:N354,12,0)</f>
        <v>india</v>
      </c>
      <c r="R147" t="s">
        <v>1716</v>
      </c>
      <c r="S147">
        <f>VLOOKUP(Orders[[#This Row],[Customer ID]],product!A146:N354,14,0)</f>
        <v>5</v>
      </c>
    </row>
    <row r="148" spans="1:19" x14ac:dyDescent="0.25">
      <c r="A148">
        <v>247</v>
      </c>
      <c r="B148" s="6">
        <v>45306</v>
      </c>
      <c r="C148" t="s">
        <v>823</v>
      </c>
      <c r="D148" t="s">
        <v>897</v>
      </c>
      <c r="E148" t="str">
        <f>VLOOKUP(Orders[[#This Row],[Customer ID]],customer!A147:I359,2,0)</f>
        <v>Harini</v>
      </c>
      <c r="F148" t="str">
        <f>VLOOKUP(Orders[[#This Row],[Customer ID]],customer!A147:I359,3,0)</f>
        <v>rho808@gmail.com</v>
      </c>
      <c r="G148" t="str">
        <f>VLOOKUP(Orders[[#This Row],[Customer ID]],customer!A147:I359,7,0)</f>
        <v>USA</v>
      </c>
      <c r="H148" t="str">
        <f>VLOOKUP(Orders[[#This Row],[Customer ID]],product!A147:K355,3,0)</f>
        <v>Home And Garden</v>
      </c>
      <c r="I148" t="str">
        <f>VLOOKUP(Orders[[#This Row],[Customer ID]],product!A147:N355,4,0)</f>
        <v>Bar Stools</v>
      </c>
      <c r="J148" t="str">
        <f>VLOOKUP(Orders[[#This Row],[Customer ID]],product!A147:N355,5,0)</f>
        <v>Picnic Table</v>
      </c>
      <c r="K148" t="str">
        <f>VLOOKUP(Orders[[#This Row],[Customer ID]],product!A147:N355,6,0)</f>
        <v>Frequent Returns</v>
      </c>
      <c r="L148">
        <f>VLOOKUP(Orders[[#This Row],[Customer ID]],product!A147:N355,7,0)</f>
        <v>10</v>
      </c>
      <c r="M148">
        <f>VLOOKUP(Orders[[#This Row],[Customer ID]],product!A147:N355,8,0)</f>
        <v>620</v>
      </c>
      <c r="N148">
        <f>VLOOKUP(Orders[[#This Row],[Customer ID]],product!A147:N355,9,0)</f>
        <v>6200</v>
      </c>
      <c r="O148" s="1">
        <f>VLOOKUP(Orders[[#This Row],[Customer ID]],product!A147:N355,10,0)</f>
        <v>0.03</v>
      </c>
      <c r="P148">
        <f>VLOOKUP(Orders[[#This Row],[Customer ID]],product!A147:N355,11,0)</f>
        <v>6014</v>
      </c>
      <c r="Q148" t="str">
        <f>VLOOKUP(Orders[[#This Row],[Customer ID]],product!A147:N355,12,0)</f>
        <v>india</v>
      </c>
      <c r="R148" t="s">
        <v>1717</v>
      </c>
      <c r="S148">
        <f>VLOOKUP(Orders[[#This Row],[Customer ID]],product!A147:N355,14,0)</f>
        <v>6</v>
      </c>
    </row>
    <row r="149" spans="1:19" x14ac:dyDescent="0.25">
      <c r="A149">
        <v>248</v>
      </c>
      <c r="B149" s="6">
        <v>45313</v>
      </c>
      <c r="C149" t="s">
        <v>824</v>
      </c>
      <c r="D149" t="s">
        <v>898</v>
      </c>
      <c r="E149" t="str">
        <f>VLOOKUP(Orders[[#This Row],[Customer ID]],customer!A148:I360,2,0)</f>
        <v>Harsha</v>
      </c>
      <c r="F149" t="str">
        <f>VLOOKUP(Orders[[#This Row],[Customer ID]],customer!A148:I360,3,0)</f>
        <v>sigma909@yahoo.com</v>
      </c>
      <c r="G149" t="str">
        <f>VLOOKUP(Orders[[#This Row],[Customer ID]],customer!A148:I360,7,0)</f>
        <v>Canada</v>
      </c>
      <c r="H149" t="str">
        <f>VLOOKUP(Orders[[#This Row],[Customer ID]],product!A148:K356,3,0)</f>
        <v>Household Essentials</v>
      </c>
      <c r="I149" t="str">
        <f>VLOOKUP(Orders[[#This Row],[Customer ID]],product!A148:N356,4,0)</f>
        <v>Wet Wipes</v>
      </c>
      <c r="J149" t="str">
        <f>VLOOKUP(Orders[[#This Row],[Customer ID]],product!A148:N356,5,0)</f>
        <v>Baking Tray</v>
      </c>
      <c r="K149" t="str">
        <f>VLOOKUP(Orders[[#This Row],[Customer ID]],product!A148:N356,6,0)</f>
        <v>New Customer</v>
      </c>
      <c r="L149">
        <f>VLOOKUP(Orders[[#This Row],[Customer ID]],product!A148:N356,7,0)</f>
        <v>11</v>
      </c>
      <c r="M149">
        <f>VLOOKUP(Orders[[#This Row],[Customer ID]],product!A148:N356,8,0)</f>
        <v>630</v>
      </c>
      <c r="N149">
        <f>VLOOKUP(Orders[[#This Row],[Customer ID]],product!A148:N356,9,0)</f>
        <v>6930</v>
      </c>
      <c r="O149" s="1">
        <f>VLOOKUP(Orders[[#This Row],[Customer ID]],product!A148:N356,10,0)</f>
        <v>0.05</v>
      </c>
      <c r="P149">
        <f>VLOOKUP(Orders[[#This Row],[Customer ID]],product!A148:N356,11,0)</f>
        <v>6583.5</v>
      </c>
      <c r="Q149" t="str">
        <f>VLOOKUP(Orders[[#This Row],[Customer ID]],product!A148:N356,12,0)</f>
        <v>india</v>
      </c>
      <c r="R149" t="s">
        <v>1716</v>
      </c>
      <c r="S149">
        <f>VLOOKUP(Orders[[#This Row],[Customer ID]],product!A148:N356,14,0)</f>
        <v>2</v>
      </c>
    </row>
    <row r="150" spans="1:19" x14ac:dyDescent="0.25">
      <c r="A150">
        <v>249</v>
      </c>
      <c r="B150" s="6">
        <v>45323</v>
      </c>
      <c r="C150" t="s">
        <v>825</v>
      </c>
      <c r="D150" t="s">
        <v>899</v>
      </c>
      <c r="E150" t="str">
        <f>VLOOKUP(Orders[[#This Row],[Customer ID]],customer!A149:I361,2,0)</f>
        <v>Indira</v>
      </c>
      <c r="F150" t="str">
        <f>VLOOKUP(Orders[[#This Row],[Customer ID]],customer!A149:I361,3,0)</f>
        <v>tau111@gmail.com</v>
      </c>
      <c r="G150" t="str">
        <f>VLOOKUP(Orders[[#This Row],[Customer ID]],customer!A149:I361,7,0)</f>
        <v>India</v>
      </c>
      <c r="H150" t="str">
        <f>VLOOKUP(Orders[[#This Row],[Customer ID]],product!A149:K357,3,0)</f>
        <v>Electronic</v>
      </c>
      <c r="I150" t="str">
        <f>VLOOKUP(Orders[[#This Row],[Customer ID]],product!A149:N357,4,0)</f>
        <v>Gaming Monitors</v>
      </c>
      <c r="J150" t="str">
        <f>VLOOKUP(Orders[[#This Row],[Customer ID]],product!A149:N357,5,0)</f>
        <v>Phone Ring Light</v>
      </c>
      <c r="K150" t="str">
        <f>VLOOKUP(Orders[[#This Row],[Customer ID]],product!A149:N357,6,0)</f>
        <v>New Customer</v>
      </c>
      <c r="L150">
        <f>VLOOKUP(Orders[[#This Row],[Customer ID]],product!A149:N357,7,0)</f>
        <v>12</v>
      </c>
      <c r="M150">
        <f>VLOOKUP(Orders[[#This Row],[Customer ID]],product!A149:N357,8,0)</f>
        <v>455</v>
      </c>
      <c r="N150">
        <f>VLOOKUP(Orders[[#This Row],[Customer ID]],product!A149:N357,9,0)</f>
        <v>5460</v>
      </c>
      <c r="O150" s="1">
        <f>VLOOKUP(Orders[[#This Row],[Customer ID]],product!A149:N357,10,0)</f>
        <v>0.05</v>
      </c>
      <c r="P150">
        <f>VLOOKUP(Orders[[#This Row],[Customer ID]],product!A149:N357,11,0)</f>
        <v>5187</v>
      </c>
      <c r="Q150" t="str">
        <f>VLOOKUP(Orders[[#This Row],[Customer ID]],product!A149:N357,12,0)</f>
        <v>india</v>
      </c>
      <c r="R150" t="s">
        <v>1716</v>
      </c>
      <c r="S150">
        <f>VLOOKUP(Orders[[#This Row],[Customer ID]],product!A149:N357,14,0)</f>
        <v>8</v>
      </c>
    </row>
    <row r="151" spans="1:19" x14ac:dyDescent="0.25">
      <c r="A151">
        <v>250</v>
      </c>
      <c r="B151" s="6">
        <v>45328</v>
      </c>
      <c r="C151" t="s">
        <v>826</v>
      </c>
      <c r="D151" t="s">
        <v>900</v>
      </c>
      <c r="E151" t="str">
        <f>VLOOKUP(Orders[[#This Row],[Customer ID]],customer!A150:I362,2,0)</f>
        <v>Ishaan</v>
      </c>
      <c r="F151" t="str">
        <f>VLOOKUP(Orders[[#This Row],[Customer ID]],customer!A150:I362,3,0)</f>
        <v>upsilon222@yahoo.com</v>
      </c>
      <c r="G151" t="str">
        <f>VLOOKUP(Orders[[#This Row],[Customer ID]],customer!A150:I362,7,0)</f>
        <v>China</v>
      </c>
      <c r="H151" t="str">
        <f>VLOOKUP(Orders[[#This Row],[Customer ID]],product!A150:K358,3,0)</f>
        <v>Fashion And Apparel</v>
      </c>
      <c r="I151" t="str">
        <f>VLOOKUP(Orders[[#This Row],[Customer ID]],product!A150:N358,4,0)</f>
        <v>Dancewear</v>
      </c>
      <c r="J151" t="str">
        <f>VLOOKUP(Orders[[#This Row],[Customer ID]],product!A150:N358,5,0)</f>
        <v>Trench Coat</v>
      </c>
      <c r="K151" t="str">
        <f>VLOOKUP(Orders[[#This Row],[Customer ID]],product!A150:N358,6,0)</f>
        <v>New Customer</v>
      </c>
      <c r="L151">
        <f>VLOOKUP(Orders[[#This Row],[Customer ID]],product!A150:N358,7,0)</f>
        <v>8</v>
      </c>
      <c r="M151">
        <f>VLOOKUP(Orders[[#This Row],[Customer ID]],product!A150:N358,8,0)</f>
        <v>670</v>
      </c>
      <c r="N151">
        <f>VLOOKUP(Orders[[#This Row],[Customer ID]],product!A150:N358,9,0)</f>
        <v>5360</v>
      </c>
      <c r="O151" s="1">
        <f>VLOOKUP(Orders[[#This Row],[Customer ID]],product!A150:N358,10,0)</f>
        <v>0.04</v>
      </c>
      <c r="P151">
        <f>VLOOKUP(Orders[[#This Row],[Customer ID]],product!A150:N358,11,0)</f>
        <v>5145.5999999999995</v>
      </c>
      <c r="Q151" t="str">
        <f>VLOOKUP(Orders[[#This Row],[Customer ID]],product!A150:N358,12,0)</f>
        <v>india</v>
      </c>
      <c r="R151" t="s">
        <v>1717</v>
      </c>
      <c r="S151">
        <f>VLOOKUP(Orders[[#This Row],[Customer ID]],product!A150:N358,14,0)</f>
        <v>7</v>
      </c>
    </row>
    <row r="152" spans="1:19" x14ac:dyDescent="0.25">
      <c r="A152">
        <v>251</v>
      </c>
      <c r="B152" s="6">
        <v>45333</v>
      </c>
      <c r="C152" t="s">
        <v>827</v>
      </c>
      <c r="D152" t="s">
        <v>901</v>
      </c>
      <c r="E152" t="str">
        <f>VLOOKUP(Orders[[#This Row],[Customer ID]],customer!A151:I363,2,0)</f>
        <v>Jhanvi</v>
      </c>
      <c r="F152" t="str">
        <f>VLOOKUP(Orders[[#This Row],[Customer ID]],customer!A151:I363,3,0)</f>
        <v>phi333@gmail.com</v>
      </c>
      <c r="G152" t="str">
        <f>VLOOKUP(Orders[[#This Row],[Customer ID]],customer!A151:I363,7,0)</f>
        <v>UK</v>
      </c>
      <c r="H152" t="str">
        <f>VLOOKUP(Orders[[#This Row],[Customer ID]],product!A151:K359,3,0)</f>
        <v>Home And Garden</v>
      </c>
      <c r="I152" t="str">
        <f>VLOOKUP(Orders[[#This Row],[Customer ID]],product!A151:N359,4,0)</f>
        <v>Fire Pits</v>
      </c>
      <c r="J152" t="str">
        <f>VLOOKUP(Orders[[#This Row],[Customer ID]],product!A151:N359,5,0)</f>
        <v>Garden Storage Box</v>
      </c>
      <c r="K152" t="str">
        <f>VLOOKUP(Orders[[#This Row],[Customer ID]],product!A151:N359,6,0)</f>
        <v>New Customer</v>
      </c>
      <c r="L152">
        <f>VLOOKUP(Orders[[#This Row],[Customer ID]],product!A151:N359,7,0)</f>
        <v>9</v>
      </c>
      <c r="M152">
        <f>VLOOKUP(Orders[[#This Row],[Customer ID]],product!A151:N359,8,0)</f>
        <v>825</v>
      </c>
      <c r="N152">
        <f>VLOOKUP(Orders[[#This Row],[Customer ID]],product!A151:N359,9,0)</f>
        <v>7425</v>
      </c>
      <c r="O152" s="1">
        <f>VLOOKUP(Orders[[#This Row],[Customer ID]],product!A151:N359,10,0)</f>
        <v>0.03</v>
      </c>
      <c r="P152">
        <f>VLOOKUP(Orders[[#This Row],[Customer ID]],product!A151:N359,11,0)</f>
        <v>7202.25</v>
      </c>
      <c r="Q152" t="str">
        <f>VLOOKUP(Orders[[#This Row],[Customer ID]],product!A151:N359,12,0)</f>
        <v>india</v>
      </c>
      <c r="R152" t="s">
        <v>1716</v>
      </c>
      <c r="S152">
        <f>VLOOKUP(Orders[[#This Row],[Customer ID]],product!A151:N359,14,0)</f>
        <v>9</v>
      </c>
    </row>
    <row r="153" spans="1:19" x14ac:dyDescent="0.25">
      <c r="A153">
        <v>252</v>
      </c>
      <c r="B153" s="6">
        <v>45339</v>
      </c>
      <c r="C153" t="s">
        <v>828</v>
      </c>
      <c r="D153" t="s">
        <v>902</v>
      </c>
      <c r="E153" t="str">
        <f>VLOOKUP(Orders[[#This Row],[Customer ID]],customer!A152:I364,2,0)</f>
        <v>Kabir</v>
      </c>
      <c r="F153" t="str">
        <f>VLOOKUP(Orders[[#This Row],[Customer ID]],customer!A152:I364,3,0)</f>
        <v>chi444@yahoo.com</v>
      </c>
      <c r="G153" t="str">
        <f>VLOOKUP(Orders[[#This Row],[Customer ID]],customer!A152:I364,7,0)</f>
        <v>India</v>
      </c>
      <c r="H153" t="str">
        <f>VLOOKUP(Orders[[#This Row],[Customer ID]],product!A152:K360,3,0)</f>
        <v>Household Essentials</v>
      </c>
      <c r="I153" t="str">
        <f>VLOOKUP(Orders[[#This Row],[Customer ID]],product!A152:N360,4,0)</f>
        <v>Hand Cream</v>
      </c>
      <c r="J153" t="str">
        <f>VLOOKUP(Orders[[#This Row],[Customer ID]],product!A152:N360,5,0)</f>
        <v>Hand Sanitizing Wipes</v>
      </c>
      <c r="K153" t="str">
        <f>VLOOKUP(Orders[[#This Row],[Customer ID]],product!A152:N360,6,0)</f>
        <v>Frequent Shopper</v>
      </c>
      <c r="L153">
        <f>VLOOKUP(Orders[[#This Row],[Customer ID]],product!A152:N360,7,0)</f>
        <v>6</v>
      </c>
      <c r="M153">
        <f>VLOOKUP(Orders[[#This Row],[Customer ID]],product!A152:N360,8,0)</f>
        <v>984</v>
      </c>
      <c r="N153">
        <f>VLOOKUP(Orders[[#This Row],[Customer ID]],product!A152:N360,9,0)</f>
        <v>5904</v>
      </c>
      <c r="O153" s="1">
        <f>VLOOKUP(Orders[[#This Row],[Customer ID]],product!A152:N360,10,0)</f>
        <v>0.05</v>
      </c>
      <c r="P153">
        <f>VLOOKUP(Orders[[#This Row],[Customer ID]],product!A152:N360,11,0)</f>
        <v>5608.8</v>
      </c>
      <c r="Q153" t="str">
        <f>VLOOKUP(Orders[[#This Row],[Customer ID]],product!A152:N360,12,0)</f>
        <v>india</v>
      </c>
      <c r="R153" t="s">
        <v>1716</v>
      </c>
      <c r="S153">
        <f>VLOOKUP(Orders[[#This Row],[Customer ID]],product!A152:N360,14,0)</f>
        <v>3</v>
      </c>
    </row>
    <row r="154" spans="1:19" x14ac:dyDescent="0.25">
      <c r="A154">
        <v>253</v>
      </c>
      <c r="B154" s="6">
        <v>45352</v>
      </c>
      <c r="C154" t="s">
        <v>829</v>
      </c>
      <c r="D154" t="s">
        <v>903</v>
      </c>
      <c r="E154" t="str">
        <f>VLOOKUP(Orders[[#This Row],[Customer ID]],customer!A153:I365,2,0)</f>
        <v>Kamini</v>
      </c>
      <c r="F154" t="str">
        <f>VLOOKUP(Orders[[#This Row],[Customer ID]],customer!A153:I365,3,0)</f>
        <v>psi555@gmail.com</v>
      </c>
      <c r="G154" t="str">
        <f>VLOOKUP(Orders[[#This Row],[Customer ID]],customer!A153:I365,7,0)</f>
        <v>USA</v>
      </c>
      <c r="H154" t="str">
        <f>VLOOKUP(Orders[[#This Row],[Customer ID]],product!A153:K361,3,0)</f>
        <v>Electronic</v>
      </c>
      <c r="I154" t="str">
        <f>VLOOKUP(Orders[[#This Row],[Customer ID]],product!A153:N361,4,0)</f>
        <v>Video Doorbells</v>
      </c>
      <c r="J154" t="str">
        <f>VLOOKUP(Orders[[#This Row],[Customer ID]],product!A153:N361,5,0)</f>
        <v>Dehumidifier</v>
      </c>
      <c r="K154" t="str">
        <f>VLOOKUP(Orders[[#This Row],[Customer ID]],product!A153:N361,6,0)</f>
        <v>Frequent Shopper</v>
      </c>
      <c r="L154">
        <f>VLOOKUP(Orders[[#This Row],[Customer ID]],product!A153:N361,7,0)</f>
        <v>3</v>
      </c>
      <c r="M154">
        <f>VLOOKUP(Orders[[#This Row],[Customer ID]],product!A153:N361,8,0)</f>
        <v>810</v>
      </c>
      <c r="N154">
        <f>VLOOKUP(Orders[[#This Row],[Customer ID]],product!A153:N361,9,0)</f>
        <v>2430</v>
      </c>
      <c r="O154" s="1">
        <f>VLOOKUP(Orders[[#This Row],[Customer ID]],product!A153:N361,10,0)</f>
        <v>0.05</v>
      </c>
      <c r="P154">
        <f>VLOOKUP(Orders[[#This Row],[Customer ID]],product!A153:N361,11,0)</f>
        <v>2308.5</v>
      </c>
      <c r="Q154" t="str">
        <f>VLOOKUP(Orders[[#This Row],[Customer ID]],product!A153:N361,12,0)</f>
        <v>india</v>
      </c>
      <c r="R154" t="s">
        <v>1716</v>
      </c>
      <c r="S154">
        <f>VLOOKUP(Orders[[#This Row],[Customer ID]],product!A153:N361,14,0)</f>
        <v>13</v>
      </c>
    </row>
    <row r="155" spans="1:19" x14ac:dyDescent="0.25">
      <c r="A155">
        <v>254</v>
      </c>
      <c r="B155" s="6">
        <v>45356</v>
      </c>
      <c r="C155" t="s">
        <v>830</v>
      </c>
      <c r="D155" t="s">
        <v>904</v>
      </c>
      <c r="E155" t="str">
        <f>VLOOKUP(Orders[[#This Row],[Customer ID]],customer!A154:I366,2,0)</f>
        <v>Karan</v>
      </c>
      <c r="F155" t="str">
        <f>VLOOKUP(Orders[[#This Row],[Customer ID]],customer!A154:I366,3,0)</f>
        <v>omega666@gmail.com</v>
      </c>
      <c r="G155" t="str">
        <f>VLOOKUP(Orders[[#This Row],[Customer ID]],customer!A154:I366,7,0)</f>
        <v>Canada</v>
      </c>
      <c r="H155" t="str">
        <f>VLOOKUP(Orders[[#This Row],[Customer ID]],product!A154:K362,3,0)</f>
        <v>Fashion And Apparel</v>
      </c>
      <c r="I155" t="str">
        <f>VLOOKUP(Orders[[#This Row],[Customer ID]],product!A154:N362,4,0)</f>
        <v>Formal Shoes</v>
      </c>
      <c r="J155" t="str">
        <f>VLOOKUP(Orders[[#This Row],[Customer ID]],product!A154:N362,5,0)</f>
        <v>Cargo Shorts</v>
      </c>
      <c r="K155" t="str">
        <f>VLOOKUP(Orders[[#This Row],[Customer ID]],product!A154:N362,6,0)</f>
        <v>Frequent Shopper</v>
      </c>
      <c r="L155">
        <f>VLOOKUP(Orders[[#This Row],[Customer ID]],product!A154:N362,7,0)</f>
        <v>8</v>
      </c>
      <c r="M155">
        <f>VLOOKUP(Orders[[#This Row],[Customer ID]],product!A154:N362,8,0)</f>
        <v>525</v>
      </c>
      <c r="N155">
        <f>VLOOKUP(Orders[[#This Row],[Customer ID]],product!A154:N362,9,0)</f>
        <v>4200</v>
      </c>
      <c r="O155" s="1">
        <f>VLOOKUP(Orders[[#This Row],[Customer ID]],product!A154:N362,10,0)</f>
        <v>0.04</v>
      </c>
      <c r="P155">
        <f>VLOOKUP(Orders[[#This Row],[Customer ID]],product!A154:N362,11,0)</f>
        <v>4032</v>
      </c>
      <c r="Q155" t="str">
        <f>VLOOKUP(Orders[[#This Row],[Customer ID]],product!A154:N362,12,0)</f>
        <v>india</v>
      </c>
      <c r="R155" t="s">
        <v>1716</v>
      </c>
      <c r="S155">
        <f>VLOOKUP(Orders[[#This Row],[Customer ID]],product!A154:N362,14,0)</f>
        <v>12</v>
      </c>
    </row>
    <row r="156" spans="1:19" x14ac:dyDescent="0.25">
      <c r="A156">
        <v>255</v>
      </c>
      <c r="B156" s="6">
        <v>45363</v>
      </c>
      <c r="C156" t="s">
        <v>831</v>
      </c>
      <c r="D156" t="s">
        <v>905</v>
      </c>
      <c r="E156" t="str">
        <f>VLOOKUP(Orders[[#This Row],[Customer ID]],customer!A155:I367,2,0)</f>
        <v>Lavanya</v>
      </c>
      <c r="F156" t="str">
        <f>VLOOKUP(Orders[[#This Row],[Customer ID]],customer!A155:I367,3,0)</f>
        <v>nova777@yahoo.com</v>
      </c>
      <c r="G156" t="str">
        <f>VLOOKUP(Orders[[#This Row],[Customer ID]],customer!A155:I367,7,0)</f>
        <v>India</v>
      </c>
      <c r="H156" t="str">
        <f>VLOOKUP(Orders[[#This Row],[Customer ID]],product!A155:K363,3,0)</f>
        <v>Home And Garden</v>
      </c>
      <c r="I156" t="str">
        <f>VLOOKUP(Orders[[#This Row],[Customer ID]],product!A155:N363,4,0)</f>
        <v>Outdoor Sofas</v>
      </c>
      <c r="J156" t="str">
        <f>VLOOKUP(Orders[[#This Row],[Customer ID]],product!A155:N363,5,0)</f>
        <v>Outdoor Sofa</v>
      </c>
      <c r="K156" t="str">
        <f>VLOOKUP(Orders[[#This Row],[Customer ID]],product!A155:N363,6,0)</f>
        <v>Frequent Shopper</v>
      </c>
      <c r="L156">
        <f>VLOOKUP(Orders[[#This Row],[Customer ID]],product!A155:N363,7,0)</f>
        <v>5</v>
      </c>
      <c r="M156">
        <f>VLOOKUP(Orders[[#This Row],[Customer ID]],product!A155:N363,8,0)</f>
        <v>625</v>
      </c>
      <c r="N156">
        <f>VLOOKUP(Orders[[#This Row],[Customer ID]],product!A155:N363,9,0)</f>
        <v>3125</v>
      </c>
      <c r="O156" s="1">
        <f>VLOOKUP(Orders[[#This Row],[Customer ID]],product!A155:N363,10,0)</f>
        <v>0.03</v>
      </c>
      <c r="P156">
        <f>VLOOKUP(Orders[[#This Row],[Customer ID]],product!A155:N363,11,0)</f>
        <v>3031.25</v>
      </c>
      <c r="Q156" t="str">
        <f>VLOOKUP(Orders[[#This Row],[Customer ID]],product!A155:N363,12,0)</f>
        <v>india</v>
      </c>
      <c r="R156" t="s">
        <v>1716</v>
      </c>
      <c r="S156">
        <f>VLOOKUP(Orders[[#This Row],[Customer ID]],product!A155:N363,14,0)</f>
        <v>11</v>
      </c>
    </row>
    <row r="157" spans="1:19" x14ac:dyDescent="0.25">
      <c r="A157">
        <v>256</v>
      </c>
      <c r="B157" s="6">
        <v>45371</v>
      </c>
      <c r="C157" t="s">
        <v>832</v>
      </c>
      <c r="D157" t="s">
        <v>906</v>
      </c>
      <c r="E157" t="str">
        <f>VLOOKUP(Orders[[#This Row],[Customer ID]],customer!A156:I368,2,0)</f>
        <v>Lekh</v>
      </c>
      <c r="F157" t="str">
        <f>VLOOKUP(Orders[[#This Row],[Customer ID]],customer!A156:I368,3,0)</f>
        <v>stellar888@gmail.com</v>
      </c>
      <c r="G157" t="str">
        <f>VLOOKUP(Orders[[#This Row],[Customer ID]],customer!A156:I368,7,0)</f>
        <v>China</v>
      </c>
      <c r="H157" t="str">
        <f>VLOOKUP(Orders[[#This Row],[Customer ID]],product!A156:K364,3,0)</f>
        <v>Household Essentials</v>
      </c>
      <c r="I157" t="str">
        <f>VLOOKUP(Orders[[#This Row],[Customer ID]],product!A156:N364,4,0)</f>
        <v>Perfumes</v>
      </c>
      <c r="J157" t="str">
        <f>VLOOKUP(Orders[[#This Row],[Customer ID]],product!A156:N364,5,0)</f>
        <v>Wet Wipes</v>
      </c>
      <c r="K157" t="str">
        <f>VLOOKUP(Orders[[#This Row],[Customer ID]],product!A156:N364,6,0)</f>
        <v>Frequent Shopper</v>
      </c>
      <c r="L157">
        <f>VLOOKUP(Orders[[#This Row],[Customer ID]],product!A156:N364,7,0)</f>
        <v>7</v>
      </c>
      <c r="M157">
        <f>VLOOKUP(Orders[[#This Row],[Customer ID]],product!A156:N364,8,0)</f>
        <v>910</v>
      </c>
      <c r="N157">
        <f>VLOOKUP(Orders[[#This Row],[Customer ID]],product!A156:N364,9,0)</f>
        <v>6370</v>
      </c>
      <c r="O157" s="1">
        <f>VLOOKUP(Orders[[#This Row],[Customer ID]],product!A156:N364,10,0)</f>
        <v>0.05</v>
      </c>
      <c r="P157">
        <f>VLOOKUP(Orders[[#This Row],[Customer ID]],product!A156:N364,11,0)</f>
        <v>6051.5</v>
      </c>
      <c r="Q157" t="str">
        <f>VLOOKUP(Orders[[#This Row],[Customer ID]],product!A156:N364,12,0)</f>
        <v>india</v>
      </c>
      <c r="R157" t="s">
        <v>1716</v>
      </c>
      <c r="S157">
        <f>VLOOKUP(Orders[[#This Row],[Customer ID]],product!A156:N364,14,0)</f>
        <v>10</v>
      </c>
    </row>
    <row r="158" spans="1:19" x14ac:dyDescent="0.25">
      <c r="A158">
        <v>257</v>
      </c>
      <c r="B158" s="6">
        <v>45383</v>
      </c>
      <c r="C158" t="s">
        <v>833</v>
      </c>
      <c r="D158" t="s">
        <v>907</v>
      </c>
      <c r="E158" t="str">
        <f>VLOOKUP(Orders[[#This Row],[Customer ID]],customer!A157:I369,2,0)</f>
        <v>Mahesh</v>
      </c>
      <c r="F158" t="str">
        <f>VLOOKUP(Orders[[#This Row],[Customer ID]],customer!A157:I369,3,0)</f>
        <v>cosmos999@yahoo.com</v>
      </c>
      <c r="G158" t="str">
        <f>VLOOKUP(Orders[[#This Row],[Customer ID]],customer!A157:I369,7,0)</f>
        <v>UK</v>
      </c>
      <c r="H158" t="str">
        <f>VLOOKUP(Orders[[#This Row],[Customer ID]],product!A157:K365,3,0)</f>
        <v>Electronic</v>
      </c>
      <c r="I158" t="str">
        <f>VLOOKUP(Orders[[#This Row],[Customer ID]],product!A157:N365,4,0)</f>
        <v>Baby Monitors</v>
      </c>
      <c r="J158" t="str">
        <f>VLOOKUP(Orders[[#This Row],[Customer ID]],product!A157:N365,5,0)</f>
        <v>Electric Blanket</v>
      </c>
      <c r="K158" t="str">
        <f>VLOOKUP(Orders[[#This Row],[Customer ID]],product!A157:N365,6,0)</f>
        <v>Frequent Shopper</v>
      </c>
      <c r="L158">
        <f>VLOOKUP(Orders[[#This Row],[Customer ID]],product!A157:N365,7,0)</f>
        <v>4</v>
      </c>
      <c r="M158">
        <f>VLOOKUP(Orders[[#This Row],[Customer ID]],product!A157:N365,8,0)</f>
        <v>410</v>
      </c>
      <c r="N158">
        <f>VLOOKUP(Orders[[#This Row],[Customer ID]],product!A157:N365,9,0)</f>
        <v>1640</v>
      </c>
      <c r="O158" s="1">
        <f>VLOOKUP(Orders[[#This Row],[Customer ID]],product!A157:N365,10,0)</f>
        <v>0.05</v>
      </c>
      <c r="P158">
        <f>VLOOKUP(Orders[[#This Row],[Customer ID]],product!A157:N365,11,0)</f>
        <v>1558</v>
      </c>
      <c r="Q158" t="str">
        <f>VLOOKUP(Orders[[#This Row],[Customer ID]],product!A157:N365,12,0)</f>
        <v>india</v>
      </c>
      <c r="R158" t="s">
        <v>1717</v>
      </c>
      <c r="S158">
        <f>VLOOKUP(Orders[[#This Row],[Customer ID]],product!A157:N365,14,0)</f>
        <v>9</v>
      </c>
    </row>
    <row r="159" spans="1:19" x14ac:dyDescent="0.25">
      <c r="A159">
        <v>258</v>
      </c>
      <c r="B159" s="6">
        <v>45385</v>
      </c>
      <c r="C159" t="s">
        <v>834</v>
      </c>
      <c r="D159" t="s">
        <v>908</v>
      </c>
      <c r="E159" t="str">
        <f>VLOOKUP(Orders[[#This Row],[Customer ID]],customer!A158:I370,2,0)</f>
        <v>Manisha</v>
      </c>
      <c r="F159" t="str">
        <f>VLOOKUP(Orders[[#This Row],[Customer ID]],customer!A158:I370,3,0)</f>
        <v>orbit1010@gmail.com</v>
      </c>
      <c r="G159" t="str">
        <f>VLOOKUP(Orders[[#This Row],[Customer ID]],customer!A158:I370,7,0)</f>
        <v>India</v>
      </c>
      <c r="H159" t="str">
        <f>VLOOKUP(Orders[[#This Row],[Customer ID]],product!A158:K366,3,0)</f>
        <v>Fashion And Apparel</v>
      </c>
      <c r="I159" t="str">
        <f>VLOOKUP(Orders[[#This Row],[Customer ID]],product!A158:N366,4,0)</f>
        <v>Skirts</v>
      </c>
      <c r="J159" t="str">
        <f>VLOOKUP(Orders[[#This Row],[Customer ID]],product!A158:N366,5,0)</f>
        <v>Wool Socks</v>
      </c>
      <c r="K159" t="str">
        <f>VLOOKUP(Orders[[#This Row],[Customer ID]],product!A158:N366,6,0)</f>
        <v>Frequent Shopper</v>
      </c>
      <c r="L159">
        <f>VLOOKUP(Orders[[#This Row],[Customer ID]],product!A158:N366,7,0)</f>
        <v>2</v>
      </c>
      <c r="M159">
        <f>VLOOKUP(Orders[[#This Row],[Customer ID]],product!A158:N366,8,0)</f>
        <v>480</v>
      </c>
      <c r="N159">
        <f>VLOOKUP(Orders[[#This Row],[Customer ID]],product!A158:N366,9,0)</f>
        <v>960</v>
      </c>
      <c r="O159" s="1">
        <f>VLOOKUP(Orders[[#This Row],[Customer ID]],product!A158:N366,10,0)</f>
        <v>0.04</v>
      </c>
      <c r="P159">
        <f>VLOOKUP(Orders[[#This Row],[Customer ID]],product!A158:N366,11,0)</f>
        <v>921.59999999999991</v>
      </c>
      <c r="Q159" t="str">
        <f>VLOOKUP(Orders[[#This Row],[Customer ID]],product!A158:N366,12,0)</f>
        <v>india</v>
      </c>
      <c r="R159" t="s">
        <v>1717</v>
      </c>
      <c r="S159">
        <f>VLOOKUP(Orders[[#This Row],[Customer ID]],product!A158:N366,14,0)</f>
        <v>8</v>
      </c>
    </row>
    <row r="160" spans="1:19" x14ac:dyDescent="0.25">
      <c r="A160">
        <v>259</v>
      </c>
      <c r="B160" s="6">
        <v>45390</v>
      </c>
      <c r="C160" t="s">
        <v>835</v>
      </c>
      <c r="D160" t="s">
        <v>909</v>
      </c>
      <c r="E160" t="str">
        <f>VLOOKUP(Orders[[#This Row],[Customer ID]],customer!A159:I371,2,0)</f>
        <v>Mehul</v>
      </c>
      <c r="F160" t="str">
        <f>VLOOKUP(Orders[[#This Row],[Customer ID]],customer!A159:I371,3,0)</f>
        <v>astro1111@yahoo.com</v>
      </c>
      <c r="G160" t="str">
        <f>VLOOKUP(Orders[[#This Row],[Customer ID]],customer!A159:I371,7,0)</f>
        <v>USA</v>
      </c>
      <c r="H160" t="str">
        <f>VLOOKUP(Orders[[#This Row],[Customer ID]],product!A159:K367,3,0)</f>
        <v>Home And Garden</v>
      </c>
      <c r="I160" t="str">
        <f>VLOOKUP(Orders[[#This Row],[Customer ID]],product!A159:N367,4,0)</f>
        <v>Rocking Chairs</v>
      </c>
      <c r="J160" t="str">
        <f>VLOOKUP(Orders[[#This Row],[Customer ID]],product!A159:N367,5,0)</f>
        <v>LED Porch Light</v>
      </c>
      <c r="K160" t="str">
        <f>VLOOKUP(Orders[[#This Row],[Customer ID]],product!A159:N367,6,0)</f>
        <v>Frequent Shopper</v>
      </c>
      <c r="L160">
        <f>VLOOKUP(Orders[[#This Row],[Customer ID]],product!A159:N367,7,0)</f>
        <v>8</v>
      </c>
      <c r="M160">
        <f>VLOOKUP(Orders[[#This Row],[Customer ID]],product!A159:N367,8,0)</f>
        <v>453</v>
      </c>
      <c r="N160">
        <f>VLOOKUP(Orders[[#This Row],[Customer ID]],product!A159:N367,9,0)</f>
        <v>3624</v>
      </c>
      <c r="O160" s="1">
        <f>VLOOKUP(Orders[[#This Row],[Customer ID]],product!A159:N367,10,0)</f>
        <v>0.03</v>
      </c>
      <c r="P160">
        <f>VLOOKUP(Orders[[#This Row],[Customer ID]],product!A159:N367,11,0)</f>
        <v>3515.2799999999997</v>
      </c>
      <c r="Q160" t="str">
        <f>VLOOKUP(Orders[[#This Row],[Customer ID]],product!A159:N367,12,0)</f>
        <v>india</v>
      </c>
      <c r="R160" t="s">
        <v>1717</v>
      </c>
      <c r="S160">
        <f>VLOOKUP(Orders[[#This Row],[Customer ID]],product!A159:N367,14,0)</f>
        <v>7</v>
      </c>
    </row>
    <row r="161" spans="1:19" x14ac:dyDescent="0.25">
      <c r="A161">
        <v>260</v>
      </c>
      <c r="B161" s="6">
        <v>45397</v>
      </c>
      <c r="C161" t="s">
        <v>836</v>
      </c>
      <c r="D161" t="s">
        <v>910</v>
      </c>
      <c r="E161" t="str">
        <f>VLOOKUP(Orders[[#This Row],[Customer ID]],customer!A160:I372,2,0)</f>
        <v>Mohanraj</v>
      </c>
      <c r="F161" t="str">
        <f>VLOOKUP(Orders[[#This Row],[Customer ID]],customer!A160:I372,3,0)</f>
        <v>meteor1212@gmail.com</v>
      </c>
      <c r="G161" t="str">
        <f>VLOOKUP(Orders[[#This Row],[Customer ID]],customer!A160:I372,7,0)</f>
        <v>Canada</v>
      </c>
      <c r="H161" t="str">
        <f>VLOOKUP(Orders[[#This Row],[Customer ID]],product!A160:K368,3,0)</f>
        <v>Household Essentials</v>
      </c>
      <c r="I161" t="str">
        <f>VLOOKUP(Orders[[#This Row],[Customer ID]],product!A160:N368,4,0)</f>
        <v>Face Moisturizers</v>
      </c>
      <c r="J161" t="str">
        <f>VLOOKUP(Orders[[#This Row],[Customer ID]],product!A160:N368,5,0)</f>
        <v>Room Air Freshener</v>
      </c>
      <c r="K161" t="str">
        <f>VLOOKUP(Orders[[#This Row],[Customer ID]],product!A160:N368,6,0)</f>
        <v>Frequent Returns</v>
      </c>
      <c r="L161">
        <f>VLOOKUP(Orders[[#This Row],[Customer ID]],product!A160:N368,7,0)</f>
        <v>7</v>
      </c>
      <c r="M161">
        <f>VLOOKUP(Orders[[#This Row],[Customer ID]],product!A160:N368,8,0)</f>
        <v>623</v>
      </c>
      <c r="N161">
        <f>VLOOKUP(Orders[[#This Row],[Customer ID]],product!A160:N368,9,0)</f>
        <v>4361</v>
      </c>
      <c r="O161" s="1">
        <f>VLOOKUP(Orders[[#This Row],[Customer ID]],product!A160:N368,10,0)</f>
        <v>0.05</v>
      </c>
      <c r="P161">
        <f>VLOOKUP(Orders[[#This Row],[Customer ID]],product!A160:N368,11,0)</f>
        <v>4142.95</v>
      </c>
      <c r="Q161" t="str">
        <f>VLOOKUP(Orders[[#This Row],[Customer ID]],product!A160:N368,12,0)</f>
        <v>india</v>
      </c>
      <c r="R161" t="s">
        <v>1716</v>
      </c>
      <c r="S161">
        <f>VLOOKUP(Orders[[#This Row],[Customer ID]],product!A160:N368,14,0)</f>
        <v>6</v>
      </c>
    </row>
    <row r="162" spans="1:19" x14ac:dyDescent="0.25">
      <c r="A162">
        <v>261</v>
      </c>
      <c r="B162" s="6">
        <v>45413</v>
      </c>
      <c r="C162" t="s">
        <v>837</v>
      </c>
      <c r="D162" t="s">
        <v>911</v>
      </c>
      <c r="E162" t="str">
        <f>VLOOKUP(Orders[[#This Row],[Customer ID]],customer!A161:I373,2,0)</f>
        <v>Nandini</v>
      </c>
      <c r="F162" t="str">
        <f>VLOOKUP(Orders[[#This Row],[Customer ID]],customer!A161:I373,3,0)</f>
        <v>galaxy1313@yahoo.com</v>
      </c>
      <c r="G162" t="str">
        <f>VLOOKUP(Orders[[#This Row],[Customer ID]],customer!A161:I373,7,0)</f>
        <v>India</v>
      </c>
      <c r="H162" t="str">
        <f>VLOOKUP(Orders[[#This Row],[Customer ID]],product!A161:K369,3,0)</f>
        <v>Electronic</v>
      </c>
      <c r="I162" t="str">
        <f>VLOOKUP(Orders[[#This Row],[Customer ID]],product!A161:N369,4,0)</f>
        <v>Bluetooth Earbuds</v>
      </c>
      <c r="J162" t="str">
        <f>VLOOKUP(Orders[[#This Row],[Customer ID]],product!A161:N369,5,0)</f>
        <v>Smart Glasses</v>
      </c>
      <c r="K162" t="str">
        <f>VLOOKUP(Orders[[#This Row],[Customer ID]],product!A161:N369,6,0)</f>
        <v>Frequent Returns</v>
      </c>
      <c r="L162">
        <f>VLOOKUP(Orders[[#This Row],[Customer ID]],product!A161:N369,7,0)</f>
        <v>10</v>
      </c>
      <c r="M162">
        <f>VLOOKUP(Orders[[#This Row],[Customer ID]],product!A161:N369,8,0)</f>
        <v>871</v>
      </c>
      <c r="N162">
        <f>VLOOKUP(Orders[[#This Row],[Customer ID]],product!A161:N369,9,0)</f>
        <v>8710</v>
      </c>
      <c r="O162" s="1">
        <f>VLOOKUP(Orders[[#This Row],[Customer ID]],product!A161:N369,10,0)</f>
        <v>0.05</v>
      </c>
      <c r="P162">
        <f>VLOOKUP(Orders[[#This Row],[Customer ID]],product!A161:N369,11,0)</f>
        <v>8274.5</v>
      </c>
      <c r="Q162" t="str">
        <f>VLOOKUP(Orders[[#This Row],[Customer ID]],product!A161:N369,12,0)</f>
        <v>india</v>
      </c>
      <c r="R162" t="s">
        <v>1716</v>
      </c>
      <c r="S162">
        <f>VLOOKUP(Orders[[#This Row],[Customer ID]],product!A161:N369,14,0)</f>
        <v>5</v>
      </c>
    </row>
    <row r="163" spans="1:19" x14ac:dyDescent="0.25">
      <c r="A163">
        <v>262</v>
      </c>
      <c r="B163" s="6">
        <v>45419</v>
      </c>
      <c r="C163" t="s">
        <v>838</v>
      </c>
      <c r="D163" t="s">
        <v>912</v>
      </c>
      <c r="E163" t="str">
        <f>VLOOKUP(Orders[[#This Row],[Customer ID]],customer!A162:I374,2,0)</f>
        <v>Navin</v>
      </c>
      <c r="F163" t="str">
        <f>VLOOKUP(Orders[[#This Row],[Customer ID]],customer!A162:I374,3,0)</f>
        <v>nebula1414@gmail.com</v>
      </c>
      <c r="G163" t="str">
        <f>VLOOKUP(Orders[[#This Row],[Customer ID]],customer!A162:I374,7,0)</f>
        <v>China</v>
      </c>
      <c r="H163" t="str">
        <f>VLOOKUP(Orders[[#This Row],[Customer ID]],product!A162:K370,3,0)</f>
        <v>Fashion And Apparel</v>
      </c>
      <c r="I163" t="str">
        <f>VLOOKUP(Orders[[#This Row],[Customer ID]],product!A162:N370,4,0)</f>
        <v>Jogging Pants</v>
      </c>
      <c r="J163" t="str">
        <f>VLOOKUP(Orders[[#This Row],[Customer ID]],product!A162:N370,5,0)</f>
        <v>Skirt</v>
      </c>
      <c r="K163" t="str">
        <f>VLOOKUP(Orders[[#This Row],[Customer ID]],product!A162:N370,6,0)</f>
        <v>Frequent Returns</v>
      </c>
      <c r="L163">
        <f>VLOOKUP(Orders[[#This Row],[Customer ID]],product!A162:N370,7,0)</f>
        <v>11</v>
      </c>
      <c r="M163">
        <f>VLOOKUP(Orders[[#This Row],[Customer ID]],product!A162:N370,8,0)</f>
        <v>491</v>
      </c>
      <c r="N163">
        <f>VLOOKUP(Orders[[#This Row],[Customer ID]],product!A162:N370,9,0)</f>
        <v>5401</v>
      </c>
      <c r="O163" s="1">
        <f>VLOOKUP(Orders[[#This Row],[Customer ID]],product!A162:N370,10,0)</f>
        <v>0.04</v>
      </c>
      <c r="P163">
        <f>VLOOKUP(Orders[[#This Row],[Customer ID]],product!A162:N370,11,0)</f>
        <v>5184.96</v>
      </c>
      <c r="Q163" t="str">
        <f>VLOOKUP(Orders[[#This Row],[Customer ID]],product!A162:N370,12,0)</f>
        <v>india</v>
      </c>
      <c r="R163" t="s">
        <v>1716</v>
      </c>
      <c r="S163">
        <f>VLOOKUP(Orders[[#This Row],[Customer ID]],product!A162:N370,14,0)</f>
        <v>4</v>
      </c>
    </row>
    <row r="164" spans="1:19" x14ac:dyDescent="0.25">
      <c r="A164">
        <v>263</v>
      </c>
      <c r="B164" s="6">
        <v>45426</v>
      </c>
      <c r="C164" t="s">
        <v>839</v>
      </c>
      <c r="D164" t="s">
        <v>913</v>
      </c>
      <c r="E164" t="str">
        <f>VLOOKUP(Orders[[#This Row],[Customer ID]],customer!A163:I375,2,0)</f>
        <v>Neelam</v>
      </c>
      <c r="F164" t="str">
        <f>VLOOKUP(Orders[[#This Row],[Customer ID]],customer!A163:I375,3,0)</f>
        <v>comet1515@yahoo.com</v>
      </c>
      <c r="G164" t="str">
        <f>VLOOKUP(Orders[[#This Row],[Customer ID]],customer!A163:I375,7,0)</f>
        <v>UK</v>
      </c>
      <c r="H164" t="str">
        <f>VLOOKUP(Orders[[#This Row],[Customer ID]],product!A163:K371,3,0)</f>
        <v>Home And Garden</v>
      </c>
      <c r="I164" t="str">
        <f>VLOOKUP(Orders[[#This Row],[Customer ID]],product!A163:N371,4,0)</f>
        <v>Poolside Furniture</v>
      </c>
      <c r="J164" t="str">
        <f>VLOOKUP(Orders[[#This Row],[Customer ID]],product!A163:N371,5,0)</f>
        <v>Garden Planter</v>
      </c>
      <c r="K164" t="str">
        <f>VLOOKUP(Orders[[#This Row],[Customer ID]],product!A163:N371,6,0)</f>
        <v>Frequent Returns</v>
      </c>
      <c r="L164">
        <f>VLOOKUP(Orders[[#This Row],[Customer ID]],product!A163:N371,7,0)</f>
        <v>12</v>
      </c>
      <c r="M164">
        <f>VLOOKUP(Orders[[#This Row],[Customer ID]],product!A163:N371,8,0)</f>
        <v>500</v>
      </c>
      <c r="N164">
        <f>VLOOKUP(Orders[[#This Row],[Customer ID]],product!A163:N371,9,0)</f>
        <v>6000</v>
      </c>
      <c r="O164" s="1">
        <f>VLOOKUP(Orders[[#This Row],[Customer ID]],product!A163:N371,10,0)</f>
        <v>0.03</v>
      </c>
      <c r="P164">
        <f>VLOOKUP(Orders[[#This Row],[Customer ID]],product!A163:N371,11,0)</f>
        <v>5820</v>
      </c>
      <c r="Q164" t="str">
        <f>VLOOKUP(Orders[[#This Row],[Customer ID]],product!A163:N371,12,0)</f>
        <v>india</v>
      </c>
      <c r="R164" t="s">
        <v>1716</v>
      </c>
      <c r="S164">
        <f>VLOOKUP(Orders[[#This Row],[Customer ID]],product!A163:N371,14,0)</f>
        <v>8</v>
      </c>
    </row>
    <row r="165" spans="1:19" x14ac:dyDescent="0.25">
      <c r="A165">
        <v>264</v>
      </c>
      <c r="B165" s="6">
        <v>45434</v>
      </c>
      <c r="C165" t="s">
        <v>840</v>
      </c>
      <c r="D165" t="s">
        <v>914</v>
      </c>
      <c r="E165" t="str">
        <f>VLOOKUP(Orders[[#This Row],[Customer ID]],customer!A164:I376,2,0)</f>
        <v>Ojas</v>
      </c>
      <c r="F165" t="str">
        <f>VLOOKUP(Orders[[#This Row],[Customer ID]],customer!A164:I376,3,0)</f>
        <v>eclipse1616@gmail.com</v>
      </c>
      <c r="G165" t="str">
        <f>VLOOKUP(Orders[[#This Row],[Customer ID]],customer!A164:I376,7,0)</f>
        <v>India</v>
      </c>
      <c r="H165" t="str">
        <f>VLOOKUP(Orders[[#This Row],[Customer ID]],product!A164:K372,3,0)</f>
        <v>Household Essentials</v>
      </c>
      <c r="I165" t="str">
        <f>VLOOKUP(Orders[[#This Row],[Customer ID]],product!A164:N372,4,0)</f>
        <v>Hair Styling Gel</v>
      </c>
      <c r="J165" t="str">
        <f>VLOOKUP(Orders[[#This Row],[Customer ID]],product!A164:N372,5,0)</f>
        <v>Mini Washing Machine</v>
      </c>
      <c r="K165" t="str">
        <f>VLOOKUP(Orders[[#This Row],[Customer ID]],product!A164:N372,6,0)</f>
        <v>Frequent Returns</v>
      </c>
      <c r="L165">
        <f>VLOOKUP(Orders[[#This Row],[Customer ID]],product!A164:N372,7,0)</f>
        <v>10</v>
      </c>
      <c r="M165">
        <f>VLOOKUP(Orders[[#This Row],[Customer ID]],product!A164:N372,8,0)</f>
        <v>900</v>
      </c>
      <c r="N165">
        <f>VLOOKUP(Orders[[#This Row],[Customer ID]],product!A164:N372,9,0)</f>
        <v>9000</v>
      </c>
      <c r="O165" s="1">
        <f>VLOOKUP(Orders[[#This Row],[Customer ID]],product!A164:N372,10,0)</f>
        <v>0.05</v>
      </c>
      <c r="P165">
        <f>VLOOKUP(Orders[[#This Row],[Customer ID]],product!A164:N372,11,0)</f>
        <v>8550</v>
      </c>
      <c r="Q165" t="str">
        <f>VLOOKUP(Orders[[#This Row],[Customer ID]],product!A164:N372,12,0)</f>
        <v>india</v>
      </c>
      <c r="R165" t="s">
        <v>1716</v>
      </c>
      <c r="S165">
        <f>VLOOKUP(Orders[[#This Row],[Customer ID]],product!A164:N372,14,0)</f>
        <v>10</v>
      </c>
    </row>
    <row r="166" spans="1:19" x14ac:dyDescent="0.25">
      <c r="A166">
        <v>265</v>
      </c>
      <c r="B166" s="6">
        <v>45444</v>
      </c>
      <c r="C166" t="s">
        <v>841</v>
      </c>
      <c r="D166" t="s">
        <v>915</v>
      </c>
      <c r="E166" t="str">
        <f>VLOOKUP(Orders[[#This Row],[Customer ID]],customer!A165:I377,2,0)</f>
        <v>Padma</v>
      </c>
      <c r="F166" t="str">
        <f>VLOOKUP(Orders[[#This Row],[Customer ID]],customer!A165:I377,3,0)</f>
        <v>lunar1717@gmail.com</v>
      </c>
      <c r="G166" t="str">
        <f>VLOOKUP(Orders[[#This Row],[Customer ID]],customer!A165:I377,7,0)</f>
        <v>USA</v>
      </c>
      <c r="H166" t="str">
        <f>VLOOKUP(Orders[[#This Row],[Customer ID]],product!A165:K373,3,0)</f>
        <v>Electronic</v>
      </c>
      <c r="I166" t="str">
        <f>VLOOKUP(Orders[[#This Row],[Customer ID]],product!A165:N373,4,0)</f>
        <v>Surround Sound Systems</v>
      </c>
      <c r="J166" t="str">
        <f>VLOOKUP(Orders[[#This Row],[Customer ID]],product!A165:N373,5,0)</f>
        <v>Phone Holder</v>
      </c>
      <c r="K166" t="str">
        <f>VLOOKUP(Orders[[#This Row],[Customer ID]],product!A165:N373,6,0)</f>
        <v>New Customer</v>
      </c>
      <c r="L166">
        <f>VLOOKUP(Orders[[#This Row],[Customer ID]],product!A165:N373,7,0)</f>
        <v>4</v>
      </c>
      <c r="M166">
        <f>VLOOKUP(Orders[[#This Row],[Customer ID]],product!A165:N373,8,0)</f>
        <v>250</v>
      </c>
      <c r="N166">
        <f>VLOOKUP(Orders[[#This Row],[Customer ID]],product!A165:N373,9,0)</f>
        <v>1000</v>
      </c>
      <c r="O166" s="1">
        <f>VLOOKUP(Orders[[#This Row],[Customer ID]],product!A165:N373,10,0)</f>
        <v>0.05</v>
      </c>
      <c r="P166">
        <f>VLOOKUP(Orders[[#This Row],[Customer ID]],product!A165:N373,11,0)</f>
        <v>950</v>
      </c>
      <c r="Q166" t="str">
        <f>VLOOKUP(Orders[[#This Row],[Customer ID]],product!A165:N373,12,0)</f>
        <v>india</v>
      </c>
      <c r="R166" t="s">
        <v>1716</v>
      </c>
      <c r="S166">
        <f>VLOOKUP(Orders[[#This Row],[Customer ID]],product!A165:N373,14,0)</f>
        <v>9</v>
      </c>
    </row>
    <row r="167" spans="1:19" x14ac:dyDescent="0.25">
      <c r="A167">
        <v>266</v>
      </c>
      <c r="B167" s="6">
        <v>45445</v>
      </c>
      <c r="C167" t="s">
        <v>842</v>
      </c>
      <c r="D167" t="s">
        <v>916</v>
      </c>
      <c r="E167" t="str">
        <f>VLOOKUP(Orders[[#This Row],[Customer ID]],customer!A166:I378,2,0)</f>
        <v>Palash</v>
      </c>
      <c r="F167" t="str">
        <f>VLOOKUP(Orders[[#This Row],[Customer ID]],customer!A166:I378,3,0)</f>
        <v>solar1818@yahoo.com</v>
      </c>
      <c r="G167" t="str">
        <f>VLOOKUP(Orders[[#This Row],[Customer ID]],customer!A166:I378,7,0)</f>
        <v>Canada</v>
      </c>
      <c r="H167" t="str">
        <f>VLOOKUP(Orders[[#This Row],[Customer ID]],product!A166:K374,3,0)</f>
        <v>Fashion And Apparel</v>
      </c>
      <c r="I167" t="str">
        <f>VLOOKUP(Orders[[#This Row],[Customer ID]],product!A166:N374,4,0)</f>
        <v>Winter Boots</v>
      </c>
      <c r="J167" t="str">
        <f>VLOOKUP(Orders[[#This Row],[Customer ID]],product!A166:N374,5,0)</f>
        <v>Kimono Dress</v>
      </c>
      <c r="K167" t="str">
        <f>VLOOKUP(Orders[[#This Row],[Customer ID]],product!A166:N374,6,0)</f>
        <v>New Customer</v>
      </c>
      <c r="L167">
        <f>VLOOKUP(Orders[[#This Row],[Customer ID]],product!A166:N374,7,0)</f>
        <v>2</v>
      </c>
      <c r="M167">
        <f>VLOOKUP(Orders[[#This Row],[Customer ID]],product!A166:N374,8,0)</f>
        <v>220</v>
      </c>
      <c r="N167">
        <f>VLOOKUP(Orders[[#This Row],[Customer ID]],product!A166:N374,9,0)</f>
        <v>440</v>
      </c>
      <c r="O167" s="1">
        <f>VLOOKUP(Orders[[#This Row],[Customer ID]],product!A166:N374,10,0)</f>
        <v>0.04</v>
      </c>
      <c r="P167">
        <f>VLOOKUP(Orders[[#This Row],[Customer ID]],product!A166:N374,11,0)</f>
        <v>422.4</v>
      </c>
      <c r="Q167" t="str">
        <f>VLOOKUP(Orders[[#This Row],[Customer ID]],product!A166:N374,12,0)</f>
        <v>india</v>
      </c>
      <c r="R167" t="s">
        <v>1717</v>
      </c>
      <c r="S167">
        <f>VLOOKUP(Orders[[#This Row],[Customer ID]],product!A166:N374,14,0)</f>
        <v>11</v>
      </c>
    </row>
    <row r="168" spans="1:19" x14ac:dyDescent="0.25">
      <c r="A168">
        <v>267</v>
      </c>
      <c r="B168" s="6">
        <v>45453</v>
      </c>
      <c r="C168" t="s">
        <v>843</v>
      </c>
      <c r="D168" t="s">
        <v>917</v>
      </c>
      <c r="E168" t="str">
        <f>VLOOKUP(Orders[[#This Row],[Customer ID]],customer!A167:I379,2,0)</f>
        <v>Parth</v>
      </c>
      <c r="F168" t="str">
        <f>VLOOKUP(Orders[[#This Row],[Customer ID]],customer!A167:I379,3,0)</f>
        <v>earth1919@gmail.com</v>
      </c>
      <c r="G168" t="str">
        <f>VLOOKUP(Orders[[#This Row],[Customer ID]],customer!A167:I379,7,0)</f>
        <v>India</v>
      </c>
      <c r="H168" t="str">
        <f>VLOOKUP(Orders[[#This Row],[Customer ID]],product!A167:K375,3,0)</f>
        <v>Home And Garden</v>
      </c>
      <c r="I168" t="str">
        <f>VLOOKUP(Orders[[#This Row],[Customer ID]],product!A167:N375,4,0)</f>
        <v>Lawn Decorations</v>
      </c>
      <c r="J168" t="str">
        <f>VLOOKUP(Orders[[#This Row],[Customer ID]],product!A167:N375,5,0)</f>
        <v>Hanging Baskets</v>
      </c>
      <c r="K168" t="str">
        <f>VLOOKUP(Orders[[#This Row],[Customer ID]],product!A167:N375,6,0)</f>
        <v>New Customer</v>
      </c>
      <c r="L168">
        <f>VLOOKUP(Orders[[#This Row],[Customer ID]],product!A167:N375,7,0)</f>
        <v>3</v>
      </c>
      <c r="M168">
        <f>VLOOKUP(Orders[[#This Row],[Customer ID]],product!A167:N375,8,0)</f>
        <v>820</v>
      </c>
      <c r="N168">
        <f>VLOOKUP(Orders[[#This Row],[Customer ID]],product!A167:N375,9,0)</f>
        <v>2460</v>
      </c>
      <c r="O168" s="1">
        <f>VLOOKUP(Orders[[#This Row],[Customer ID]],product!A167:N375,10,0)</f>
        <v>0.03</v>
      </c>
      <c r="P168">
        <f>VLOOKUP(Orders[[#This Row],[Customer ID]],product!A167:N375,11,0)</f>
        <v>2386.1999999999998</v>
      </c>
      <c r="Q168" t="str">
        <f>VLOOKUP(Orders[[#This Row],[Customer ID]],product!A167:N375,12,0)</f>
        <v>india</v>
      </c>
      <c r="R168" t="s">
        <v>1717</v>
      </c>
      <c r="S168">
        <f>VLOOKUP(Orders[[#This Row],[Customer ID]],product!A167:N375,14,0)</f>
        <v>12</v>
      </c>
    </row>
    <row r="169" spans="1:19" x14ac:dyDescent="0.25">
      <c r="A169">
        <v>268</v>
      </c>
      <c r="B169" s="6">
        <v>45462</v>
      </c>
      <c r="C169" t="s">
        <v>844</v>
      </c>
      <c r="D169" t="s">
        <v>918</v>
      </c>
      <c r="E169" t="str">
        <f>VLOOKUP(Orders[[#This Row],[Customer ID]],customer!A168:I380,2,0)</f>
        <v>Pavan</v>
      </c>
      <c r="F169" t="str">
        <f>VLOOKUP(Orders[[#This Row],[Customer ID]],customer!A168:I380,3,0)</f>
        <v>venus2020@yahoo.com</v>
      </c>
      <c r="G169" t="str">
        <f>VLOOKUP(Orders[[#This Row],[Customer ID]],customer!A168:I380,7,0)</f>
        <v>China</v>
      </c>
      <c r="H169" t="str">
        <f>VLOOKUP(Orders[[#This Row],[Customer ID]],product!A168:K376,3,0)</f>
        <v>Household Essentials</v>
      </c>
      <c r="I169" t="str">
        <f>VLOOKUP(Orders[[#This Row],[Customer ID]],product!A168:N376,4,0)</f>
        <v>Nail Polish</v>
      </c>
      <c r="J169" t="str">
        <f>VLOOKUP(Orders[[#This Row],[Customer ID]],product!A168:N376,5,0)</f>
        <v>Laundry Basket</v>
      </c>
      <c r="K169" t="str">
        <f>VLOOKUP(Orders[[#This Row],[Customer ID]],product!A168:N376,6,0)</f>
        <v>New Customer</v>
      </c>
      <c r="L169">
        <f>VLOOKUP(Orders[[#This Row],[Customer ID]],product!A168:N376,7,0)</f>
        <v>6</v>
      </c>
      <c r="M169">
        <f>VLOOKUP(Orders[[#This Row],[Customer ID]],product!A168:N376,8,0)</f>
        <v>523</v>
      </c>
      <c r="N169">
        <f>VLOOKUP(Orders[[#This Row],[Customer ID]],product!A168:N376,9,0)</f>
        <v>3138</v>
      </c>
      <c r="O169" s="1">
        <f>VLOOKUP(Orders[[#This Row],[Customer ID]],product!A168:N376,10,0)</f>
        <v>0.05</v>
      </c>
      <c r="P169">
        <f>VLOOKUP(Orders[[#This Row],[Customer ID]],product!A168:N376,11,0)</f>
        <v>2981.1</v>
      </c>
      <c r="Q169" t="str">
        <f>VLOOKUP(Orders[[#This Row],[Customer ID]],product!A168:N376,12,0)</f>
        <v>india</v>
      </c>
      <c r="R169" t="s">
        <v>1717</v>
      </c>
      <c r="S169">
        <f>VLOOKUP(Orders[[#This Row],[Customer ID]],product!A168:N376,14,0)</f>
        <v>8</v>
      </c>
    </row>
    <row r="170" spans="1:19" x14ac:dyDescent="0.25">
      <c r="A170">
        <v>269</v>
      </c>
      <c r="B170" s="6">
        <v>45474</v>
      </c>
      <c r="C170" t="s">
        <v>845</v>
      </c>
      <c r="D170" t="s">
        <v>919</v>
      </c>
      <c r="E170" t="str">
        <f>VLOOKUP(Orders[[#This Row],[Customer ID]],customer!A169:I381,2,0)</f>
        <v>Prakash</v>
      </c>
      <c r="F170" t="str">
        <f>VLOOKUP(Orders[[#This Row],[Customer ID]],customer!A169:I381,3,0)</f>
        <v>mars2121@gmail.com</v>
      </c>
      <c r="G170" t="str">
        <f>VLOOKUP(Orders[[#This Row],[Customer ID]],customer!A169:I381,7,0)</f>
        <v>UK</v>
      </c>
      <c r="H170" t="str">
        <f>VLOOKUP(Orders[[#This Row],[Customer ID]],product!A169:K377,3,0)</f>
        <v>Electronic</v>
      </c>
      <c r="I170" t="str">
        <f>VLOOKUP(Orders[[#This Row],[Customer ID]],product!A169:N377,4,0)</f>
        <v>Streaming Devices</v>
      </c>
      <c r="J170" t="str">
        <f>VLOOKUP(Orders[[#This Row],[Customer ID]],product!A169:N377,5,0)</f>
        <v>Luggage Organizer</v>
      </c>
      <c r="K170" t="str">
        <f>VLOOKUP(Orders[[#This Row],[Customer ID]],product!A169:N377,6,0)</f>
        <v>New Customer</v>
      </c>
      <c r="L170">
        <f>VLOOKUP(Orders[[#This Row],[Customer ID]],product!A169:N377,7,0)</f>
        <v>8</v>
      </c>
      <c r="M170">
        <f>VLOOKUP(Orders[[#This Row],[Customer ID]],product!A169:N377,8,0)</f>
        <v>645</v>
      </c>
      <c r="N170">
        <f>VLOOKUP(Orders[[#This Row],[Customer ID]],product!A169:N377,9,0)</f>
        <v>5160</v>
      </c>
      <c r="O170" s="1">
        <f>VLOOKUP(Orders[[#This Row],[Customer ID]],product!A169:N377,10,0)</f>
        <v>0.05</v>
      </c>
      <c r="P170">
        <f>VLOOKUP(Orders[[#This Row],[Customer ID]],product!A169:N377,11,0)</f>
        <v>4902</v>
      </c>
      <c r="Q170" t="str">
        <f>VLOOKUP(Orders[[#This Row],[Customer ID]],product!A169:N377,12,0)</f>
        <v>india</v>
      </c>
      <c r="R170" t="s">
        <v>1716</v>
      </c>
      <c r="S170">
        <f>VLOOKUP(Orders[[#This Row],[Customer ID]],product!A169:N377,14,0)</f>
        <v>7</v>
      </c>
    </row>
    <row r="171" spans="1:19" x14ac:dyDescent="0.25">
      <c r="A171">
        <v>270</v>
      </c>
      <c r="B171" s="6">
        <v>45474</v>
      </c>
      <c r="C171" t="s">
        <v>846</v>
      </c>
      <c r="D171" t="s">
        <v>920</v>
      </c>
      <c r="E171" t="str">
        <f>VLOOKUP(Orders[[#This Row],[Customer ID]],customer!A170:I382,2,0)</f>
        <v>Rajesh</v>
      </c>
      <c r="F171" t="str">
        <f>VLOOKUP(Orders[[#This Row],[Customer ID]],customer!A170:I382,3,0)</f>
        <v>jupiter2222@yahoo.com</v>
      </c>
      <c r="G171" t="str">
        <f>VLOOKUP(Orders[[#This Row],[Customer ID]],customer!A170:I382,7,0)</f>
        <v>India</v>
      </c>
      <c r="H171" t="str">
        <f>VLOOKUP(Orders[[#This Row],[Customer ID]],product!A170:K378,3,0)</f>
        <v>Fashion And Apparel</v>
      </c>
      <c r="I171" t="str">
        <f>VLOOKUP(Orders[[#This Row],[Customer ID]],product!A170:N378,4,0)</f>
        <v>Board Shorts</v>
      </c>
      <c r="J171" t="str">
        <f>VLOOKUP(Orders[[#This Row],[Customer ID]],product!A170:N378,5,0)</f>
        <v>Shawl Wrap</v>
      </c>
      <c r="K171" t="str">
        <f>VLOOKUP(Orders[[#This Row],[Customer ID]],product!A170:N378,6,0)</f>
        <v>Frequent Returns</v>
      </c>
      <c r="L171">
        <f>VLOOKUP(Orders[[#This Row],[Customer ID]],product!A170:N378,7,0)</f>
        <v>7</v>
      </c>
      <c r="M171">
        <f>VLOOKUP(Orders[[#This Row],[Customer ID]],product!A170:N378,8,0)</f>
        <v>641</v>
      </c>
      <c r="N171">
        <f>VLOOKUP(Orders[[#This Row],[Customer ID]],product!A170:N378,9,0)</f>
        <v>4487</v>
      </c>
      <c r="O171" s="1">
        <f>VLOOKUP(Orders[[#This Row],[Customer ID]],product!A170:N378,10,0)</f>
        <v>0.04</v>
      </c>
      <c r="P171">
        <f>VLOOKUP(Orders[[#This Row],[Customer ID]],product!A170:N378,11,0)</f>
        <v>4307.5199999999995</v>
      </c>
      <c r="Q171" t="str">
        <f>VLOOKUP(Orders[[#This Row],[Customer ID]],product!A170:N378,12,0)</f>
        <v>india</v>
      </c>
      <c r="R171" t="s">
        <v>1716</v>
      </c>
      <c r="S171">
        <f>VLOOKUP(Orders[[#This Row],[Customer ID]],product!A170:N378,14,0)</f>
        <v>10</v>
      </c>
    </row>
    <row r="172" spans="1:19" x14ac:dyDescent="0.25">
      <c r="A172">
        <v>271</v>
      </c>
      <c r="B172" s="6">
        <v>45482</v>
      </c>
      <c r="C172" t="s">
        <v>847</v>
      </c>
      <c r="D172" t="s">
        <v>921</v>
      </c>
      <c r="E172" t="str">
        <f>VLOOKUP(Orders[[#This Row],[Customer ID]],customer!A171:I383,2,0)</f>
        <v>Rekha</v>
      </c>
      <c r="F172" t="str">
        <f>VLOOKUP(Orders[[#This Row],[Customer ID]],customer!A171:I383,3,0)</f>
        <v>saturn2323@gmail.com</v>
      </c>
      <c r="G172" t="str">
        <f>VLOOKUP(Orders[[#This Row],[Customer ID]],customer!A171:I383,7,0)</f>
        <v>USA</v>
      </c>
      <c r="H172" t="str">
        <f>VLOOKUP(Orders[[#This Row],[Customer ID]],product!A171:K379,3,0)</f>
        <v>Home And Garden</v>
      </c>
      <c r="I172" t="str">
        <f>VLOOKUP(Orders[[#This Row],[Customer ID]],product!A171:N379,4,0)</f>
        <v>Gazebos</v>
      </c>
      <c r="J172" t="str">
        <f>VLOOKUP(Orders[[#This Row],[Customer ID]],product!A171:N379,5,0)</f>
        <v>Fire Pit Table</v>
      </c>
      <c r="K172" t="str">
        <f>VLOOKUP(Orders[[#This Row],[Customer ID]],product!A171:N379,6,0)</f>
        <v>New Customer</v>
      </c>
      <c r="L172">
        <f>VLOOKUP(Orders[[#This Row],[Customer ID]],product!A171:N379,7,0)</f>
        <v>9</v>
      </c>
      <c r="M172">
        <f>VLOOKUP(Orders[[#This Row],[Customer ID]],product!A171:N379,8,0)</f>
        <v>541</v>
      </c>
      <c r="N172">
        <f>VLOOKUP(Orders[[#This Row],[Customer ID]],product!A171:N379,9,0)</f>
        <v>4869</v>
      </c>
      <c r="O172" s="1">
        <f>VLOOKUP(Orders[[#This Row],[Customer ID]],product!A171:N379,10,0)</f>
        <v>0.03</v>
      </c>
      <c r="P172">
        <f>VLOOKUP(Orders[[#This Row],[Customer ID]],product!A171:N379,11,0)</f>
        <v>4722.93</v>
      </c>
      <c r="Q172" t="str">
        <f>VLOOKUP(Orders[[#This Row],[Customer ID]],product!A171:N379,12,0)</f>
        <v>india</v>
      </c>
      <c r="R172" t="s">
        <v>1716</v>
      </c>
      <c r="S172">
        <f>VLOOKUP(Orders[[#This Row],[Customer ID]],product!A171:N379,14,0)</f>
        <v>13</v>
      </c>
    </row>
    <row r="173" spans="1:19" x14ac:dyDescent="0.25">
      <c r="A173">
        <v>272</v>
      </c>
      <c r="B173" s="6">
        <v>45489</v>
      </c>
      <c r="C173" t="s">
        <v>848</v>
      </c>
      <c r="D173" t="s">
        <v>922</v>
      </c>
      <c r="E173" t="str">
        <f>VLOOKUP(Orders[[#This Row],[Customer ID]],customer!A172:I384,2,0)</f>
        <v>Ridhima</v>
      </c>
      <c r="F173" t="str">
        <f>VLOOKUP(Orders[[#This Row],[Customer ID]],customer!A172:I384,3,0)</f>
        <v>uranus2424@yahoo.com</v>
      </c>
      <c r="G173" t="str">
        <f>VLOOKUP(Orders[[#This Row],[Customer ID]],customer!A172:I384,7,0)</f>
        <v>Canada</v>
      </c>
      <c r="H173" t="str">
        <f>VLOOKUP(Orders[[#This Row],[Customer ID]],product!A172:K380,3,0)</f>
        <v>Household Essentials</v>
      </c>
      <c r="I173" t="str">
        <f>VLOOKUP(Orders[[#This Row],[Customer ID]],product!A172:N380,4,0)</f>
        <v>Essential Oils</v>
      </c>
      <c r="J173" t="str">
        <f>VLOOKUP(Orders[[#This Row],[Customer ID]],product!A172:N380,5,0)</f>
        <v>Baby Wipes</v>
      </c>
      <c r="K173" t="str">
        <f>VLOOKUP(Orders[[#This Row],[Customer ID]],product!A172:N380,6,0)</f>
        <v>Frequent Shopper</v>
      </c>
      <c r="L173">
        <f>VLOOKUP(Orders[[#This Row],[Customer ID]],product!A172:N380,7,0)</f>
        <v>4</v>
      </c>
      <c r="M173">
        <f>VLOOKUP(Orders[[#This Row],[Customer ID]],product!A172:N380,8,0)</f>
        <v>723</v>
      </c>
      <c r="N173">
        <f>VLOOKUP(Orders[[#This Row],[Customer ID]],product!A172:N380,9,0)</f>
        <v>2892</v>
      </c>
      <c r="O173" s="1">
        <f>VLOOKUP(Orders[[#This Row],[Customer ID]],product!A172:N380,10,0)</f>
        <v>0.05</v>
      </c>
      <c r="P173">
        <f>VLOOKUP(Orders[[#This Row],[Customer ID]],product!A172:N380,11,0)</f>
        <v>2747.4</v>
      </c>
      <c r="Q173" t="str">
        <f>VLOOKUP(Orders[[#This Row],[Customer ID]],product!A172:N380,12,0)</f>
        <v>india</v>
      </c>
      <c r="R173" t="s">
        <v>1717</v>
      </c>
      <c r="S173">
        <f>VLOOKUP(Orders[[#This Row],[Customer ID]],product!A172:N380,14,0)</f>
        <v>15</v>
      </c>
    </row>
    <row r="174" spans="1:19" x14ac:dyDescent="0.25">
      <c r="A174">
        <v>273</v>
      </c>
      <c r="B174" s="6">
        <v>45505</v>
      </c>
      <c r="C174" t="s">
        <v>849</v>
      </c>
      <c r="D174" t="s">
        <v>923</v>
      </c>
      <c r="E174" t="str">
        <f>VLOOKUP(Orders[[#This Row],[Customer ID]],customer!A173:I385,2,0)</f>
        <v>Rupesh</v>
      </c>
      <c r="F174" t="str">
        <f>VLOOKUP(Orders[[#This Row],[Customer ID]],customer!A173:I385,3,0)</f>
        <v>neptune2525@yahoo.com</v>
      </c>
      <c r="G174" t="str">
        <f>VLOOKUP(Orders[[#This Row],[Customer ID]],customer!A173:I385,7,0)</f>
        <v>India</v>
      </c>
      <c r="H174" t="str">
        <f>VLOOKUP(Orders[[#This Row],[Customer ID]],product!A173:K381,3,0)</f>
        <v>Electronic</v>
      </c>
      <c r="I174" t="str">
        <f>VLOOKUP(Orders[[#This Row],[Customer ID]],product!A173:N381,4,0)</f>
        <v>Fitness Trackers</v>
      </c>
      <c r="J174" t="str">
        <f>VLOOKUP(Orders[[#This Row],[Customer ID]],product!A173:N381,5,0)</f>
        <v>Laptop Docking Station</v>
      </c>
      <c r="K174" t="str">
        <f>VLOOKUP(Orders[[#This Row],[Customer ID]],product!A173:N381,6,0)</f>
        <v>Frequent Shopper</v>
      </c>
      <c r="L174">
        <f>VLOOKUP(Orders[[#This Row],[Customer ID]],product!A173:N381,7,0)</f>
        <v>5</v>
      </c>
      <c r="M174">
        <f>VLOOKUP(Orders[[#This Row],[Customer ID]],product!A173:N381,8,0)</f>
        <v>548</v>
      </c>
      <c r="N174">
        <f>VLOOKUP(Orders[[#This Row],[Customer ID]],product!A173:N381,9,0)</f>
        <v>2740</v>
      </c>
      <c r="O174" s="1">
        <f>VLOOKUP(Orders[[#This Row],[Customer ID]],product!A173:N381,10,0)</f>
        <v>0.05</v>
      </c>
      <c r="P174">
        <f>VLOOKUP(Orders[[#This Row],[Customer ID]],product!A173:N381,11,0)</f>
        <v>2603</v>
      </c>
      <c r="Q174" t="str">
        <f>VLOOKUP(Orders[[#This Row],[Customer ID]],product!A173:N381,12,0)</f>
        <v>india</v>
      </c>
      <c r="R174" t="s">
        <v>1717</v>
      </c>
      <c r="S174">
        <f>VLOOKUP(Orders[[#This Row],[Customer ID]],product!A173:N381,14,0)</f>
        <v>14</v>
      </c>
    </row>
    <row r="175" spans="1:19" x14ac:dyDescent="0.25">
      <c r="A175">
        <v>274</v>
      </c>
      <c r="B175" s="6">
        <v>45508</v>
      </c>
      <c r="C175" t="s">
        <v>850</v>
      </c>
      <c r="D175" t="s">
        <v>924</v>
      </c>
      <c r="E175" t="str">
        <f>VLOOKUP(Orders[[#This Row],[Customer ID]],customer!A174:I386,2,0)</f>
        <v>Sakshi</v>
      </c>
      <c r="F175" t="str">
        <f>VLOOKUP(Orders[[#This Row],[Customer ID]],customer!A174:I386,3,0)</f>
        <v>pluto2626@gmail.com</v>
      </c>
      <c r="G175" t="str">
        <f>VLOOKUP(Orders[[#This Row],[Customer ID]],customer!A174:I386,7,0)</f>
        <v>China</v>
      </c>
      <c r="H175" t="str">
        <f>VLOOKUP(Orders[[#This Row],[Customer ID]],product!A174:K382,3,0)</f>
        <v>Fashion And Apparel</v>
      </c>
      <c r="I175" t="str">
        <f>VLOOKUP(Orders[[#This Row],[Customer ID]],product!A174:N382,4,0)</f>
        <v>Cardigans</v>
      </c>
      <c r="J175" t="str">
        <f>VLOOKUP(Orders[[#This Row],[Customer ID]],product!A174:N382,5,0)</f>
        <v>Raincoat</v>
      </c>
      <c r="K175" t="str">
        <f>VLOOKUP(Orders[[#This Row],[Customer ID]],product!A174:N382,6,0)</f>
        <v>Frequent Shopper</v>
      </c>
      <c r="L175">
        <f>VLOOKUP(Orders[[#This Row],[Customer ID]],product!A174:N382,7,0)</f>
        <v>6</v>
      </c>
      <c r="M175">
        <f>VLOOKUP(Orders[[#This Row],[Customer ID]],product!A174:N382,8,0)</f>
        <v>654</v>
      </c>
      <c r="N175">
        <f>VLOOKUP(Orders[[#This Row],[Customer ID]],product!A174:N382,9,0)</f>
        <v>3924</v>
      </c>
      <c r="O175" s="1">
        <f>VLOOKUP(Orders[[#This Row],[Customer ID]],product!A174:N382,10,0)</f>
        <v>0.04</v>
      </c>
      <c r="P175">
        <f>VLOOKUP(Orders[[#This Row],[Customer ID]],product!A174:N382,11,0)</f>
        <v>3767.04</v>
      </c>
      <c r="Q175" t="str">
        <f>VLOOKUP(Orders[[#This Row],[Customer ID]],product!A174:N382,12,0)</f>
        <v>india</v>
      </c>
      <c r="R175" t="s">
        <v>1717</v>
      </c>
      <c r="S175">
        <f>VLOOKUP(Orders[[#This Row],[Customer ID]],product!A174:N382,14,0)</f>
        <v>10</v>
      </c>
    </row>
    <row r="176" spans="1:19" x14ac:dyDescent="0.25">
      <c r="A176">
        <v>275</v>
      </c>
      <c r="B176" s="6">
        <v>45515</v>
      </c>
      <c r="C176" t="s">
        <v>851</v>
      </c>
      <c r="D176" t="s">
        <v>925</v>
      </c>
      <c r="E176" t="str">
        <f>VLOOKUP(Orders[[#This Row],[Customer ID]],customer!A175:I387,2,0)</f>
        <v>Sameer</v>
      </c>
      <c r="F176" t="str">
        <f>VLOOKUP(Orders[[#This Row],[Customer ID]],customer!A175:I387,3,0)</f>
        <v>star2727@yahoo.com</v>
      </c>
      <c r="G176" t="str">
        <f>VLOOKUP(Orders[[#This Row],[Customer ID]],customer!A175:I387,7,0)</f>
        <v>UK</v>
      </c>
      <c r="H176" t="str">
        <f>VLOOKUP(Orders[[#This Row],[Customer ID]],product!A175:K383,3,0)</f>
        <v>Home And Garden</v>
      </c>
      <c r="I176" t="str">
        <f>VLOOKUP(Orders[[#This Row],[Customer ID]],product!A175:N383,4,0)</f>
        <v>Patio Heaters</v>
      </c>
      <c r="J176" t="str">
        <f>VLOOKUP(Orders[[#This Row],[Customer ID]],product!A175:N383,5,0)</f>
        <v>Decorative Candles</v>
      </c>
      <c r="K176" t="str">
        <f>VLOOKUP(Orders[[#This Row],[Customer ID]],product!A175:N383,6,0)</f>
        <v>Frequent Shopper</v>
      </c>
      <c r="L176">
        <f>VLOOKUP(Orders[[#This Row],[Customer ID]],product!A175:N383,7,0)</f>
        <v>3</v>
      </c>
      <c r="M176">
        <f>VLOOKUP(Orders[[#This Row],[Customer ID]],product!A175:N383,8,0)</f>
        <v>425</v>
      </c>
      <c r="N176">
        <f>VLOOKUP(Orders[[#This Row],[Customer ID]],product!A175:N383,9,0)</f>
        <v>1275</v>
      </c>
      <c r="O176" s="1">
        <f>VLOOKUP(Orders[[#This Row],[Customer ID]],product!A175:N383,10,0)</f>
        <v>0.03</v>
      </c>
      <c r="P176">
        <f>VLOOKUP(Orders[[#This Row],[Customer ID]],product!A175:N383,11,0)</f>
        <v>1236.75</v>
      </c>
      <c r="Q176" t="str">
        <f>VLOOKUP(Orders[[#This Row],[Customer ID]],product!A175:N383,12,0)</f>
        <v>india</v>
      </c>
      <c r="R176" t="s">
        <v>1717</v>
      </c>
      <c r="S176">
        <f>VLOOKUP(Orders[[#This Row],[Customer ID]],product!A175:N383,14,0)</f>
        <v>11</v>
      </c>
    </row>
    <row r="177" spans="1:19" x14ac:dyDescent="0.25">
      <c r="A177">
        <v>276</v>
      </c>
      <c r="B177" s="6">
        <v>45525</v>
      </c>
      <c r="C177" t="s">
        <v>852</v>
      </c>
      <c r="D177" t="s">
        <v>926</v>
      </c>
      <c r="E177" t="str">
        <f>VLOOKUP(Orders[[#This Row],[Customer ID]],customer!A176:I388,2,0)</f>
        <v>Sandeep</v>
      </c>
      <c r="F177" t="str">
        <f>VLOOKUP(Orders[[#This Row],[Customer ID]],customer!A176:I388,3,0)</f>
        <v>orbit2828@gmail.com</v>
      </c>
      <c r="G177" t="str">
        <f>VLOOKUP(Orders[[#This Row],[Customer ID]],customer!A176:I388,7,0)</f>
        <v>India</v>
      </c>
      <c r="H177" t="str">
        <f>VLOOKUP(Orders[[#This Row],[Customer ID]],product!A176:K384,3,0)</f>
        <v>Household Essentials</v>
      </c>
      <c r="I177" t="str">
        <f>VLOOKUP(Orders[[#This Row],[Customer ID]],product!A176:N384,4,0)</f>
        <v>Sunblock Cream</v>
      </c>
      <c r="J177" t="str">
        <f>VLOOKUP(Orders[[#This Row],[Customer ID]],product!A176:N384,5,0)</f>
        <v>Nail Clippers</v>
      </c>
      <c r="K177" t="str">
        <f>VLOOKUP(Orders[[#This Row],[Customer ID]],product!A176:N384,6,0)</f>
        <v>Frequent Shopper</v>
      </c>
      <c r="L177">
        <f>VLOOKUP(Orders[[#This Row],[Customer ID]],product!A176:N384,7,0)</f>
        <v>2</v>
      </c>
      <c r="M177">
        <f>VLOOKUP(Orders[[#This Row],[Customer ID]],product!A176:N384,8,0)</f>
        <v>350</v>
      </c>
      <c r="N177">
        <f>VLOOKUP(Orders[[#This Row],[Customer ID]],product!A176:N384,9,0)</f>
        <v>700</v>
      </c>
      <c r="O177" s="1">
        <f>VLOOKUP(Orders[[#This Row],[Customer ID]],product!A176:N384,10,0)</f>
        <v>0.05</v>
      </c>
      <c r="P177">
        <f>VLOOKUP(Orders[[#This Row],[Customer ID]],product!A176:N384,11,0)</f>
        <v>665</v>
      </c>
      <c r="Q177" t="str">
        <f>VLOOKUP(Orders[[#This Row],[Customer ID]],product!A176:N384,12,0)</f>
        <v>india</v>
      </c>
      <c r="R177" t="s">
        <v>1716</v>
      </c>
      <c r="S177">
        <f>VLOOKUP(Orders[[#This Row],[Customer ID]],product!A176:N384,14,0)</f>
        <v>18</v>
      </c>
    </row>
    <row r="178" spans="1:19" x14ac:dyDescent="0.25">
      <c r="A178">
        <v>277</v>
      </c>
      <c r="B178" s="6">
        <v>45536</v>
      </c>
      <c r="C178" t="s">
        <v>853</v>
      </c>
      <c r="D178" t="s">
        <v>927</v>
      </c>
      <c r="E178" t="str">
        <f>VLOOKUP(Orders[[#This Row],[Customer ID]],customer!A177:I389,2,0)</f>
        <v>Sanjana</v>
      </c>
      <c r="F178" t="str">
        <f>VLOOKUP(Orders[[#This Row],[Customer ID]],customer!A177:I389,3,0)</f>
        <v>rocket2929@gmail.com</v>
      </c>
      <c r="G178" t="str">
        <f>VLOOKUP(Orders[[#This Row],[Customer ID]],customer!A177:I389,7,0)</f>
        <v>USA</v>
      </c>
      <c r="H178" t="str">
        <f>VLOOKUP(Orders[[#This Row],[Customer ID]],product!A177:K385,3,0)</f>
        <v>Electronic</v>
      </c>
      <c r="I178" t="str">
        <f>VLOOKUP(Orders[[#This Row],[Customer ID]],product!A177:N385,4,0)</f>
        <v>Wireless Chargers</v>
      </c>
      <c r="J178" t="str">
        <f>VLOOKUP(Orders[[#This Row],[Customer ID]],product!A177:N385,5,0)</f>
        <v>Foldable Keyboard</v>
      </c>
      <c r="K178" t="str">
        <f>VLOOKUP(Orders[[#This Row],[Customer ID]],product!A177:N385,6,0)</f>
        <v>Frequent Shopper</v>
      </c>
      <c r="L178">
        <f>VLOOKUP(Orders[[#This Row],[Customer ID]],product!A177:N385,7,0)</f>
        <v>2</v>
      </c>
      <c r="M178">
        <f>VLOOKUP(Orders[[#This Row],[Customer ID]],product!A177:N385,8,0)</f>
        <v>400</v>
      </c>
      <c r="N178">
        <f>VLOOKUP(Orders[[#This Row],[Customer ID]],product!A177:N385,9,0)</f>
        <v>800</v>
      </c>
      <c r="O178" s="1">
        <f>VLOOKUP(Orders[[#This Row],[Customer ID]],product!A177:N385,10,0)</f>
        <v>0.05</v>
      </c>
      <c r="P178">
        <f>VLOOKUP(Orders[[#This Row],[Customer ID]],product!A177:N385,11,0)</f>
        <v>760</v>
      </c>
      <c r="Q178" t="str">
        <f>VLOOKUP(Orders[[#This Row],[Customer ID]],product!A177:N385,12,0)</f>
        <v>india</v>
      </c>
      <c r="R178" t="s">
        <v>1716</v>
      </c>
      <c r="S178">
        <f>VLOOKUP(Orders[[#This Row],[Customer ID]],product!A177:N385,14,0)</f>
        <v>19</v>
      </c>
    </row>
    <row r="179" spans="1:19" x14ac:dyDescent="0.25">
      <c r="A179">
        <v>278</v>
      </c>
      <c r="B179" s="6">
        <v>45537</v>
      </c>
      <c r="C179" t="s">
        <v>854</v>
      </c>
      <c r="D179" t="s">
        <v>928</v>
      </c>
      <c r="E179" t="str">
        <f>VLOOKUP(Orders[[#This Row],[Customer ID]],customer!A178:I390,2,0)</f>
        <v>Shaurya</v>
      </c>
      <c r="F179" t="str">
        <f>VLOOKUP(Orders[[#This Row],[Customer ID]],customer!A178:I390,3,0)</f>
        <v>apollo3030@yahoo.com</v>
      </c>
      <c r="G179" t="str">
        <f>VLOOKUP(Orders[[#This Row],[Customer ID]],customer!A178:I390,7,0)</f>
        <v>Canada</v>
      </c>
      <c r="H179" t="str">
        <f>VLOOKUP(Orders[[#This Row],[Customer ID]],product!A178:K386,3,0)</f>
        <v>Fashion And Apparel</v>
      </c>
      <c r="I179" t="str">
        <f>VLOOKUP(Orders[[#This Row],[Customer ID]],product!A178:N386,4,0)</f>
        <v>Beachwear</v>
      </c>
      <c r="J179" t="str">
        <f>VLOOKUP(Orders[[#This Row],[Customer ID]],product!A178:N386,5,0)</f>
        <v>Sneakers</v>
      </c>
      <c r="K179" t="str">
        <f>VLOOKUP(Orders[[#This Row],[Customer ID]],product!A178:N386,6,0)</f>
        <v>New Customer</v>
      </c>
      <c r="L179">
        <f>VLOOKUP(Orders[[#This Row],[Customer ID]],product!A178:N386,7,0)</f>
        <v>15</v>
      </c>
      <c r="M179">
        <f>VLOOKUP(Orders[[#This Row],[Customer ID]],product!A178:N386,8,0)</f>
        <v>800</v>
      </c>
      <c r="N179">
        <f>VLOOKUP(Orders[[#This Row],[Customer ID]],product!A178:N386,9,0)</f>
        <v>12000</v>
      </c>
      <c r="O179" s="1">
        <f>VLOOKUP(Orders[[#This Row],[Customer ID]],product!A178:N386,10,0)</f>
        <v>0.04</v>
      </c>
      <c r="P179">
        <f>VLOOKUP(Orders[[#This Row],[Customer ID]],product!A178:N386,11,0)</f>
        <v>11520</v>
      </c>
      <c r="Q179" t="str">
        <f>VLOOKUP(Orders[[#This Row],[Customer ID]],product!A178:N386,12,0)</f>
        <v>india</v>
      </c>
      <c r="R179" t="s">
        <v>1716</v>
      </c>
      <c r="S179">
        <f>VLOOKUP(Orders[[#This Row],[Customer ID]],product!A178:N386,14,0)</f>
        <v>14</v>
      </c>
    </row>
    <row r="180" spans="1:19" x14ac:dyDescent="0.25">
      <c r="A180">
        <v>279</v>
      </c>
      <c r="B180" s="6">
        <v>45545</v>
      </c>
      <c r="C180" t="s">
        <v>855</v>
      </c>
      <c r="D180" t="s">
        <v>929</v>
      </c>
      <c r="E180" t="str">
        <f>VLOOKUP(Orders[[#This Row],[Customer ID]],customer!A179:I391,2,0)</f>
        <v>Sharvani</v>
      </c>
      <c r="F180" t="str">
        <f>VLOOKUP(Orders[[#This Row],[Customer ID]],customer!A179:I391,3,0)</f>
        <v>voyager3131@gmail.com</v>
      </c>
      <c r="G180" t="str">
        <f>VLOOKUP(Orders[[#This Row],[Customer ID]],customer!A179:I391,7,0)</f>
        <v>India</v>
      </c>
      <c r="H180" t="str">
        <f>VLOOKUP(Orders[[#This Row],[Customer ID]],product!A179:K387,3,0)</f>
        <v>Home And Garden</v>
      </c>
      <c r="I180" t="str">
        <f>VLOOKUP(Orders[[#This Row],[Customer ID]],product!A179:N387,4,0)</f>
        <v>Garden Trellises</v>
      </c>
      <c r="J180" t="str">
        <f>VLOOKUP(Orders[[#This Row],[Customer ID]],product!A179:N387,5,0)</f>
        <v>Door Bell Chimes</v>
      </c>
      <c r="K180" t="str">
        <f>VLOOKUP(Orders[[#This Row],[Customer ID]],product!A179:N387,6,0)</f>
        <v>Frequent Returns</v>
      </c>
      <c r="L180">
        <f>VLOOKUP(Orders[[#This Row],[Customer ID]],product!A179:N387,7,0)</f>
        <v>15</v>
      </c>
      <c r="M180">
        <f>VLOOKUP(Orders[[#This Row],[Customer ID]],product!A179:N387,8,0)</f>
        <v>565</v>
      </c>
      <c r="N180">
        <f>VLOOKUP(Orders[[#This Row],[Customer ID]],product!A179:N387,9,0)</f>
        <v>8475</v>
      </c>
      <c r="O180" s="1">
        <f>VLOOKUP(Orders[[#This Row],[Customer ID]],product!A179:N387,10,0)</f>
        <v>0.03</v>
      </c>
      <c r="P180">
        <f>VLOOKUP(Orders[[#This Row],[Customer ID]],product!A179:N387,11,0)</f>
        <v>8220.75</v>
      </c>
      <c r="Q180" t="str">
        <f>VLOOKUP(Orders[[#This Row],[Customer ID]],product!A179:N387,12,0)</f>
        <v>india</v>
      </c>
      <c r="R180" t="s">
        <v>1716</v>
      </c>
      <c r="S180">
        <f>VLOOKUP(Orders[[#This Row],[Customer ID]],product!A179:N387,14,0)</f>
        <v>12</v>
      </c>
    </row>
    <row r="181" spans="1:19" x14ac:dyDescent="0.25">
      <c r="A181">
        <v>280</v>
      </c>
      <c r="B181" s="6">
        <v>45553</v>
      </c>
      <c r="C181" t="s">
        <v>856</v>
      </c>
      <c r="D181" t="s">
        <v>930</v>
      </c>
      <c r="E181" t="str">
        <f>VLOOKUP(Orders[[#This Row],[Customer ID]],customer!A180:I392,2,0)</f>
        <v>Shivani</v>
      </c>
      <c r="F181" t="str">
        <f>VLOOKUP(Orders[[#This Row],[Customer ID]],customer!A180:I392,3,0)</f>
        <v>pioneer3232@yahoo.com</v>
      </c>
      <c r="G181" t="str">
        <f>VLOOKUP(Orders[[#This Row],[Customer ID]],customer!A180:I392,7,0)</f>
        <v>China</v>
      </c>
      <c r="H181" t="str">
        <f>VLOOKUP(Orders[[#This Row],[Customer ID]],product!A180:K388,3,0)</f>
        <v>Household Essentials</v>
      </c>
      <c r="I181" t="str">
        <f>VLOOKUP(Orders[[#This Row],[Customer ID]],product!A180:N388,4,0)</f>
        <v>Shaving Kits</v>
      </c>
      <c r="J181" t="str">
        <f>VLOOKUP(Orders[[#This Row],[Customer ID]],product!A180:N388,5,0)</f>
        <v>Hair Styling Gel</v>
      </c>
      <c r="K181" t="str">
        <f>VLOOKUP(Orders[[#This Row],[Customer ID]],product!A180:N388,6,0)</f>
        <v>Frequent Returns</v>
      </c>
      <c r="L181">
        <f>VLOOKUP(Orders[[#This Row],[Customer ID]],product!A180:N388,7,0)</f>
        <v>14</v>
      </c>
      <c r="M181">
        <f>VLOOKUP(Orders[[#This Row],[Customer ID]],product!A180:N388,8,0)</f>
        <v>869</v>
      </c>
      <c r="N181">
        <f>VLOOKUP(Orders[[#This Row],[Customer ID]],product!A180:N388,9,0)</f>
        <v>12166</v>
      </c>
      <c r="O181" s="1">
        <f>VLOOKUP(Orders[[#This Row],[Customer ID]],product!A180:N388,10,0)</f>
        <v>0.05</v>
      </c>
      <c r="P181">
        <f>VLOOKUP(Orders[[#This Row],[Customer ID]],product!A180:N388,11,0)</f>
        <v>11557.699999999999</v>
      </c>
      <c r="Q181" t="str">
        <f>VLOOKUP(Orders[[#This Row],[Customer ID]],product!A180:N388,12,0)</f>
        <v>india</v>
      </c>
      <c r="R181" t="s">
        <v>1716</v>
      </c>
      <c r="S181">
        <f>VLOOKUP(Orders[[#This Row],[Customer ID]],product!A180:N388,14,0)</f>
        <v>17</v>
      </c>
    </row>
    <row r="182" spans="1:19" x14ac:dyDescent="0.25">
      <c r="A182">
        <v>281</v>
      </c>
      <c r="B182" s="6">
        <v>45566</v>
      </c>
      <c r="C182" t="s">
        <v>857</v>
      </c>
      <c r="D182" t="s">
        <v>931</v>
      </c>
      <c r="E182" t="str">
        <f>VLOOKUP(Orders[[#This Row],[Customer ID]],customer!A181:I393,2,0)</f>
        <v>Siddharth</v>
      </c>
      <c r="F182" t="str">
        <f>VLOOKUP(Orders[[#This Row],[Customer ID]],customer!A181:I393,3,0)</f>
        <v>challenger3333@yahoo.com</v>
      </c>
      <c r="G182" t="str">
        <f>VLOOKUP(Orders[[#This Row],[Customer ID]],customer!A181:I393,7,0)</f>
        <v>UK</v>
      </c>
      <c r="H182" t="str">
        <f>VLOOKUP(Orders[[#This Row],[Customer ID]],product!A181:K389,3,0)</f>
        <v>Electronic</v>
      </c>
      <c r="I182" t="str">
        <f>VLOOKUP(Orders[[#This Row],[Customer ID]],product!A181:N389,4,0)</f>
        <v>HDMI Cables</v>
      </c>
      <c r="J182" t="str">
        <f>VLOOKUP(Orders[[#This Row],[Customer ID]],product!A181:N389,5,0)</f>
        <v>Smart Light Bulb</v>
      </c>
      <c r="K182" t="str">
        <f>VLOOKUP(Orders[[#This Row],[Customer ID]],product!A181:N389,6,0)</f>
        <v>Frequent Returns</v>
      </c>
      <c r="L182">
        <f>VLOOKUP(Orders[[#This Row],[Customer ID]],product!A181:N389,7,0)</f>
        <v>10</v>
      </c>
      <c r="M182">
        <f>VLOOKUP(Orders[[#This Row],[Customer ID]],product!A181:N389,8,0)</f>
        <v>555</v>
      </c>
      <c r="N182">
        <f>VLOOKUP(Orders[[#This Row],[Customer ID]],product!A181:N389,9,0)</f>
        <v>5550</v>
      </c>
      <c r="O182" s="1">
        <f>VLOOKUP(Orders[[#This Row],[Customer ID]],product!A181:N389,10,0)</f>
        <v>0.05</v>
      </c>
      <c r="P182">
        <f>VLOOKUP(Orders[[#This Row],[Customer ID]],product!A181:N389,11,0)</f>
        <v>5272.5</v>
      </c>
      <c r="Q182" t="str">
        <f>VLOOKUP(Orders[[#This Row],[Customer ID]],product!A181:N389,12,0)</f>
        <v>india</v>
      </c>
      <c r="R182" t="s">
        <v>1716</v>
      </c>
      <c r="S182">
        <f>VLOOKUP(Orders[[#This Row],[Customer ID]],product!A181:N389,14,0)</f>
        <v>10</v>
      </c>
    </row>
    <row r="183" spans="1:19" x14ac:dyDescent="0.25">
      <c r="A183">
        <v>282</v>
      </c>
      <c r="B183" s="6">
        <v>45570</v>
      </c>
      <c r="C183" t="s">
        <v>858</v>
      </c>
      <c r="D183" t="s">
        <v>932</v>
      </c>
      <c r="E183" t="str">
        <f>VLOOKUP(Orders[[#This Row],[Customer ID]],customer!A182:I394,2,0)</f>
        <v>Sonal</v>
      </c>
      <c r="F183" t="str">
        <f>VLOOKUP(Orders[[#This Row],[Customer ID]],customer!A182:I394,3,0)</f>
        <v>columbia3434@gmail.com</v>
      </c>
      <c r="G183" t="str">
        <f>VLOOKUP(Orders[[#This Row],[Customer ID]],customer!A182:I394,7,0)</f>
        <v>India</v>
      </c>
      <c r="H183" t="str">
        <f>VLOOKUP(Orders[[#This Row],[Customer ID]],product!A182:K390,3,0)</f>
        <v>Fashion And Apparel</v>
      </c>
      <c r="I183" t="str">
        <f>VLOOKUP(Orders[[#This Row],[Customer ID]],product!A182:N390,4,0)</f>
        <v>Blouses</v>
      </c>
      <c r="J183" t="str">
        <f>VLOOKUP(Orders[[#This Row],[Customer ID]],product!A182:N390,5,0)</f>
        <v>Streaming Device</v>
      </c>
      <c r="K183" t="str">
        <f>VLOOKUP(Orders[[#This Row],[Customer ID]],product!A182:N390,6,0)</f>
        <v>Frequent Shopper</v>
      </c>
      <c r="L183">
        <f>VLOOKUP(Orders[[#This Row],[Customer ID]],product!A182:N390,7,0)</f>
        <v>10</v>
      </c>
      <c r="M183">
        <f>VLOOKUP(Orders[[#This Row],[Customer ID]],product!A182:N390,8,0)</f>
        <v>460</v>
      </c>
      <c r="N183">
        <f>VLOOKUP(Orders[[#This Row],[Customer ID]],product!A182:N390,9,0)</f>
        <v>4600</v>
      </c>
      <c r="O183" s="1">
        <f>VLOOKUP(Orders[[#This Row],[Customer ID]],product!A182:N390,10,0)</f>
        <v>0.04</v>
      </c>
      <c r="P183">
        <f>VLOOKUP(Orders[[#This Row],[Customer ID]],product!A182:N390,11,0)</f>
        <v>4416</v>
      </c>
      <c r="Q183" t="str">
        <f>VLOOKUP(Orders[[#This Row],[Customer ID]],product!A182:N390,12,0)</f>
        <v>india</v>
      </c>
      <c r="R183" t="s">
        <v>1717</v>
      </c>
      <c r="S183">
        <f>VLOOKUP(Orders[[#This Row],[Customer ID]],product!A182:N390,14,0)</f>
        <v>14</v>
      </c>
    </row>
    <row r="184" spans="1:19" x14ac:dyDescent="0.25">
      <c r="A184">
        <v>283</v>
      </c>
      <c r="B184" s="6">
        <v>45577</v>
      </c>
      <c r="C184" t="s">
        <v>859</v>
      </c>
      <c r="D184" t="s">
        <v>933</v>
      </c>
      <c r="E184" t="str">
        <f>VLOOKUP(Orders[[#This Row],[Customer ID]],customer!A183:I395,2,0)</f>
        <v>Suhas</v>
      </c>
      <c r="F184" t="str">
        <f>VLOOKUP(Orders[[#This Row],[Customer ID]],customer!A183:I395,3,0)</f>
        <v>endeavour3535@yahoo.com</v>
      </c>
      <c r="G184" t="str">
        <f>VLOOKUP(Orders[[#This Row],[Customer ID]],customer!A183:I395,7,0)</f>
        <v>USA</v>
      </c>
      <c r="H184" t="str">
        <f>VLOOKUP(Orders[[#This Row],[Customer ID]],product!A183:K391,3,0)</f>
        <v>Home And Garden</v>
      </c>
      <c r="I184" t="str">
        <f>VLOOKUP(Orders[[#This Row],[Customer ID]],product!A183:N391,4,0)</f>
        <v>Planters &amp; Pots</v>
      </c>
      <c r="J184" t="str">
        <f>VLOOKUP(Orders[[#This Row],[Customer ID]],product!A183:N391,5,0)</f>
        <v>Athletic Shorts</v>
      </c>
      <c r="K184" t="str">
        <f>VLOOKUP(Orders[[#This Row],[Customer ID]],product!A183:N391,6,0)</f>
        <v>Frequent Shopper</v>
      </c>
      <c r="L184">
        <f>VLOOKUP(Orders[[#This Row],[Customer ID]],product!A183:N391,7,0)</f>
        <v>4</v>
      </c>
      <c r="M184">
        <f>VLOOKUP(Orders[[#This Row],[Customer ID]],product!A183:N391,8,0)</f>
        <v>940</v>
      </c>
      <c r="N184">
        <f>VLOOKUP(Orders[[#This Row],[Customer ID]],product!A183:N391,9,0)</f>
        <v>3760</v>
      </c>
      <c r="O184" s="1">
        <f>VLOOKUP(Orders[[#This Row],[Customer ID]],product!A183:N391,10,0)</f>
        <v>0.03</v>
      </c>
      <c r="P184">
        <f>VLOOKUP(Orders[[#This Row],[Customer ID]],product!A183:N391,11,0)</f>
        <v>3647.2</v>
      </c>
      <c r="Q184" t="str">
        <f>VLOOKUP(Orders[[#This Row],[Customer ID]],product!A183:N391,12,0)</f>
        <v>india</v>
      </c>
      <c r="R184" t="s">
        <v>1717</v>
      </c>
      <c r="S184">
        <f>VLOOKUP(Orders[[#This Row],[Customer ID]],product!A183:N391,14,0)</f>
        <v>8</v>
      </c>
    </row>
    <row r="185" spans="1:19" x14ac:dyDescent="0.25">
      <c r="A185">
        <v>284</v>
      </c>
      <c r="B185" s="6">
        <v>45586</v>
      </c>
      <c r="C185" t="s">
        <v>860</v>
      </c>
      <c r="D185" t="s">
        <v>934</v>
      </c>
      <c r="E185" t="str">
        <f>VLOOKUP(Orders[[#This Row],[Customer ID]],customer!A184:I396,2,0)</f>
        <v>Sumati</v>
      </c>
      <c r="F185" t="str">
        <f>VLOOKUP(Orders[[#This Row],[Customer ID]],customer!A184:I396,3,0)</f>
        <v>discovery3636@gmail.com</v>
      </c>
      <c r="G185" t="str">
        <f>VLOOKUP(Orders[[#This Row],[Customer ID]],customer!A184:I396,7,0)</f>
        <v>Canada</v>
      </c>
      <c r="H185" t="str">
        <f>VLOOKUP(Orders[[#This Row],[Customer ID]],product!A184:K392,3,0)</f>
        <v>Household Essentials</v>
      </c>
      <c r="I185" t="str">
        <f>VLOOKUP(Orders[[#This Row],[Customer ID]],product!A184:N392,4,0)</f>
        <v>Hair Serum</v>
      </c>
      <c r="J185" t="str">
        <f>VLOOKUP(Orders[[#This Row],[Customer ID]],product!A184:N392,5,0)</f>
        <v>Jogging Pants</v>
      </c>
      <c r="K185" t="str">
        <f>VLOOKUP(Orders[[#This Row],[Customer ID]],product!A184:N392,6,0)</f>
        <v>Frequent Shopper</v>
      </c>
      <c r="L185">
        <f>VLOOKUP(Orders[[#This Row],[Customer ID]],product!A184:N392,7,0)</f>
        <v>6</v>
      </c>
      <c r="M185">
        <f>VLOOKUP(Orders[[#This Row],[Customer ID]],product!A184:N392,8,0)</f>
        <v>980</v>
      </c>
      <c r="N185">
        <f>VLOOKUP(Orders[[#This Row],[Customer ID]],product!A184:N392,9,0)</f>
        <v>5880</v>
      </c>
      <c r="O185" s="1">
        <f>VLOOKUP(Orders[[#This Row],[Customer ID]],product!A184:N392,10,0)</f>
        <v>0.05</v>
      </c>
      <c r="P185">
        <f>VLOOKUP(Orders[[#This Row],[Customer ID]],product!A184:N392,11,0)</f>
        <v>5586</v>
      </c>
      <c r="Q185" t="str">
        <f>VLOOKUP(Orders[[#This Row],[Customer ID]],product!A184:N392,12,0)</f>
        <v>india</v>
      </c>
      <c r="R185" t="s">
        <v>1717</v>
      </c>
      <c r="S185">
        <f>VLOOKUP(Orders[[#This Row],[Customer ID]],product!A184:N392,14,0)</f>
        <v>9</v>
      </c>
    </row>
    <row r="186" spans="1:19" x14ac:dyDescent="0.25">
      <c r="A186">
        <v>285</v>
      </c>
      <c r="B186" s="6">
        <v>45597</v>
      </c>
      <c r="C186" t="s">
        <v>861</v>
      </c>
      <c r="D186" t="s">
        <v>935</v>
      </c>
      <c r="E186" t="str">
        <f>VLOOKUP(Orders[[#This Row],[Customer ID]],customer!A185:I397,2,0)</f>
        <v>Surya</v>
      </c>
      <c r="F186" t="str">
        <f>VLOOKUP(Orders[[#This Row],[Customer ID]],customer!A185:I397,3,0)</f>
        <v>hubble3737@gmail.com</v>
      </c>
      <c r="G186" t="str">
        <f>VLOOKUP(Orders[[#This Row],[Customer ID]],customer!A185:I397,7,0)</f>
        <v>India</v>
      </c>
      <c r="H186" t="str">
        <f>VLOOKUP(Orders[[#This Row],[Customer ID]],product!A185:K393,3,0)</f>
        <v>Electronic</v>
      </c>
      <c r="I186" t="str">
        <f>VLOOKUP(Orders[[#This Row],[Customer ID]],product!A185:N393,4,0)</f>
        <v>Smart Thermostats</v>
      </c>
      <c r="J186" t="str">
        <f>VLOOKUP(Orders[[#This Row],[Customer ID]],product!A185:N393,5,0)</f>
        <v>Outdoor Rug</v>
      </c>
      <c r="K186" t="str">
        <f>VLOOKUP(Orders[[#This Row],[Customer ID]],product!A185:N393,6,0)</f>
        <v>Frequent Shopper</v>
      </c>
      <c r="L186">
        <f>VLOOKUP(Orders[[#This Row],[Customer ID]],product!A185:N393,7,0)</f>
        <v>3</v>
      </c>
      <c r="M186">
        <f>VLOOKUP(Orders[[#This Row],[Customer ID]],product!A185:N393,8,0)</f>
        <v>990</v>
      </c>
      <c r="N186">
        <f>VLOOKUP(Orders[[#This Row],[Customer ID]],product!A185:N393,9,0)</f>
        <v>2970</v>
      </c>
      <c r="O186" s="1">
        <f>VLOOKUP(Orders[[#This Row],[Customer ID]],product!A185:N393,10,0)</f>
        <v>0.05</v>
      </c>
      <c r="P186">
        <f>VLOOKUP(Orders[[#This Row],[Customer ID]],product!A185:N393,11,0)</f>
        <v>2821.5</v>
      </c>
      <c r="Q186" t="str">
        <f>VLOOKUP(Orders[[#This Row],[Customer ID]],product!A185:N393,12,0)</f>
        <v>india</v>
      </c>
      <c r="R186" t="s">
        <v>1716</v>
      </c>
      <c r="S186">
        <f>VLOOKUP(Orders[[#This Row],[Customer ID]],product!A185:N393,14,0)</f>
        <v>5</v>
      </c>
    </row>
    <row r="187" spans="1:19" x14ac:dyDescent="0.25">
      <c r="A187">
        <v>286</v>
      </c>
      <c r="B187" s="6">
        <v>45599</v>
      </c>
      <c r="C187" t="s">
        <v>862</v>
      </c>
      <c r="D187" t="s">
        <v>936</v>
      </c>
      <c r="E187" t="str">
        <f>VLOOKUP(Orders[[#This Row],[Customer ID]],customer!A186:I398,2,0)</f>
        <v>Tanvi</v>
      </c>
      <c r="F187" t="str">
        <f>VLOOKUP(Orders[[#This Row],[Customer ID]],customer!A186:I398,3,0)</f>
        <v>galileo3838@yahoo.com</v>
      </c>
      <c r="G187" t="str">
        <f>VLOOKUP(Orders[[#This Row],[Customer ID]],customer!A186:I398,7,0)</f>
        <v>China</v>
      </c>
      <c r="H187" t="str">
        <f>VLOOKUP(Orders[[#This Row],[Customer ID]],product!A186:K394,3,0)</f>
        <v>Fashion And Apparel</v>
      </c>
      <c r="I187" t="str">
        <f>VLOOKUP(Orders[[#This Row],[Customer ID]],product!A186:N394,4,0)</f>
        <v>Flip-Flops</v>
      </c>
      <c r="J187" t="str">
        <f>VLOOKUP(Orders[[#This Row],[Customer ID]],product!A186:N394,5,0)</f>
        <v>Gaming Keyboard</v>
      </c>
      <c r="K187" t="str">
        <f>VLOOKUP(Orders[[#This Row],[Customer ID]],product!A186:N394,6,0)</f>
        <v>Frequent Shopper</v>
      </c>
      <c r="L187">
        <f>VLOOKUP(Orders[[#This Row],[Customer ID]],product!A186:N394,7,0)</f>
        <v>8</v>
      </c>
      <c r="M187">
        <f>VLOOKUP(Orders[[#This Row],[Customer ID]],product!A186:N394,8,0)</f>
        <v>500</v>
      </c>
      <c r="N187">
        <f>VLOOKUP(Orders[[#This Row],[Customer ID]],product!A186:N394,9,0)</f>
        <v>4000</v>
      </c>
      <c r="O187" s="1">
        <f>VLOOKUP(Orders[[#This Row],[Customer ID]],product!A186:N394,10,0)</f>
        <v>0.04</v>
      </c>
      <c r="P187">
        <f>VLOOKUP(Orders[[#This Row],[Customer ID]],product!A186:N394,11,0)</f>
        <v>3840</v>
      </c>
      <c r="Q187" t="str">
        <f>VLOOKUP(Orders[[#This Row],[Customer ID]],product!A186:N394,12,0)</f>
        <v>india</v>
      </c>
      <c r="R187" t="s">
        <v>1716</v>
      </c>
      <c r="S187">
        <f>VLOOKUP(Orders[[#This Row],[Customer ID]],product!A186:N394,14,0)</f>
        <v>6</v>
      </c>
    </row>
    <row r="188" spans="1:19" x14ac:dyDescent="0.25">
      <c r="A188">
        <v>287</v>
      </c>
      <c r="B188" s="6">
        <v>45605</v>
      </c>
      <c r="C188" t="s">
        <v>863</v>
      </c>
      <c r="D188" t="s">
        <v>937</v>
      </c>
      <c r="E188" t="str">
        <f>VLOOKUP(Orders[[#This Row],[Customer ID]],customer!A187:I399,2,0)</f>
        <v>Tejas</v>
      </c>
      <c r="F188" t="str">
        <f>VLOOKUP(Orders[[#This Row],[Customer ID]],customer!A187:I399,3,0)</f>
        <v>kepler3939@gmail.com</v>
      </c>
      <c r="G188" t="str">
        <f>VLOOKUP(Orders[[#This Row],[Customer ID]],customer!A187:I399,7,0)</f>
        <v>UK</v>
      </c>
      <c r="H188" t="str">
        <f>VLOOKUP(Orders[[#This Row],[Customer ID]],product!A187:K395,3,0)</f>
        <v>Home And Garden</v>
      </c>
      <c r="I188" t="str">
        <f>VLOOKUP(Orders[[#This Row],[Customer ID]],product!A187:N395,4,0)</f>
        <v>Lattice Panels</v>
      </c>
      <c r="J188" t="str">
        <f>VLOOKUP(Orders[[#This Row],[Customer ID]],product!A187:N395,5,0)</f>
        <v>Thermal Flask</v>
      </c>
      <c r="K188" t="str">
        <f>VLOOKUP(Orders[[#This Row],[Customer ID]],product!A187:N395,6,0)</f>
        <v>Frequent Shopper</v>
      </c>
      <c r="L188">
        <f>VLOOKUP(Orders[[#This Row],[Customer ID]],product!A187:N395,7,0)</f>
        <v>9</v>
      </c>
      <c r="M188">
        <f>VLOOKUP(Orders[[#This Row],[Customer ID]],product!A187:N395,8,0)</f>
        <v>290</v>
      </c>
      <c r="N188">
        <f>VLOOKUP(Orders[[#This Row],[Customer ID]],product!A187:N395,9,0)</f>
        <v>2610</v>
      </c>
      <c r="O188" s="1">
        <f>VLOOKUP(Orders[[#This Row],[Customer ID]],product!A187:N395,10,0)</f>
        <v>0.03</v>
      </c>
      <c r="P188">
        <f>VLOOKUP(Orders[[#This Row],[Customer ID]],product!A187:N395,11,0)</f>
        <v>2531.6999999999998</v>
      </c>
      <c r="Q188" t="str">
        <f>VLOOKUP(Orders[[#This Row],[Customer ID]],product!A187:N395,12,0)</f>
        <v>india</v>
      </c>
      <c r="R188" t="s">
        <v>1716</v>
      </c>
      <c r="S188">
        <f>VLOOKUP(Orders[[#This Row],[Customer ID]],product!A187:N395,14,0)</f>
        <v>3</v>
      </c>
    </row>
    <row r="189" spans="1:19" x14ac:dyDescent="0.25">
      <c r="A189">
        <v>288</v>
      </c>
      <c r="B189" s="6">
        <v>45613</v>
      </c>
      <c r="C189" t="s">
        <v>864</v>
      </c>
      <c r="D189" t="s">
        <v>938</v>
      </c>
      <c r="E189" t="str">
        <f>VLOOKUP(Orders[[#This Row],[Customer ID]],customer!A188:I400,2,0)</f>
        <v>Tina</v>
      </c>
      <c r="F189" t="str">
        <f>VLOOKUP(Orders[[#This Row],[Customer ID]],customer!A188:I400,3,0)</f>
        <v>cassini4040@gmail.com</v>
      </c>
      <c r="G189" t="str">
        <f>VLOOKUP(Orders[[#This Row],[Customer ID]],customer!A188:I400,7,0)</f>
        <v>India</v>
      </c>
      <c r="H189" t="str">
        <f>VLOOKUP(Orders[[#This Row],[Customer ID]],product!A188:K396,3,0)</f>
        <v>Household Essentials</v>
      </c>
      <c r="I189" t="str">
        <f>VLOOKUP(Orders[[#This Row],[Customer ID]],product!A188:N396,4,0)</f>
        <v>Aftershave Balm</v>
      </c>
      <c r="J189" t="str">
        <f>VLOOKUP(Orders[[#This Row],[Customer ID]],product!A188:N396,5,0)</f>
        <v>Face Wash</v>
      </c>
      <c r="K189" t="str">
        <f>VLOOKUP(Orders[[#This Row],[Customer ID]],product!A188:N396,6,0)</f>
        <v>Frequent Shopper</v>
      </c>
      <c r="L189">
        <f>VLOOKUP(Orders[[#This Row],[Customer ID]],product!A188:N396,7,0)</f>
        <v>7</v>
      </c>
      <c r="M189">
        <f>VLOOKUP(Orders[[#This Row],[Customer ID]],product!A188:N396,8,0)</f>
        <v>590</v>
      </c>
      <c r="N189">
        <f>VLOOKUP(Orders[[#This Row],[Customer ID]],product!A188:N396,9,0)</f>
        <v>4130</v>
      </c>
      <c r="O189" s="1">
        <f>VLOOKUP(Orders[[#This Row],[Customer ID]],product!A188:N396,10,0)</f>
        <v>0.05</v>
      </c>
      <c r="P189">
        <f>VLOOKUP(Orders[[#This Row],[Customer ID]],product!A188:N396,11,0)</f>
        <v>3923.5</v>
      </c>
      <c r="Q189" t="str">
        <f>VLOOKUP(Orders[[#This Row],[Customer ID]],product!A188:N396,12,0)</f>
        <v>india</v>
      </c>
      <c r="R189" t="s">
        <v>1716</v>
      </c>
      <c r="S189">
        <f>VLOOKUP(Orders[[#This Row],[Customer ID]],product!A188:N396,14,0)</f>
        <v>7</v>
      </c>
    </row>
    <row r="190" spans="1:19" x14ac:dyDescent="0.25">
      <c r="A190">
        <v>289</v>
      </c>
      <c r="B190" s="6">
        <v>45627</v>
      </c>
      <c r="C190" t="s">
        <v>865</v>
      </c>
      <c r="D190" t="s">
        <v>939</v>
      </c>
      <c r="E190" t="str">
        <f>VLOOKUP(Orders[[#This Row],[Customer ID]],customer!A189:I401,2,0)</f>
        <v>Uday</v>
      </c>
      <c r="F190" t="str">
        <f>VLOOKUP(Orders[[#This Row],[Customer ID]],customer!A189:I401,3,0)</f>
        <v>newton4141@yahoo.com</v>
      </c>
      <c r="G190" t="str">
        <f>VLOOKUP(Orders[[#This Row],[Customer ID]],customer!A189:I401,7,0)</f>
        <v>USA</v>
      </c>
      <c r="H190" t="str">
        <f>VLOOKUP(Orders[[#This Row],[Customer ID]],product!A189:K397,3,0)</f>
        <v>Electronic</v>
      </c>
      <c r="I190" t="str">
        <f>VLOOKUP(Orders[[#This Row],[Customer ID]],product!A189:N397,4,0)</f>
        <v>Gaming Mice</v>
      </c>
      <c r="J190" t="str">
        <f>VLOOKUP(Orders[[#This Row],[Customer ID]],product!A189:N397,5,0)</f>
        <v>Bird Feeder</v>
      </c>
      <c r="K190" t="str">
        <f>VLOOKUP(Orders[[#This Row],[Customer ID]],product!A189:N397,6,0)</f>
        <v>Frequent Shopper</v>
      </c>
      <c r="L190">
        <f>VLOOKUP(Orders[[#This Row],[Customer ID]],product!A189:N397,7,0)</f>
        <v>10</v>
      </c>
      <c r="M190">
        <f>VLOOKUP(Orders[[#This Row],[Customer ID]],product!A189:N397,8,0)</f>
        <v>690</v>
      </c>
      <c r="N190">
        <f>VLOOKUP(Orders[[#This Row],[Customer ID]],product!A189:N397,9,0)</f>
        <v>6900</v>
      </c>
      <c r="O190" s="1">
        <f>VLOOKUP(Orders[[#This Row],[Customer ID]],product!A189:N397,10,0)</f>
        <v>0.05</v>
      </c>
      <c r="P190">
        <f>VLOOKUP(Orders[[#This Row],[Customer ID]],product!A189:N397,11,0)</f>
        <v>6555</v>
      </c>
      <c r="Q190" t="str">
        <f>VLOOKUP(Orders[[#This Row],[Customer ID]],product!A189:N397,12,0)</f>
        <v>india</v>
      </c>
      <c r="R190" t="s">
        <v>1717</v>
      </c>
      <c r="S190">
        <f>VLOOKUP(Orders[[#This Row],[Customer ID]],product!A189:N397,14,0)</f>
        <v>8</v>
      </c>
    </row>
    <row r="191" spans="1:19" x14ac:dyDescent="0.25">
      <c r="A191">
        <v>290</v>
      </c>
      <c r="B191" s="6">
        <v>45632</v>
      </c>
      <c r="C191" t="s">
        <v>866</v>
      </c>
      <c r="D191" t="s">
        <v>940</v>
      </c>
      <c r="E191" t="str">
        <f>VLOOKUP(Orders[[#This Row],[Customer ID]],customer!A190:I402,2,0)</f>
        <v>Uma</v>
      </c>
      <c r="F191" t="str">
        <f>VLOOKUP(Orders[[#This Row],[Customer ID]],customer!A190:I402,3,0)</f>
        <v>einstein4242@gmail.com</v>
      </c>
      <c r="G191" t="str">
        <f>VLOOKUP(Orders[[#This Row],[Customer ID]],customer!A190:I402,7,0)</f>
        <v>Canada</v>
      </c>
      <c r="H191" t="str">
        <f>VLOOKUP(Orders[[#This Row],[Customer ID]],product!A190:K398,3,0)</f>
        <v>Fashion And Apparel</v>
      </c>
      <c r="I191" t="str">
        <f>VLOOKUP(Orders[[#This Row],[Customer ID]],product!A190:N398,4,0)</f>
        <v>Turtlenecks</v>
      </c>
      <c r="J191" t="str">
        <f>VLOOKUP(Orders[[#This Row],[Customer ID]],product!A190:N398,5,0)</f>
        <v>Dishwasher</v>
      </c>
      <c r="K191" t="str">
        <f>VLOOKUP(Orders[[#This Row],[Customer ID]],product!A190:N398,6,0)</f>
        <v>Frequent Shopper</v>
      </c>
      <c r="L191">
        <f>VLOOKUP(Orders[[#This Row],[Customer ID]],product!A190:N398,7,0)</f>
        <v>4</v>
      </c>
      <c r="M191">
        <f>VLOOKUP(Orders[[#This Row],[Customer ID]],product!A190:N398,8,0)</f>
        <v>840</v>
      </c>
      <c r="N191">
        <f>VLOOKUP(Orders[[#This Row],[Customer ID]],product!A190:N398,9,0)</f>
        <v>3360</v>
      </c>
      <c r="O191" s="1">
        <f>VLOOKUP(Orders[[#This Row],[Customer ID]],product!A190:N398,10,0)</f>
        <v>0.04</v>
      </c>
      <c r="P191">
        <f>VLOOKUP(Orders[[#This Row],[Customer ID]],product!A190:N398,11,0)</f>
        <v>3225.6</v>
      </c>
      <c r="Q191" t="str">
        <f>VLOOKUP(Orders[[#This Row],[Customer ID]],product!A190:N398,12,0)</f>
        <v>india</v>
      </c>
      <c r="R191" t="s">
        <v>1717</v>
      </c>
      <c r="S191">
        <f>VLOOKUP(Orders[[#This Row],[Customer ID]],product!A190:N398,14,0)</f>
        <v>9</v>
      </c>
    </row>
    <row r="192" spans="1:19" x14ac:dyDescent="0.25">
      <c r="A192">
        <v>291</v>
      </c>
      <c r="B192" s="6">
        <v>45639</v>
      </c>
      <c r="C192" t="s">
        <v>867</v>
      </c>
      <c r="D192" t="s">
        <v>941</v>
      </c>
      <c r="E192" t="str">
        <f>VLOOKUP(Orders[[#This Row],[Customer ID]],customer!A191:I403,2,0)</f>
        <v>Upendra</v>
      </c>
      <c r="F192" t="str">
        <f>VLOOKUP(Orders[[#This Row],[Customer ID]],customer!A191:I403,3,0)</f>
        <v>tesla4343@yahoo.com</v>
      </c>
      <c r="G192" t="str">
        <f>VLOOKUP(Orders[[#This Row],[Customer ID]],customer!A191:I403,7,0)</f>
        <v>India</v>
      </c>
      <c r="H192" t="str">
        <f>VLOOKUP(Orders[[#This Row],[Customer ID]],product!A191:K399,3,0)</f>
        <v>Home And Garden</v>
      </c>
      <c r="I192" t="str">
        <f>VLOOKUP(Orders[[#This Row],[Customer ID]],product!A191:N399,4,0)</f>
        <v>Outdoor Playsets</v>
      </c>
      <c r="J192" t="str">
        <f>VLOOKUP(Orders[[#This Row],[Customer ID]],product!A191:N399,5,0)</f>
        <v>Hair Styling Gel</v>
      </c>
      <c r="K192" t="str">
        <f>VLOOKUP(Orders[[#This Row],[Customer ID]],product!A191:N399,6,0)</f>
        <v>Frequent Shopper</v>
      </c>
      <c r="L192">
        <f>VLOOKUP(Orders[[#This Row],[Customer ID]],product!A191:N399,7,0)</f>
        <v>2</v>
      </c>
      <c r="M192">
        <f>VLOOKUP(Orders[[#This Row],[Customer ID]],product!A191:N399,8,0)</f>
        <v>490</v>
      </c>
      <c r="N192">
        <f>VLOOKUP(Orders[[#This Row],[Customer ID]],product!A191:N399,9,0)</f>
        <v>980</v>
      </c>
      <c r="O192" s="1">
        <f>VLOOKUP(Orders[[#This Row],[Customer ID]],product!A191:N399,10,0)</f>
        <v>0.03</v>
      </c>
      <c r="P192">
        <f>VLOOKUP(Orders[[#This Row],[Customer ID]],product!A191:N399,11,0)</f>
        <v>950.6</v>
      </c>
      <c r="Q192" t="str">
        <f>VLOOKUP(Orders[[#This Row],[Customer ID]],product!A191:N399,12,0)</f>
        <v>india</v>
      </c>
      <c r="R192" t="s">
        <v>1716</v>
      </c>
      <c r="S192">
        <f>VLOOKUP(Orders[[#This Row],[Customer ID]],product!A191:N399,14,0)</f>
        <v>5</v>
      </c>
    </row>
    <row r="193" spans="1:19" x14ac:dyDescent="0.25">
      <c r="A193">
        <v>292</v>
      </c>
      <c r="B193" s="6">
        <v>45646</v>
      </c>
      <c r="C193" t="s">
        <v>868</v>
      </c>
      <c r="D193" t="s">
        <v>942</v>
      </c>
      <c r="E193" t="str">
        <f>VLOOKUP(Orders[[#This Row],[Customer ID]],customer!A192:I404,2,0)</f>
        <v>Vasudha</v>
      </c>
      <c r="F193" t="str">
        <f>VLOOKUP(Orders[[#This Row],[Customer ID]],customer!A192:I404,3,0)</f>
        <v>darwin4444@gmail.com</v>
      </c>
      <c r="G193" t="str">
        <f>VLOOKUP(Orders[[#This Row],[Customer ID]],customer!A192:I404,7,0)</f>
        <v>China</v>
      </c>
      <c r="H193" t="str">
        <f>VLOOKUP(Orders[[#This Row],[Customer ID]],product!A192:K400,3,0)</f>
        <v>Household Essentials</v>
      </c>
      <c r="I193" t="str">
        <f>VLOOKUP(Orders[[#This Row],[Customer ID]],product!A192:N400,4,0)</f>
        <v>Hand Sanitizing Wipes</v>
      </c>
      <c r="J193" t="str">
        <f>VLOOKUP(Orders[[#This Row],[Customer ID]],product!A192:N400,5,0)</f>
        <v>Wireless Earphones</v>
      </c>
      <c r="K193" t="str">
        <f>VLOOKUP(Orders[[#This Row],[Customer ID]],product!A192:N400,6,0)</f>
        <v>Frequent Shopper</v>
      </c>
      <c r="L193">
        <f>VLOOKUP(Orders[[#This Row],[Customer ID]],product!A192:N400,7,0)</f>
        <v>5</v>
      </c>
      <c r="M193">
        <f>VLOOKUP(Orders[[#This Row],[Customer ID]],product!A192:N400,8,0)</f>
        <v>480</v>
      </c>
      <c r="N193">
        <f>VLOOKUP(Orders[[#This Row],[Customer ID]],product!A192:N400,9,0)</f>
        <v>2400</v>
      </c>
      <c r="O193" s="1">
        <f>VLOOKUP(Orders[[#This Row],[Customer ID]],product!A192:N400,10,0)</f>
        <v>0.05</v>
      </c>
      <c r="P193">
        <f>VLOOKUP(Orders[[#This Row],[Customer ID]],product!A192:N400,11,0)</f>
        <v>2280</v>
      </c>
      <c r="Q193" t="str">
        <f>VLOOKUP(Orders[[#This Row],[Customer ID]],product!A192:N400,12,0)</f>
        <v>india</v>
      </c>
      <c r="R193" t="s">
        <v>1716</v>
      </c>
      <c r="S193">
        <f>VLOOKUP(Orders[[#This Row],[Customer ID]],product!A192:N400,14,0)</f>
        <v>6</v>
      </c>
    </row>
    <row r="194" spans="1:19" x14ac:dyDescent="0.25">
      <c r="A194">
        <v>293</v>
      </c>
      <c r="B194" s="6">
        <v>45658</v>
      </c>
      <c r="C194" t="s">
        <v>869</v>
      </c>
      <c r="D194" t="s">
        <v>943</v>
      </c>
      <c r="E194" t="str">
        <f>VLOOKUP(Orders[[#This Row],[Customer ID]],customer!A193:I405,2,0)</f>
        <v>Vikram</v>
      </c>
      <c r="F194" t="str">
        <f>VLOOKUP(Orders[[#This Row],[Customer ID]],customer!A193:I405,3,0)</f>
        <v>hawking4545@gmail.com</v>
      </c>
      <c r="G194" t="str">
        <f>VLOOKUP(Orders[[#This Row],[Customer ID]],customer!A193:I405,7,0)</f>
        <v>UK</v>
      </c>
      <c r="H194" t="str">
        <f>VLOOKUP(Orders[[#This Row],[Customer ID]],product!A193:K401,3,0)</f>
        <v>Electronic</v>
      </c>
      <c r="I194" t="str">
        <f>VLOOKUP(Orders[[#This Row],[Customer ID]],product!A193:N401,4,0)</f>
        <v>USB Hubs</v>
      </c>
      <c r="J194" t="str">
        <f>VLOOKUP(Orders[[#This Row],[Customer ID]],product!A193:N401,5,0)</f>
        <v>Digital Photo Frame</v>
      </c>
      <c r="K194" t="str">
        <f>VLOOKUP(Orders[[#This Row],[Customer ID]],product!A193:N401,6,0)</f>
        <v>Frequent Shopper</v>
      </c>
      <c r="L194">
        <f>VLOOKUP(Orders[[#This Row],[Customer ID]],product!A193:N401,7,0)</f>
        <v>8</v>
      </c>
      <c r="M194">
        <f>VLOOKUP(Orders[[#This Row],[Customer ID]],product!A193:N401,8,0)</f>
        <v>560</v>
      </c>
      <c r="N194">
        <f>VLOOKUP(Orders[[#This Row],[Customer ID]],product!A193:N401,9,0)</f>
        <v>4480</v>
      </c>
      <c r="O194" s="1">
        <f>VLOOKUP(Orders[[#This Row],[Customer ID]],product!A193:N401,10,0)</f>
        <v>0.05</v>
      </c>
      <c r="P194">
        <f>VLOOKUP(Orders[[#This Row],[Customer ID]],product!A193:N401,11,0)</f>
        <v>4256</v>
      </c>
      <c r="Q194" t="str">
        <f>VLOOKUP(Orders[[#This Row],[Customer ID]],product!A193:N401,12,0)</f>
        <v>india</v>
      </c>
      <c r="R194" t="s">
        <v>1716</v>
      </c>
      <c r="S194">
        <f>VLOOKUP(Orders[[#This Row],[Customer ID]],product!A193:N401,14,0)</f>
        <v>8</v>
      </c>
    </row>
    <row r="195" spans="1:19" x14ac:dyDescent="0.25">
      <c r="A195">
        <v>294</v>
      </c>
      <c r="B195" s="6">
        <v>45662</v>
      </c>
      <c r="C195" t="s">
        <v>870</v>
      </c>
      <c r="D195" t="s">
        <v>944</v>
      </c>
      <c r="E195" t="str">
        <f>VLOOKUP(Orders[[#This Row],[Customer ID]],customer!A194:I406,2,0)</f>
        <v>Vinay</v>
      </c>
      <c r="F195" t="str">
        <f>VLOOKUP(Orders[[#This Row],[Customer ID]],customer!A194:I406,3,0)</f>
        <v>feynman4646@yahoo.com</v>
      </c>
      <c r="G195" t="str">
        <f>VLOOKUP(Orders[[#This Row],[Customer ID]],customer!A194:I406,7,0)</f>
        <v>India</v>
      </c>
      <c r="H195" t="str">
        <f>VLOOKUP(Orders[[#This Row],[Customer ID]],product!A194:K402,3,0)</f>
        <v>Fashion And Apparel</v>
      </c>
      <c r="I195" t="str">
        <f>VLOOKUP(Orders[[#This Row],[Customer ID]],product!A194:N402,4,0)</f>
        <v>Tank Tops</v>
      </c>
      <c r="J195" t="str">
        <f>VLOOKUP(Orders[[#This Row],[Customer ID]],product!A194:N402,5,0)</f>
        <v>Smartwatch Charger</v>
      </c>
      <c r="K195" t="str">
        <f>VLOOKUP(Orders[[#This Row],[Customer ID]],product!A194:N402,6,0)</f>
        <v>Frequent Shopper</v>
      </c>
      <c r="L195">
        <f>VLOOKUP(Orders[[#This Row],[Customer ID]],product!A194:N402,7,0)</f>
        <v>9</v>
      </c>
      <c r="M195">
        <f>VLOOKUP(Orders[[#This Row],[Customer ID]],product!A194:N402,8,0)</f>
        <v>390</v>
      </c>
      <c r="N195">
        <f>VLOOKUP(Orders[[#This Row],[Customer ID]],product!A194:N402,9,0)</f>
        <v>3510</v>
      </c>
      <c r="O195" s="1">
        <f>VLOOKUP(Orders[[#This Row],[Customer ID]],product!A194:N402,10,0)</f>
        <v>0.04</v>
      </c>
      <c r="P195">
        <f>VLOOKUP(Orders[[#This Row],[Customer ID]],product!A194:N402,11,0)</f>
        <v>3369.6</v>
      </c>
      <c r="Q195" t="str">
        <f>VLOOKUP(Orders[[#This Row],[Customer ID]],product!A194:N402,12,0)</f>
        <v>india</v>
      </c>
      <c r="R195" t="s">
        <v>1717</v>
      </c>
      <c r="S195">
        <f>VLOOKUP(Orders[[#This Row],[Customer ID]],product!A194:N402,14,0)</f>
        <v>4</v>
      </c>
    </row>
    <row r="196" spans="1:19" x14ac:dyDescent="0.25">
      <c r="A196">
        <v>295</v>
      </c>
      <c r="B196" s="6">
        <v>45672</v>
      </c>
      <c r="C196" t="s">
        <v>871</v>
      </c>
      <c r="D196" t="s">
        <v>945</v>
      </c>
      <c r="E196" t="str">
        <f>VLOOKUP(Orders[[#This Row],[Customer ID]],customer!A195:I407,2,0)</f>
        <v>Yamini</v>
      </c>
      <c r="F196" t="str">
        <f>VLOOKUP(Orders[[#This Row],[Customer ID]],customer!A195:I407,3,0)</f>
        <v>curie4747@gmail.com</v>
      </c>
      <c r="G196" t="str">
        <f>VLOOKUP(Orders[[#This Row],[Customer ID]],customer!A195:I407,7,0)</f>
        <v>USA</v>
      </c>
      <c r="H196" t="str">
        <f>VLOOKUP(Orders[[#This Row],[Customer ID]],product!A195:K403,3,0)</f>
        <v>Home And Garden</v>
      </c>
      <c r="I196" t="str">
        <f>VLOOKUP(Orders[[#This Row],[Customer ID]],product!A195:N403,4,0)</f>
        <v>Hammocks</v>
      </c>
      <c r="J196" t="str">
        <f>VLOOKUP(Orders[[#This Row],[Customer ID]],product!A195:N403,5,0)</f>
        <v>Hammock</v>
      </c>
      <c r="K196" t="str">
        <f>VLOOKUP(Orders[[#This Row],[Customer ID]],product!A195:N403,6,0)</f>
        <v>Frequent Shopper</v>
      </c>
      <c r="L196">
        <f>VLOOKUP(Orders[[#This Row],[Customer ID]],product!A195:N403,7,0)</f>
        <v>10</v>
      </c>
      <c r="M196">
        <f>VLOOKUP(Orders[[#This Row],[Customer ID]],product!A195:N403,8,0)</f>
        <v>500</v>
      </c>
      <c r="N196">
        <f>VLOOKUP(Orders[[#This Row],[Customer ID]],product!A195:N403,9,0)</f>
        <v>5000</v>
      </c>
      <c r="O196" s="1">
        <f>VLOOKUP(Orders[[#This Row],[Customer ID]],product!A195:N403,10,0)</f>
        <v>0.03</v>
      </c>
      <c r="P196">
        <f>VLOOKUP(Orders[[#This Row],[Customer ID]],product!A195:N403,11,0)</f>
        <v>4850</v>
      </c>
      <c r="Q196" t="str">
        <f>VLOOKUP(Orders[[#This Row],[Customer ID]],product!A195:N403,12,0)</f>
        <v>india</v>
      </c>
      <c r="R196" t="s">
        <v>1717</v>
      </c>
      <c r="S196">
        <f>VLOOKUP(Orders[[#This Row],[Customer ID]],product!A195:N403,14,0)</f>
        <v>9</v>
      </c>
    </row>
    <row r="197" spans="1:19" x14ac:dyDescent="0.25">
      <c r="A197">
        <v>296</v>
      </c>
      <c r="B197" s="6">
        <v>45679</v>
      </c>
      <c r="C197" t="s">
        <v>872</v>
      </c>
      <c r="D197" t="s">
        <v>946</v>
      </c>
      <c r="E197" t="str">
        <f>VLOOKUP(Orders[[#This Row],[Customer ID]],customer!A196:I408,2,0)</f>
        <v>Yash</v>
      </c>
      <c r="F197" t="str">
        <f>VLOOKUP(Orders[[#This Row],[Customer ID]],customer!A196:I408,3,0)</f>
        <v>planck4848@gmail.com</v>
      </c>
      <c r="G197" t="str">
        <f>VLOOKUP(Orders[[#This Row],[Customer ID]],customer!A196:I408,7,0)</f>
        <v>Canada</v>
      </c>
      <c r="H197" t="str">
        <f>VLOOKUP(Orders[[#This Row],[Customer ID]],product!A196:K404,3,0)</f>
        <v>Household Essentials</v>
      </c>
      <c r="I197" t="str">
        <f>VLOOKUP(Orders[[#This Row],[Customer ID]],product!A196:N404,4,0)</f>
        <v>Bath Bombs</v>
      </c>
      <c r="J197" t="str">
        <f>VLOOKUP(Orders[[#This Row],[Customer ID]],product!A196:N404,5,0)</f>
        <v>Bath Bomb</v>
      </c>
      <c r="K197" t="str">
        <f>VLOOKUP(Orders[[#This Row],[Customer ID]],product!A196:N404,6,0)</f>
        <v>Frequent Shopper</v>
      </c>
      <c r="L197">
        <f>VLOOKUP(Orders[[#This Row],[Customer ID]],product!A196:N404,7,0)</f>
        <v>11</v>
      </c>
      <c r="M197">
        <f>VLOOKUP(Orders[[#This Row],[Customer ID]],product!A196:N404,8,0)</f>
        <v>800</v>
      </c>
      <c r="N197">
        <f>VLOOKUP(Orders[[#This Row],[Customer ID]],product!A196:N404,9,0)</f>
        <v>8800</v>
      </c>
      <c r="O197" s="1">
        <f>VLOOKUP(Orders[[#This Row],[Customer ID]],product!A196:N404,10,0)</f>
        <v>0.05</v>
      </c>
      <c r="P197">
        <f>VLOOKUP(Orders[[#This Row],[Customer ID]],product!A196:N404,11,0)</f>
        <v>8360</v>
      </c>
      <c r="Q197" t="str">
        <f>VLOOKUP(Orders[[#This Row],[Customer ID]],product!A196:N404,12,0)</f>
        <v>india</v>
      </c>
      <c r="R197" t="s">
        <v>1717</v>
      </c>
      <c r="S197">
        <f>VLOOKUP(Orders[[#This Row],[Customer ID]],product!A196:N404,14,0)</f>
        <v>8</v>
      </c>
    </row>
    <row r="198" spans="1:19" x14ac:dyDescent="0.25">
      <c r="A198">
        <v>297</v>
      </c>
      <c r="B198" s="6">
        <v>45689</v>
      </c>
      <c r="C198" t="s">
        <v>873</v>
      </c>
      <c r="D198" t="s">
        <v>947</v>
      </c>
      <c r="E198" t="str">
        <f>VLOOKUP(Orders[[#This Row],[Customer ID]],customer!A197:I409,2,0)</f>
        <v>Zoya</v>
      </c>
      <c r="F198" t="str">
        <f>VLOOKUP(Orders[[#This Row],[Customer ID]],customer!A197:I409,3,0)</f>
        <v>bohr4949@gmail.com</v>
      </c>
      <c r="G198" t="str">
        <f>VLOOKUP(Orders[[#This Row],[Customer ID]],customer!A197:I409,7,0)</f>
        <v>India</v>
      </c>
      <c r="H198" t="str">
        <f>VLOOKUP(Orders[[#This Row],[Customer ID]],product!A197:K405,3,0)</f>
        <v>Electronic</v>
      </c>
      <c r="I198" t="str">
        <f>VLOOKUP(Orders[[#This Row],[Customer ID]],product!A197:N405,4,0)</f>
        <v>Graphic Tablets</v>
      </c>
      <c r="J198" t="str">
        <f>VLOOKUP(Orders[[#This Row],[Customer ID]],product!A197:N405,5,0)</f>
        <v>Hand Cream</v>
      </c>
      <c r="K198" t="str">
        <f>VLOOKUP(Orders[[#This Row],[Customer ID]],product!A197:N405,6,0)</f>
        <v>Frequent Shopper</v>
      </c>
      <c r="L198">
        <f>VLOOKUP(Orders[[#This Row],[Customer ID]],product!A197:N405,7,0)</f>
        <v>12</v>
      </c>
      <c r="M198">
        <f>VLOOKUP(Orders[[#This Row],[Customer ID]],product!A197:N405,8,0)</f>
        <v>1000</v>
      </c>
      <c r="N198">
        <f>VLOOKUP(Orders[[#This Row],[Customer ID]],product!A197:N405,9,0)</f>
        <v>12000</v>
      </c>
      <c r="O198" s="1">
        <f>VLOOKUP(Orders[[#This Row],[Customer ID]],product!A197:N405,10,0)</f>
        <v>0.05</v>
      </c>
      <c r="P198">
        <f>VLOOKUP(Orders[[#This Row],[Customer ID]],product!A197:N405,11,0)</f>
        <v>11400</v>
      </c>
      <c r="Q198" t="str">
        <f>VLOOKUP(Orders[[#This Row],[Customer ID]],product!A197:N405,12,0)</f>
        <v>india</v>
      </c>
      <c r="R198" t="s">
        <v>1716</v>
      </c>
      <c r="S198">
        <f>VLOOKUP(Orders[[#This Row],[Customer ID]],product!A197:N405,14,0)</f>
        <v>7</v>
      </c>
    </row>
    <row r="199" spans="1:19" x14ac:dyDescent="0.25">
      <c r="A199">
        <v>298</v>
      </c>
      <c r="B199" s="6">
        <v>45694</v>
      </c>
      <c r="C199" t="s">
        <v>874</v>
      </c>
      <c r="D199" t="s">
        <v>948</v>
      </c>
      <c r="E199" t="str">
        <f>VLOOKUP(Orders[[#This Row],[Customer ID]],customer!A198:I410,2,0)</f>
        <v>Aditi</v>
      </c>
      <c r="F199" t="str">
        <f>VLOOKUP(Orders[[#This Row],[Customer ID]],customer!A198:I410,3,0)</f>
        <v>sagan5050@gmail.com</v>
      </c>
      <c r="G199" t="str">
        <f>VLOOKUP(Orders[[#This Row],[Customer ID]],customer!A198:I410,7,0)</f>
        <v>China</v>
      </c>
      <c r="H199" t="str">
        <f>VLOOKUP(Orders[[#This Row],[Customer ID]],product!A198:K406,3,0)</f>
        <v>Fashion And Apparel</v>
      </c>
      <c r="I199" t="str">
        <f>VLOOKUP(Orders[[#This Row],[Customer ID]],product!A198:N406,4,0)</f>
        <v>Hoodies</v>
      </c>
      <c r="J199" t="str">
        <f>VLOOKUP(Orders[[#This Row],[Customer ID]],product!A198:N406,5,0)</f>
        <v>Docking Station</v>
      </c>
      <c r="K199" t="str">
        <f>VLOOKUP(Orders[[#This Row],[Customer ID]],product!A198:N406,6,0)</f>
        <v>Frequent Shopper</v>
      </c>
      <c r="L199">
        <f>VLOOKUP(Orders[[#This Row],[Customer ID]],product!A198:N406,7,0)</f>
        <v>15</v>
      </c>
      <c r="M199">
        <f>VLOOKUP(Orders[[#This Row],[Customer ID]],product!A198:N406,8,0)</f>
        <v>1000</v>
      </c>
      <c r="N199">
        <f>VLOOKUP(Orders[[#This Row],[Customer ID]],product!A198:N406,9,0)</f>
        <v>15000</v>
      </c>
      <c r="O199" s="1">
        <f>VLOOKUP(Orders[[#This Row],[Customer ID]],product!A198:N406,10,0)</f>
        <v>0.04</v>
      </c>
      <c r="P199">
        <f>VLOOKUP(Orders[[#This Row],[Customer ID]],product!A198:N406,11,0)</f>
        <v>14400</v>
      </c>
      <c r="Q199" t="str">
        <f>VLOOKUP(Orders[[#This Row],[Customer ID]],product!A198:N406,12,0)</f>
        <v>india</v>
      </c>
      <c r="R199" t="s">
        <v>1717</v>
      </c>
      <c r="S199">
        <f>VLOOKUP(Orders[[#This Row],[Customer ID]],product!A198:N406,14,0)</f>
        <v>8</v>
      </c>
    </row>
    <row r="200" spans="1:19" x14ac:dyDescent="0.25">
      <c r="A200">
        <v>299</v>
      </c>
      <c r="B200" s="6">
        <v>45699</v>
      </c>
      <c r="C200" t="s">
        <v>875</v>
      </c>
      <c r="D200" t="s">
        <v>949</v>
      </c>
      <c r="E200" t="str">
        <f>VLOOKUP(Orders[[#This Row],[Customer ID]],customer!A199:I411,2,0)</f>
        <v>Akshay</v>
      </c>
      <c r="F200" t="str">
        <f>VLOOKUP(Orders[[#This Row],[Customer ID]],customer!A199:I411,3,0)</f>
        <v>hertz5151@yahoo.com</v>
      </c>
      <c r="G200" t="str">
        <f>VLOOKUP(Orders[[#This Row],[Customer ID]],customer!A199:I411,7,0)</f>
        <v>UK</v>
      </c>
      <c r="H200" t="str">
        <f>VLOOKUP(Orders[[#This Row],[Customer ID]],product!A199:K407,3,0)</f>
        <v>Home And Garden</v>
      </c>
      <c r="I200" t="str">
        <f>VLOOKUP(Orders[[#This Row],[Customer ID]],product!A199:N407,4,0)</f>
        <v>Greenhouses</v>
      </c>
      <c r="J200" t="str">
        <f>VLOOKUP(Orders[[#This Row],[Customer ID]],product!A199:N407,5,0)</f>
        <v>Lattice Panels</v>
      </c>
      <c r="K200" t="str">
        <f>VLOOKUP(Orders[[#This Row],[Customer ID]],product!A199:N407,6,0)</f>
        <v>Frequent Shopper</v>
      </c>
      <c r="L200">
        <f>VLOOKUP(Orders[[#This Row],[Customer ID]],product!A199:N407,7,0)</f>
        <v>12</v>
      </c>
      <c r="M200">
        <f>VLOOKUP(Orders[[#This Row],[Customer ID]],product!A199:N407,8,0)</f>
        <v>1500</v>
      </c>
      <c r="N200">
        <f>VLOOKUP(Orders[[#This Row],[Customer ID]],product!A199:N407,9,0)</f>
        <v>18000</v>
      </c>
      <c r="O200" s="1">
        <f>VLOOKUP(Orders[[#This Row],[Customer ID]],product!A199:N407,10,0)</f>
        <v>0.03</v>
      </c>
      <c r="P200">
        <f>VLOOKUP(Orders[[#This Row],[Customer ID]],product!A199:N407,11,0)</f>
        <v>17460</v>
      </c>
      <c r="Q200" t="str">
        <f>VLOOKUP(Orders[[#This Row],[Customer ID]],product!A199:N407,12,0)</f>
        <v>india</v>
      </c>
      <c r="R200" t="s">
        <v>1716</v>
      </c>
      <c r="S200">
        <f>VLOOKUP(Orders[[#This Row],[Customer ID]],product!A199:N407,14,0)</f>
        <v>8</v>
      </c>
    </row>
    <row r="201" spans="1:19" x14ac:dyDescent="0.25">
      <c r="A201">
        <v>300</v>
      </c>
      <c r="B201" s="6">
        <v>45705</v>
      </c>
      <c r="C201" t="s">
        <v>876</v>
      </c>
      <c r="D201" t="s">
        <v>950</v>
      </c>
      <c r="E201" t="str">
        <f>VLOOKUP(Orders[[#This Row],[Customer ID]],customer!A200:I412,2,0)</f>
        <v>Ananya</v>
      </c>
      <c r="F201" t="str">
        <f>VLOOKUP(Orders[[#This Row],[Customer ID]],customer!A200:I412,3,0)</f>
        <v>faraday5252@gmail.com</v>
      </c>
      <c r="G201" t="str">
        <f>VLOOKUP(Orders[[#This Row],[Customer ID]],customer!A200:I412,7,0)</f>
        <v>India</v>
      </c>
      <c r="H201" t="str">
        <f>VLOOKUP(Orders[[#This Row],[Customer ID]],product!A200:K408,3,0)</f>
        <v>Household Essentials</v>
      </c>
      <c r="I201" t="str">
        <f>VLOOKUP(Orders[[#This Row],[Customer ID]],product!A200:N408,4,0)</f>
        <v>Makeup Removers</v>
      </c>
      <c r="J201" t="str">
        <f>VLOOKUP(Orders[[#This Row],[Customer ID]],product!A200:N408,5,0)</f>
        <v>Fireplace Tool Set</v>
      </c>
      <c r="K201" t="str">
        <f>VLOOKUP(Orders[[#This Row],[Customer ID]],product!A200:N408,6,0)</f>
        <v>New Customer</v>
      </c>
      <c r="L201">
        <f>VLOOKUP(Orders[[#This Row],[Customer ID]],product!A200:N408,7,0)</f>
        <v>11</v>
      </c>
      <c r="M201">
        <f>VLOOKUP(Orders[[#This Row],[Customer ID]],product!A200:N408,8,0)</f>
        <v>750</v>
      </c>
      <c r="N201">
        <f>VLOOKUP(Orders[[#This Row],[Customer ID]],product!A200:N408,9,0)</f>
        <v>8250</v>
      </c>
      <c r="O201" s="1">
        <f>VLOOKUP(Orders[[#This Row],[Customer ID]],product!A200:N408,10,0)</f>
        <v>0.05</v>
      </c>
      <c r="P201">
        <f>VLOOKUP(Orders[[#This Row],[Customer ID]],product!A200:N408,11,0)</f>
        <v>7837.5</v>
      </c>
      <c r="Q201" t="str">
        <f>VLOOKUP(Orders[[#This Row],[Customer ID]],product!A200:N408,12,0)</f>
        <v>india</v>
      </c>
      <c r="R201" t="s">
        <v>1717</v>
      </c>
      <c r="S201">
        <f>VLOOKUP(Orders[[#This Row],[Customer ID]],product!A200:N408,14,0)</f>
        <v>9</v>
      </c>
    </row>
    <row r="202" spans="1:19" x14ac:dyDescent="0.25">
      <c r="A202">
        <v>301</v>
      </c>
      <c r="B202" s="6">
        <v>45717</v>
      </c>
      <c r="C202" t="s">
        <v>877</v>
      </c>
      <c r="D202" t="s">
        <v>951</v>
      </c>
      <c r="E202" t="str">
        <f>VLOOKUP(Orders[[#This Row],[Customer ID]],customer!A201:I413,2,0)</f>
        <v>Asha</v>
      </c>
      <c r="F202" t="str">
        <f>VLOOKUP(Orders[[#This Row],[Customer ID]],customer!A201:I413,3,0)</f>
        <v>pasteur5353@gmail.com</v>
      </c>
      <c r="G202" t="str">
        <f>VLOOKUP(Orders[[#This Row],[Customer ID]],customer!A201:I413,7,0)</f>
        <v>USA</v>
      </c>
      <c r="H202" t="str">
        <f>VLOOKUP(Orders[[#This Row],[Customer ID]],product!A201:K409,3,0)</f>
        <v>Electronic</v>
      </c>
      <c r="I202" t="str">
        <f>VLOOKUP(Orders[[#This Row],[Customer ID]],product!A201:N409,4,0)</f>
        <v>Office Chairs</v>
      </c>
      <c r="J202" t="str">
        <f>VLOOKUP(Orders[[#This Row],[Customer ID]],product!A201:N409,5,0)</f>
        <v>Business Casual Shirt</v>
      </c>
      <c r="K202" t="str">
        <f>VLOOKUP(Orders[[#This Row],[Customer ID]],product!A201:N409,6,0)</f>
        <v>New Customer</v>
      </c>
      <c r="L202">
        <f>VLOOKUP(Orders[[#This Row],[Customer ID]],product!A201:N409,7,0)</f>
        <v>13</v>
      </c>
      <c r="M202">
        <f>VLOOKUP(Orders[[#This Row],[Customer ID]],product!A201:N409,8,0)</f>
        <v>650</v>
      </c>
      <c r="N202">
        <f>VLOOKUP(Orders[[#This Row],[Customer ID]],product!A201:N409,9,0)</f>
        <v>8450</v>
      </c>
      <c r="O202" s="1">
        <f>VLOOKUP(Orders[[#This Row],[Customer ID]],product!A201:N409,10,0)</f>
        <v>0.05</v>
      </c>
      <c r="P202">
        <f>VLOOKUP(Orders[[#This Row],[Customer ID]],product!A201:N409,11,0)</f>
        <v>8027.5</v>
      </c>
      <c r="Q202" t="str">
        <f>VLOOKUP(Orders[[#This Row],[Customer ID]],product!A201:N409,12,0)</f>
        <v>india</v>
      </c>
      <c r="R202" t="s">
        <v>1716</v>
      </c>
      <c r="S202">
        <f>VLOOKUP(Orders[[#This Row],[Customer ID]],product!A201:N409,14,0)</f>
        <v>7</v>
      </c>
    </row>
    <row r="203" spans="1:19" x14ac:dyDescent="0.25">
      <c r="A203">
        <v>302</v>
      </c>
      <c r="B203" s="6">
        <v>45721</v>
      </c>
      <c r="C203" t="s">
        <v>878</v>
      </c>
      <c r="D203" t="s">
        <v>952</v>
      </c>
      <c r="E203" t="str">
        <f>VLOOKUP(Orders[[#This Row],[Customer ID]],customer!A202:I414,2,0)</f>
        <v>Bhaskar</v>
      </c>
      <c r="F203" t="str">
        <f>VLOOKUP(Orders[[#This Row],[Customer ID]],customer!A202:I414,3,0)</f>
        <v>nobel5454@yahoo.com</v>
      </c>
      <c r="G203" t="str">
        <f>VLOOKUP(Orders[[#This Row],[Customer ID]],customer!A202:I414,7,0)</f>
        <v>Canada</v>
      </c>
      <c r="H203" t="str">
        <f>VLOOKUP(Orders[[#This Row],[Customer ID]],product!A202:K410,3,0)</f>
        <v>Fashion And Apparel</v>
      </c>
      <c r="I203" t="str">
        <f>VLOOKUP(Orders[[#This Row],[Customer ID]],product!A202:N410,4,0)</f>
        <v>Raincoats</v>
      </c>
      <c r="J203" t="str">
        <f>VLOOKUP(Orders[[#This Row],[Customer ID]],product!A202:N410,5,0)</f>
        <v>LED Night Light</v>
      </c>
      <c r="K203" t="str">
        <f>VLOOKUP(Orders[[#This Row],[Customer ID]],product!A202:N410,6,0)</f>
        <v>New Customer</v>
      </c>
      <c r="L203">
        <f>VLOOKUP(Orders[[#This Row],[Customer ID]],product!A202:N410,7,0)</f>
        <v>10</v>
      </c>
      <c r="M203">
        <f>VLOOKUP(Orders[[#This Row],[Customer ID]],product!A202:N410,8,0)</f>
        <v>590</v>
      </c>
      <c r="N203">
        <f>VLOOKUP(Orders[[#This Row],[Customer ID]],product!A202:N410,9,0)</f>
        <v>5900</v>
      </c>
      <c r="O203" s="1">
        <f>VLOOKUP(Orders[[#This Row],[Customer ID]],product!A202:N410,10,0)</f>
        <v>0.04</v>
      </c>
      <c r="P203">
        <f>VLOOKUP(Orders[[#This Row],[Customer ID]],product!A202:N410,11,0)</f>
        <v>5664</v>
      </c>
      <c r="Q203" t="str">
        <f>VLOOKUP(Orders[[#This Row],[Customer ID]],product!A202:N410,12,0)</f>
        <v>india</v>
      </c>
      <c r="R203" t="s">
        <v>1716</v>
      </c>
      <c r="S203">
        <f>VLOOKUP(Orders[[#This Row],[Customer ID]],product!A202:N410,14,0)</f>
        <v>5</v>
      </c>
    </row>
    <row r="204" spans="1:19" x14ac:dyDescent="0.25">
      <c r="A204">
        <v>303</v>
      </c>
      <c r="B204" s="6">
        <v>45728</v>
      </c>
      <c r="C204" t="s">
        <v>879</v>
      </c>
      <c r="D204" t="s">
        <v>953</v>
      </c>
      <c r="E204" t="str">
        <f>VLOOKUP(Orders[[#This Row],[Customer ID]],customer!A203:I415,2,0)</f>
        <v>Chandni</v>
      </c>
      <c r="F204" t="str">
        <f>VLOOKUP(Orders[[#This Row],[Customer ID]],customer!A203:I415,3,0)</f>
        <v>schrodinger5555@gmail.com</v>
      </c>
      <c r="G204" t="str">
        <f>VLOOKUP(Orders[[#This Row],[Customer ID]],customer!A203:I415,7,0)</f>
        <v>India</v>
      </c>
      <c r="H204" t="str">
        <f>VLOOKUP(Orders[[#This Row],[Customer ID]],product!A203:K411,3,0)</f>
        <v>Home And Garden</v>
      </c>
      <c r="I204" t="str">
        <f>VLOOKUP(Orders[[#This Row],[Customer ID]],product!A203:N411,4,0)</f>
        <v>Outdoor Fireplaces</v>
      </c>
      <c r="J204" t="str">
        <f>VLOOKUP(Orders[[#This Row],[Customer ID]],product!A203:N411,5,0)</f>
        <v>Bath Towels</v>
      </c>
      <c r="K204" t="str">
        <f>VLOOKUP(Orders[[#This Row],[Customer ID]],product!A203:N411,6,0)</f>
        <v>New Customer</v>
      </c>
      <c r="L204">
        <f>VLOOKUP(Orders[[#This Row],[Customer ID]],product!A203:N411,7,0)</f>
        <v>14</v>
      </c>
      <c r="M204">
        <f>VLOOKUP(Orders[[#This Row],[Customer ID]],product!A203:N411,8,0)</f>
        <v>480</v>
      </c>
      <c r="N204">
        <f>VLOOKUP(Orders[[#This Row],[Customer ID]],product!A203:N411,9,0)</f>
        <v>6720</v>
      </c>
      <c r="O204" s="1">
        <f>VLOOKUP(Orders[[#This Row],[Customer ID]],product!A203:N411,10,0)</f>
        <v>0.03</v>
      </c>
      <c r="P204">
        <f>VLOOKUP(Orders[[#This Row],[Customer ID]],product!A203:N411,11,0)</f>
        <v>6518.4</v>
      </c>
      <c r="Q204" t="str">
        <f>VLOOKUP(Orders[[#This Row],[Customer ID]],product!A203:N411,12,0)</f>
        <v>india</v>
      </c>
      <c r="R204" t="s">
        <v>1716</v>
      </c>
      <c r="S204">
        <f>VLOOKUP(Orders[[#This Row],[Customer ID]],product!A203:N411,14,0)</f>
        <v>6</v>
      </c>
    </row>
    <row r="205" spans="1:19" x14ac:dyDescent="0.25">
      <c r="A205">
        <v>304</v>
      </c>
      <c r="B205" s="6">
        <v>45736</v>
      </c>
      <c r="C205" t="s">
        <v>880</v>
      </c>
      <c r="D205" t="s">
        <v>954</v>
      </c>
      <c r="E205" t="str">
        <f>VLOOKUP(Orders[[#This Row],[Customer ID]],customer!A204:I416,2,0)</f>
        <v>Deeksha</v>
      </c>
      <c r="F205" t="str">
        <f>VLOOKUP(Orders[[#This Row],[Customer ID]],customer!A204:I416,3,0)</f>
        <v>debroglie5656@yahoo.com</v>
      </c>
      <c r="G205" t="str">
        <f>VLOOKUP(Orders[[#This Row],[Customer ID]],customer!A204:I416,7,0)</f>
        <v>China</v>
      </c>
      <c r="H205" t="str">
        <f>VLOOKUP(Orders[[#This Row],[Customer ID]],product!A204:K412,3,0)</f>
        <v>Household Essentials</v>
      </c>
      <c r="I205" t="str">
        <f>VLOOKUP(Orders[[#This Row],[Customer ID]],product!A204:N412,4,0)</f>
        <v>Body Scrubs</v>
      </c>
      <c r="J205" t="str">
        <f>VLOOKUP(Orders[[#This Row],[Customer ID]],product!A204:N412,5,0)</f>
        <v>Laptop Sleeve</v>
      </c>
      <c r="K205" t="str">
        <f>VLOOKUP(Orders[[#This Row],[Customer ID]],product!A204:N412,6,0)</f>
        <v>New Customer</v>
      </c>
      <c r="L205">
        <f>VLOOKUP(Orders[[#This Row],[Customer ID]],product!A204:N412,7,0)</f>
        <v>12</v>
      </c>
      <c r="M205">
        <f>VLOOKUP(Orders[[#This Row],[Customer ID]],product!A204:N412,8,0)</f>
        <v>566</v>
      </c>
      <c r="N205">
        <f>VLOOKUP(Orders[[#This Row],[Customer ID]],product!A204:N412,9,0)</f>
        <v>6792</v>
      </c>
      <c r="O205" s="1">
        <f>VLOOKUP(Orders[[#This Row],[Customer ID]],product!A204:N412,10,0)</f>
        <v>0.05</v>
      </c>
      <c r="P205">
        <f>VLOOKUP(Orders[[#This Row],[Customer ID]],product!A204:N412,11,0)</f>
        <v>6452.4</v>
      </c>
      <c r="Q205" t="str">
        <f>VLOOKUP(Orders[[#This Row],[Customer ID]],product!A204:N412,12,0)</f>
        <v>india</v>
      </c>
      <c r="R205" t="s">
        <v>1717</v>
      </c>
      <c r="S205">
        <f>VLOOKUP(Orders[[#This Row],[Customer ID]],product!A204:N412,14,0)</f>
        <v>3</v>
      </c>
    </row>
    <row r="206" spans="1:19" x14ac:dyDescent="0.25">
      <c r="A206">
        <v>305</v>
      </c>
      <c r="B206" s="6">
        <v>45748</v>
      </c>
      <c r="C206" t="s">
        <v>955</v>
      </c>
      <c r="D206" t="s">
        <v>963</v>
      </c>
      <c r="E206" t="str">
        <f>VLOOKUP(Orders[[#This Row],[Customer ID]],customer!A205:I417,2,0)</f>
        <v>Devansh</v>
      </c>
      <c r="F206" t="str">
        <f>VLOOKUP(Orders[[#This Row],[Customer ID]],customer!A205:I417,3,0)</f>
        <v>fermat5757@gmail.com</v>
      </c>
      <c r="G206" t="str">
        <f>VLOOKUP(Orders[[#This Row],[Customer ID]],customer!A205:I417,7,0)</f>
        <v>UK</v>
      </c>
      <c r="H206" t="str">
        <f>VLOOKUP(Orders[[#This Row],[Customer ID]],product!A205:K413,3,0)</f>
        <v>Electronic</v>
      </c>
      <c r="I206" t="str">
        <f>VLOOKUP(Orders[[#This Row],[Customer ID]],product!A205:N413,4,0)</f>
        <v>Home Assistants</v>
      </c>
      <c r="J206" t="str">
        <f>VLOOKUP(Orders[[#This Row],[Customer ID]],product!A205:N413,5,0)</f>
        <v>Essential Oil Diffuser</v>
      </c>
      <c r="K206" t="str">
        <f>VLOOKUP(Orders[[#This Row],[Customer ID]],product!A205:N413,6,0)</f>
        <v>New Customer</v>
      </c>
      <c r="L206">
        <f>VLOOKUP(Orders[[#This Row],[Customer ID]],product!A205:N413,7,0)</f>
        <v>10</v>
      </c>
      <c r="M206">
        <f>VLOOKUP(Orders[[#This Row],[Customer ID]],product!A205:N413,8,0)</f>
        <v>470</v>
      </c>
      <c r="N206">
        <f>VLOOKUP(Orders[[#This Row],[Customer ID]],product!A205:N413,9,0)</f>
        <v>4700</v>
      </c>
      <c r="O206" s="1">
        <f>VLOOKUP(Orders[[#This Row],[Customer ID]],product!A205:N413,10,0)</f>
        <v>0.05</v>
      </c>
      <c r="P206">
        <f>VLOOKUP(Orders[[#This Row],[Customer ID]],product!A205:N413,11,0)</f>
        <v>4465</v>
      </c>
      <c r="Q206" t="str">
        <f>VLOOKUP(Orders[[#This Row],[Customer ID]],product!A205:N413,12,0)</f>
        <v>india</v>
      </c>
      <c r="R206" t="s">
        <v>1717</v>
      </c>
      <c r="S206">
        <f>VLOOKUP(Orders[[#This Row],[Customer ID]],product!A205:N413,14,0)</f>
        <v>8</v>
      </c>
    </row>
    <row r="207" spans="1:19" x14ac:dyDescent="0.25">
      <c r="A207">
        <v>306</v>
      </c>
      <c r="B207" s="6">
        <v>45750</v>
      </c>
      <c r="C207" t="s">
        <v>956</v>
      </c>
      <c r="D207" t="s">
        <v>964</v>
      </c>
      <c r="E207" t="str">
        <f>VLOOKUP(Orders[[#This Row],[Customer ID]],customer!A206:I418,2,0)</f>
        <v>Diya</v>
      </c>
      <c r="F207" t="str">
        <f>VLOOKUP(Orders[[#This Row],[Customer ID]],customer!A206:I418,3,0)</f>
        <v>euclid5858@gmail.com</v>
      </c>
      <c r="G207" t="str">
        <f>VLOOKUP(Orders[[#This Row],[Customer ID]],customer!A206:I418,7,0)</f>
        <v>India</v>
      </c>
      <c r="H207" t="str">
        <f>VLOOKUP(Orders[[#This Row],[Customer ID]],product!A206:K414,3,0)</f>
        <v>Fashion And Apparel</v>
      </c>
      <c r="I207" t="str">
        <f>VLOOKUP(Orders[[#This Row],[Customer ID]],product!A206:N414,4,0)</f>
        <v>Underwear</v>
      </c>
      <c r="J207" t="str">
        <f>VLOOKUP(Orders[[#This Row],[Customer ID]],product!A206:N414,5,0)</f>
        <v>Surge Protector</v>
      </c>
      <c r="K207" t="str">
        <f>VLOOKUP(Orders[[#This Row],[Customer ID]],product!A206:N414,6,0)</f>
        <v>Frequent Shopper</v>
      </c>
      <c r="L207">
        <f>VLOOKUP(Orders[[#This Row],[Customer ID]],product!A206:N414,7,0)</f>
        <v>14</v>
      </c>
      <c r="M207">
        <f>VLOOKUP(Orders[[#This Row],[Customer ID]],product!A206:N414,8,0)</f>
        <v>900</v>
      </c>
      <c r="N207">
        <f>VLOOKUP(Orders[[#This Row],[Customer ID]],product!A206:N414,9,0)</f>
        <v>12600</v>
      </c>
      <c r="O207" s="1">
        <f>VLOOKUP(Orders[[#This Row],[Customer ID]],product!A206:N414,10,0)</f>
        <v>0.04</v>
      </c>
      <c r="P207">
        <f>VLOOKUP(Orders[[#This Row],[Customer ID]],product!A206:N414,11,0)</f>
        <v>12096</v>
      </c>
      <c r="Q207" t="str">
        <f>VLOOKUP(Orders[[#This Row],[Customer ID]],product!A206:N414,12,0)</f>
        <v>india</v>
      </c>
      <c r="R207" t="s">
        <v>1717</v>
      </c>
      <c r="S207">
        <f>VLOOKUP(Orders[[#This Row],[Customer ID]],product!A206:N414,14,0)</f>
        <v>9</v>
      </c>
    </row>
    <row r="208" spans="1:19" x14ac:dyDescent="0.25">
      <c r="A208">
        <v>307</v>
      </c>
      <c r="B208" s="6">
        <v>45755</v>
      </c>
      <c r="C208" t="s">
        <v>957</v>
      </c>
      <c r="D208" t="s">
        <v>965</v>
      </c>
      <c r="E208" t="str">
        <f>VLOOKUP(Orders[[#This Row],[Customer ID]],customer!A207:I419,2,0)</f>
        <v>Ekta</v>
      </c>
      <c r="F208" t="str">
        <f>VLOOKUP(Orders[[#This Row],[Customer ID]],customer!A207:I419,3,0)</f>
        <v>pythagoras5959@yahoo.com</v>
      </c>
      <c r="G208" t="str">
        <f>VLOOKUP(Orders[[#This Row],[Customer ID]],customer!A207:I419,7,0)</f>
        <v>USA</v>
      </c>
      <c r="H208" t="str">
        <f>VLOOKUP(Orders[[#This Row],[Customer ID]],product!A207:K415,3,0)</f>
        <v>Home And Garden</v>
      </c>
      <c r="I208" t="str">
        <f>VLOOKUP(Orders[[#This Row],[Customer ID]],product!A207:N415,4,0)</f>
        <v>Deck Chairs</v>
      </c>
      <c r="J208" t="str">
        <f>VLOOKUP(Orders[[#This Row],[Customer ID]],product!A207:N415,5,0)</f>
        <v>Beach Chair</v>
      </c>
      <c r="K208" t="str">
        <f>VLOOKUP(Orders[[#This Row],[Customer ID]],product!A207:N415,6,0)</f>
        <v>Frequent Shopper</v>
      </c>
      <c r="L208">
        <f>VLOOKUP(Orders[[#This Row],[Customer ID]],product!A207:N415,7,0)</f>
        <v>7</v>
      </c>
      <c r="M208">
        <f>VLOOKUP(Orders[[#This Row],[Customer ID]],product!A207:N415,8,0)</f>
        <v>800</v>
      </c>
      <c r="N208">
        <f>VLOOKUP(Orders[[#This Row],[Customer ID]],product!A207:N415,9,0)</f>
        <v>5600</v>
      </c>
      <c r="O208" s="1">
        <f>VLOOKUP(Orders[[#This Row],[Customer ID]],product!A207:N415,10,0)</f>
        <v>0.03</v>
      </c>
      <c r="P208">
        <f>VLOOKUP(Orders[[#This Row],[Customer ID]],product!A207:N415,11,0)</f>
        <v>5432</v>
      </c>
      <c r="Q208" t="str">
        <f>VLOOKUP(Orders[[#This Row],[Customer ID]],product!A207:N415,12,0)</f>
        <v>india</v>
      </c>
      <c r="R208" t="s">
        <v>1717</v>
      </c>
      <c r="S208">
        <f>VLOOKUP(Orders[[#This Row],[Customer ID]],product!A207:N415,14,0)</f>
        <v>7</v>
      </c>
    </row>
    <row r="209" spans="1:19" x14ac:dyDescent="0.25">
      <c r="A209">
        <v>308</v>
      </c>
      <c r="B209" s="6">
        <v>45762</v>
      </c>
      <c r="C209" t="s">
        <v>958</v>
      </c>
      <c r="D209" t="s">
        <v>966</v>
      </c>
      <c r="E209" t="str">
        <f>VLOOKUP(Orders[[#This Row],[Customer ID]],customer!A208:I420,2,0)</f>
        <v>Farhan</v>
      </c>
      <c r="F209" t="str">
        <f>VLOOKUP(Orders[[#This Row],[Customer ID]],customer!A208:I420,3,0)</f>
        <v>archimedes6060@gmail.com</v>
      </c>
      <c r="G209" t="str">
        <f>VLOOKUP(Orders[[#This Row],[Customer ID]],customer!A208:I420,7,0)</f>
        <v>Canada</v>
      </c>
      <c r="H209" t="str">
        <f>VLOOKUP(Orders[[#This Row],[Customer ID]],product!A208:K416,3,0)</f>
        <v>Household Essentials</v>
      </c>
      <c r="I209" t="str">
        <f>VLOOKUP(Orders[[#This Row],[Customer ID]],product!A208:N416,4,0)</f>
        <v>Facial Cleansers</v>
      </c>
      <c r="J209" t="str">
        <f>VLOOKUP(Orders[[#This Row],[Customer ID]],product!A208:N416,5,0)</f>
        <v>Ties &amp; Scarves</v>
      </c>
      <c r="K209" t="str">
        <f>VLOOKUP(Orders[[#This Row],[Customer ID]],product!A208:N416,6,0)</f>
        <v>Frequent Shopper</v>
      </c>
      <c r="L209">
        <f>VLOOKUP(Orders[[#This Row],[Customer ID]],product!A208:N416,7,0)</f>
        <v>9</v>
      </c>
      <c r="M209">
        <f>VLOOKUP(Orders[[#This Row],[Customer ID]],product!A208:N416,8,0)</f>
        <v>900</v>
      </c>
      <c r="N209">
        <f>VLOOKUP(Orders[[#This Row],[Customer ID]],product!A208:N416,9,0)</f>
        <v>8100</v>
      </c>
      <c r="O209" s="1">
        <f>VLOOKUP(Orders[[#This Row],[Customer ID]],product!A208:N416,10,0)</f>
        <v>0.05</v>
      </c>
      <c r="P209">
        <f>VLOOKUP(Orders[[#This Row],[Customer ID]],product!A208:N416,11,0)</f>
        <v>7695</v>
      </c>
      <c r="Q209" t="str">
        <f>VLOOKUP(Orders[[#This Row],[Customer ID]],product!A208:N416,12,0)</f>
        <v>india</v>
      </c>
      <c r="R209" t="s">
        <v>1716</v>
      </c>
      <c r="S209">
        <f>VLOOKUP(Orders[[#This Row],[Customer ID]],product!A208:N416,14,0)</f>
        <v>5</v>
      </c>
    </row>
    <row r="210" spans="1:19" x14ac:dyDescent="0.25">
      <c r="A210">
        <v>309</v>
      </c>
      <c r="B210" s="6">
        <v>45778</v>
      </c>
      <c r="C210" t="s">
        <v>959</v>
      </c>
      <c r="D210" t="s">
        <v>967</v>
      </c>
      <c r="E210" t="str">
        <f>VLOOKUP(Orders[[#This Row],[Customer ID]],customer!A209:I421,2,0)</f>
        <v>Govind</v>
      </c>
      <c r="F210" t="str">
        <f>VLOOKUP(Orders[[#This Row],[Customer ID]],customer!A209:I421,3,0)</f>
        <v>gauss6161@gmail.com</v>
      </c>
      <c r="G210" t="str">
        <f>VLOOKUP(Orders[[#This Row],[Customer ID]],customer!A209:I421,7,0)</f>
        <v>India</v>
      </c>
      <c r="H210" t="str">
        <f>VLOOKUP(Orders[[#This Row],[Customer ID]],product!A209:K417,3,0)</f>
        <v>Electronic</v>
      </c>
      <c r="I210" t="str">
        <f>VLOOKUP(Orders[[#This Row],[Customer ID]],product!A209:N417,4,0)</f>
        <v>Wireless Headsets</v>
      </c>
      <c r="J210" t="str">
        <f>VLOOKUP(Orders[[#This Row],[Customer ID]],product!A209:N417,5,0)</f>
        <v>Wall Mirror</v>
      </c>
      <c r="K210" t="str">
        <f>VLOOKUP(Orders[[#This Row],[Customer ID]],product!A209:N417,6,0)</f>
        <v>Frequent Shopper</v>
      </c>
      <c r="L210">
        <f>VLOOKUP(Orders[[#This Row],[Customer ID]],product!A209:N417,7,0)</f>
        <v>8</v>
      </c>
      <c r="M210">
        <f>VLOOKUP(Orders[[#This Row],[Customer ID]],product!A209:N417,8,0)</f>
        <v>850</v>
      </c>
      <c r="N210">
        <f>VLOOKUP(Orders[[#This Row],[Customer ID]],product!A209:N417,9,0)</f>
        <v>6800</v>
      </c>
      <c r="O210" s="1">
        <f>VLOOKUP(Orders[[#This Row],[Customer ID]],product!A209:N417,10,0)</f>
        <v>0.05</v>
      </c>
      <c r="P210">
        <f>VLOOKUP(Orders[[#This Row],[Customer ID]],product!A209:N417,11,0)</f>
        <v>6460</v>
      </c>
      <c r="Q210" t="str">
        <f>VLOOKUP(Orders[[#This Row],[Customer ID]],product!A209:N417,12,0)</f>
        <v>india</v>
      </c>
      <c r="R210" t="s">
        <v>1716</v>
      </c>
      <c r="S210">
        <f>VLOOKUP(Orders[[#This Row],[Customer ID]],product!A209:N417,14,0)</f>
        <v>6</v>
      </c>
    </row>
    <row r="211" spans="1:19" x14ac:dyDescent="0.25">
      <c r="A211">
        <v>310</v>
      </c>
      <c r="B211" s="6">
        <v>45784</v>
      </c>
      <c r="C211" t="s">
        <v>960</v>
      </c>
      <c r="D211" t="s">
        <v>968</v>
      </c>
      <c r="E211" t="str">
        <f>VLOOKUP(Orders[[#This Row],[Customer ID]],customer!A210:I422,2,0)</f>
        <v>Hemant</v>
      </c>
      <c r="F211" t="str">
        <f>VLOOKUP(Orders[[#This Row],[Customer ID]],customer!A210:I422,3,0)</f>
        <v>euler6262@gmail.com</v>
      </c>
      <c r="G211" t="str">
        <f>VLOOKUP(Orders[[#This Row],[Customer ID]],customer!A210:I422,7,0)</f>
        <v>China</v>
      </c>
      <c r="H211" t="str">
        <f>VLOOKUP(Orders[[#This Row],[Customer ID]],product!A210:K418,3,0)</f>
        <v>Fashion And Apparel</v>
      </c>
      <c r="I211" t="str">
        <f>VLOOKUP(Orders[[#This Row],[Customer ID]],product!A210:N418,4,0)</f>
        <v>Jeans</v>
      </c>
      <c r="J211" t="str">
        <f>VLOOKUP(Orders[[#This Row],[Customer ID]],product!A210:N418,5,0)</f>
        <v>Garden Trellis</v>
      </c>
      <c r="K211" t="str">
        <f>VLOOKUP(Orders[[#This Row],[Customer ID]],product!A210:N418,6,0)</f>
        <v>Frequent Shopper</v>
      </c>
      <c r="L211">
        <f>VLOOKUP(Orders[[#This Row],[Customer ID]],product!A210:N418,7,0)</f>
        <v>5</v>
      </c>
      <c r="M211">
        <f>VLOOKUP(Orders[[#This Row],[Customer ID]],product!A210:N418,8,0)</f>
        <v>750</v>
      </c>
      <c r="N211">
        <f>VLOOKUP(Orders[[#This Row],[Customer ID]],product!A210:N418,9,0)</f>
        <v>3750</v>
      </c>
      <c r="O211" s="1">
        <f>VLOOKUP(Orders[[#This Row],[Customer ID]],product!A210:N418,10,0)</f>
        <v>0.04</v>
      </c>
      <c r="P211">
        <f>VLOOKUP(Orders[[#This Row],[Customer ID]],product!A210:N418,11,0)</f>
        <v>3600</v>
      </c>
      <c r="Q211" t="str">
        <f>VLOOKUP(Orders[[#This Row],[Customer ID]],product!A210:N418,12,0)</f>
        <v>india</v>
      </c>
      <c r="R211" t="s">
        <v>1716</v>
      </c>
      <c r="S211">
        <f>VLOOKUP(Orders[[#This Row],[Customer ID]],product!A210:N418,14,0)</f>
        <v>8</v>
      </c>
    </row>
    <row r="212" spans="1:19" x14ac:dyDescent="0.25">
      <c r="A212">
        <v>311</v>
      </c>
      <c r="B212" s="6">
        <v>45791</v>
      </c>
      <c r="C212" t="s">
        <v>961</v>
      </c>
      <c r="D212" t="s">
        <v>969</v>
      </c>
      <c r="E212" t="str">
        <f>VLOOKUP(Orders[[#This Row],[Customer ID]],customer!A211:I423,2,0)</f>
        <v>Ilavarasi</v>
      </c>
      <c r="F212" t="str">
        <f>VLOOKUP(Orders[[#This Row],[Customer ID]],customer!A211:I423,3,0)</f>
        <v>laplace6363@yahoo.com</v>
      </c>
      <c r="G212" t="str">
        <f>VLOOKUP(Orders[[#This Row],[Customer ID]],customer!A211:I423,7,0)</f>
        <v>UK</v>
      </c>
      <c r="H212" t="str">
        <f>VLOOKUP(Orders[[#This Row],[Customer ID]],product!A211:K419,3,0)</f>
        <v>Home And Garden</v>
      </c>
      <c r="I212" t="str">
        <f>VLOOKUP(Orders[[#This Row],[Customer ID]],product!A211:N419,4,0)</f>
        <v>Pond Accessories</v>
      </c>
      <c r="J212" t="str">
        <f>VLOOKUP(Orders[[#This Row],[Customer ID]],product!A211:N419,5,0)</f>
        <v>Sun Hat</v>
      </c>
      <c r="K212" t="str">
        <f>VLOOKUP(Orders[[#This Row],[Customer ID]],product!A211:N419,6,0)</f>
        <v>Frequent Shopper</v>
      </c>
      <c r="L212">
        <f>VLOOKUP(Orders[[#This Row],[Customer ID]],product!A211:N419,7,0)</f>
        <v>6</v>
      </c>
      <c r="M212">
        <f>VLOOKUP(Orders[[#This Row],[Customer ID]],product!A211:N419,8,0)</f>
        <v>650</v>
      </c>
      <c r="N212">
        <f>VLOOKUP(Orders[[#This Row],[Customer ID]],product!A211:N419,9,0)</f>
        <v>3900</v>
      </c>
      <c r="O212" s="1">
        <f>VLOOKUP(Orders[[#This Row],[Customer ID]],product!A211:N419,10,0)</f>
        <v>0.03</v>
      </c>
      <c r="P212">
        <f>VLOOKUP(Orders[[#This Row],[Customer ID]],product!A211:N419,11,0)</f>
        <v>3783</v>
      </c>
      <c r="Q212" t="str">
        <f>VLOOKUP(Orders[[#This Row],[Customer ID]],product!A211:N419,12,0)</f>
        <v>india</v>
      </c>
      <c r="R212" t="s">
        <v>1716</v>
      </c>
      <c r="S212">
        <f>VLOOKUP(Orders[[#This Row],[Customer ID]],product!A211:N419,14,0)</f>
        <v>7</v>
      </c>
    </row>
    <row r="213" spans="1:19" x14ac:dyDescent="0.25">
      <c r="A213">
        <v>312</v>
      </c>
      <c r="B213" s="6">
        <v>45799</v>
      </c>
      <c r="C213" t="s">
        <v>962</v>
      </c>
      <c r="D213" t="s">
        <v>970</v>
      </c>
      <c r="E213" t="str">
        <f>VLOOKUP(Orders[[#This Row],[Customer ID]],customer!A212:I424,2,0)</f>
        <v>Irfan</v>
      </c>
      <c r="F213" t="str">
        <f>VLOOKUP(Orders[[#This Row],[Customer ID]],customer!A212:I424,3,0)</f>
        <v>riemann6464@gmail.com</v>
      </c>
      <c r="G213" t="str">
        <f>VLOOKUP(Orders[[#This Row],[Customer ID]],customer!A212:I424,7,0)</f>
        <v>India</v>
      </c>
      <c r="H213" t="str">
        <f>VLOOKUP(Orders[[#This Row],[Customer ID]],product!A212:K420,3,0)</f>
        <v>Household Essentials</v>
      </c>
      <c r="I213" t="str">
        <f>VLOOKUP(Orders[[#This Row],[Customer ID]],product!A212:N420,4,0)</f>
        <v>Men’s Grooming Kits</v>
      </c>
      <c r="J213" t="str">
        <f>VLOOKUP(Orders[[#This Row],[Customer ID]],product!A212:N420,5,0)</f>
        <v>Wood Cutting Board</v>
      </c>
      <c r="K213" t="str">
        <f>VLOOKUP(Orders[[#This Row],[Customer ID]],product!A212:N420,6,0)</f>
        <v>Frequent Shopper</v>
      </c>
      <c r="L213">
        <f>VLOOKUP(Orders[[#This Row],[Customer ID]],product!A212:N420,7,0)</f>
        <v>7</v>
      </c>
      <c r="M213">
        <f>VLOOKUP(Orders[[#This Row],[Customer ID]],product!A212:N420,8,0)</f>
        <v>750</v>
      </c>
      <c r="N213">
        <f>VLOOKUP(Orders[[#This Row],[Customer ID]],product!A212:N420,9,0)</f>
        <v>5250</v>
      </c>
      <c r="O213" s="1">
        <f>VLOOKUP(Orders[[#This Row],[Customer ID]],product!A212:N420,10,0)</f>
        <v>0.05</v>
      </c>
      <c r="P213">
        <f>VLOOKUP(Orders[[#This Row],[Customer ID]],product!A212:N420,11,0)</f>
        <v>4987.5</v>
      </c>
      <c r="Q213" t="str">
        <f>VLOOKUP(Orders[[#This Row],[Customer ID]],product!A212:N420,12,0)</f>
        <v>india</v>
      </c>
      <c r="R213" t="s">
        <v>1716</v>
      </c>
      <c r="S213">
        <f>VLOOKUP(Orders[[#This Row],[Customer ID]],product!A212:N420,14,0)</f>
        <v>4</v>
      </c>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D659-FEC4-4164-9D5B-8160F38C40AC}">
  <sheetPr codeName="Sheet3"/>
  <dimension ref="A1:J45"/>
  <sheetViews>
    <sheetView workbookViewId="0">
      <selection activeCell="A2" sqref="A2"/>
    </sheetView>
  </sheetViews>
  <sheetFormatPr defaultRowHeight="15" x14ac:dyDescent="0.25"/>
  <cols>
    <col min="1" max="1" width="20.140625" bestFit="1" customWidth="1"/>
    <col min="2" max="2" width="10.140625" bestFit="1" customWidth="1"/>
    <col min="10" max="10" width="12.140625" bestFit="1" customWidth="1"/>
  </cols>
  <sheetData>
    <row r="1" spans="1:10" x14ac:dyDescent="0.25">
      <c r="A1" s="5" t="s">
        <v>8</v>
      </c>
      <c r="B1" s="5" t="s">
        <v>167</v>
      </c>
      <c r="J1" s="6"/>
    </row>
    <row r="2" spans="1:10" x14ac:dyDescent="0.25">
      <c r="A2" t="str" cm="1">
        <f t="array" ref="A2:A5">_xlfn.UNIQUE(Table3[Category])</f>
        <v>Electronic</v>
      </c>
      <c r="B2" s="1">
        <v>0.05</v>
      </c>
      <c r="J2" s="6"/>
    </row>
    <row r="3" spans="1:10" x14ac:dyDescent="0.25">
      <c r="A3" t="str">
        <v>Fashion And Apparel</v>
      </c>
      <c r="B3" s="1">
        <v>0.04</v>
      </c>
      <c r="J3" s="6"/>
    </row>
    <row r="4" spans="1:10" x14ac:dyDescent="0.25">
      <c r="A4" t="str">
        <v>Home And Garden</v>
      </c>
      <c r="B4" s="1">
        <v>0.03</v>
      </c>
      <c r="J4" s="6"/>
    </row>
    <row r="5" spans="1:10" x14ac:dyDescent="0.25">
      <c r="A5" t="str">
        <v>Household Essentials</v>
      </c>
      <c r="B5" s="1">
        <v>0.05</v>
      </c>
      <c r="J5" s="6"/>
    </row>
    <row r="6" spans="1:10" x14ac:dyDescent="0.25">
      <c r="J6" s="6"/>
    </row>
    <row r="7" spans="1:10" x14ac:dyDescent="0.25">
      <c r="J7" s="6"/>
    </row>
    <row r="8" spans="1:10" x14ac:dyDescent="0.25">
      <c r="J8" s="6"/>
    </row>
    <row r="9" spans="1:10" x14ac:dyDescent="0.25">
      <c r="J9" s="6"/>
    </row>
    <row r="10" spans="1:10" x14ac:dyDescent="0.25">
      <c r="J10" s="6"/>
    </row>
    <row r="11" spans="1:10" x14ac:dyDescent="0.25">
      <c r="J11" s="6"/>
    </row>
    <row r="12" spans="1:10" x14ac:dyDescent="0.25">
      <c r="J12" s="6"/>
    </row>
    <row r="13" spans="1:10" x14ac:dyDescent="0.25">
      <c r="J13" s="6"/>
    </row>
    <row r="14" spans="1:10" x14ac:dyDescent="0.25">
      <c r="J14" s="6"/>
    </row>
    <row r="15" spans="1:10" x14ac:dyDescent="0.25">
      <c r="J15" s="6"/>
    </row>
    <row r="16" spans="1:10" x14ac:dyDescent="0.25">
      <c r="J16" s="6"/>
    </row>
    <row r="17" spans="10:10" x14ac:dyDescent="0.25">
      <c r="J17" s="6"/>
    </row>
    <row r="18" spans="10:10" x14ac:dyDescent="0.25">
      <c r="J18" s="6"/>
    </row>
    <row r="19" spans="10:10" x14ac:dyDescent="0.25">
      <c r="J19" s="6"/>
    </row>
    <row r="20" spans="10:10" x14ac:dyDescent="0.25">
      <c r="J20" s="6"/>
    </row>
    <row r="21" spans="10:10" x14ac:dyDescent="0.25">
      <c r="J21" s="6"/>
    </row>
    <row r="22" spans="10:10" x14ac:dyDescent="0.25">
      <c r="J22" s="6"/>
    </row>
    <row r="23" spans="10:10" x14ac:dyDescent="0.25">
      <c r="J23" s="6"/>
    </row>
    <row r="24" spans="10:10" x14ac:dyDescent="0.25">
      <c r="J24" s="6"/>
    </row>
    <row r="25" spans="10:10" x14ac:dyDescent="0.25">
      <c r="J25" s="6"/>
    </row>
    <row r="26" spans="10:10" x14ac:dyDescent="0.25">
      <c r="J26" s="6"/>
    </row>
    <row r="27" spans="10:10" x14ac:dyDescent="0.25">
      <c r="J27" s="6"/>
    </row>
    <row r="28" spans="10:10" x14ac:dyDescent="0.25">
      <c r="J28" s="6"/>
    </row>
    <row r="29" spans="10:10" x14ac:dyDescent="0.25">
      <c r="J29" s="6"/>
    </row>
    <row r="30" spans="10:10" x14ac:dyDescent="0.25">
      <c r="J30" s="6"/>
    </row>
    <row r="31" spans="10:10" x14ac:dyDescent="0.25">
      <c r="J31" s="6"/>
    </row>
    <row r="32" spans="10: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17BC-5480-4F4D-BFCF-A347EF5AB9D1}">
  <sheetPr codeName="Sheet4"/>
  <dimension ref="A1:I1001"/>
  <sheetViews>
    <sheetView workbookViewId="0">
      <selection activeCell="E1" sqref="E1"/>
    </sheetView>
  </sheetViews>
  <sheetFormatPr defaultRowHeight="15" x14ac:dyDescent="0.25"/>
  <cols>
    <col min="1" max="1" width="14" customWidth="1"/>
    <col min="2" max="2" width="21.7109375" customWidth="1"/>
    <col min="3" max="3" width="37" customWidth="1"/>
    <col min="4" max="4" width="16.5703125" customWidth="1"/>
    <col min="5" max="5" width="24.42578125" customWidth="1"/>
    <col min="6" max="6" width="18" customWidth="1"/>
    <col min="7" max="7" width="10.140625" customWidth="1"/>
    <col min="8" max="8" width="17.28515625" customWidth="1"/>
    <col min="9" max="9" width="14.5703125" customWidth="1"/>
  </cols>
  <sheetData>
    <row r="1" spans="1:9" x14ac:dyDescent="0.25">
      <c r="A1" s="10" t="s">
        <v>2</v>
      </c>
      <c r="B1" s="10" t="s">
        <v>5</v>
      </c>
      <c r="C1" s="10" t="s">
        <v>275</v>
      </c>
      <c r="D1" s="10" t="s">
        <v>171</v>
      </c>
      <c r="E1" s="10" t="s">
        <v>170</v>
      </c>
      <c r="F1" s="10" t="s">
        <v>172</v>
      </c>
      <c r="G1" s="10" t="s">
        <v>7</v>
      </c>
      <c r="H1" s="10" t="s">
        <v>173</v>
      </c>
      <c r="I1" t="s">
        <v>174</v>
      </c>
    </row>
    <row r="2" spans="1:9" ht="15.75" x14ac:dyDescent="0.25">
      <c r="A2" t="s">
        <v>10</v>
      </c>
      <c r="B2" s="12" t="s">
        <v>741</v>
      </c>
      <c r="C2" t="s">
        <v>110</v>
      </c>
      <c r="D2">
        <v>8990897876</v>
      </c>
      <c r="E2" s="4" t="s">
        <v>175</v>
      </c>
      <c r="F2" s="4" t="s">
        <v>225</v>
      </c>
      <c r="G2" t="s">
        <v>425</v>
      </c>
      <c r="H2">
        <v>627811</v>
      </c>
      <c r="I2" t="s">
        <v>168</v>
      </c>
    </row>
    <row r="3" spans="1:9" ht="15.75" x14ac:dyDescent="0.25">
      <c r="A3" t="s">
        <v>11</v>
      </c>
      <c r="B3" s="12" t="s">
        <v>742</v>
      </c>
      <c r="C3" t="s">
        <v>111</v>
      </c>
      <c r="D3">
        <v>1988776678</v>
      </c>
      <c r="E3" s="4" t="s">
        <v>176</v>
      </c>
      <c r="F3" s="4" t="s">
        <v>226</v>
      </c>
      <c r="G3" t="s">
        <v>160</v>
      </c>
      <c r="H3">
        <v>278111</v>
      </c>
      <c r="I3" t="s">
        <v>168</v>
      </c>
    </row>
    <row r="4" spans="1:9" ht="15.75" x14ac:dyDescent="0.25">
      <c r="A4" t="s">
        <v>12</v>
      </c>
      <c r="B4" s="12" t="s">
        <v>743</v>
      </c>
      <c r="C4" t="s">
        <v>112</v>
      </c>
      <c r="D4">
        <v>1907890777</v>
      </c>
      <c r="E4" s="4" t="s">
        <v>177</v>
      </c>
      <c r="F4" s="4" t="s">
        <v>227</v>
      </c>
      <c r="G4" t="s">
        <v>578</v>
      </c>
      <c r="H4">
        <v>526363</v>
      </c>
      <c r="I4" t="s">
        <v>168</v>
      </c>
    </row>
    <row r="5" spans="1:9" ht="15.75" x14ac:dyDescent="0.25">
      <c r="A5" t="s">
        <v>13</v>
      </c>
      <c r="B5" s="12" t="s">
        <v>744</v>
      </c>
      <c r="C5" t="s">
        <v>113</v>
      </c>
      <c r="D5">
        <v>9678956790</v>
      </c>
      <c r="E5" s="4" t="s">
        <v>178</v>
      </c>
      <c r="F5" s="4" t="s">
        <v>228</v>
      </c>
      <c r="G5" t="s">
        <v>425</v>
      </c>
      <c r="H5">
        <v>621890</v>
      </c>
      <c r="I5" t="s">
        <v>169</v>
      </c>
    </row>
    <row r="6" spans="1:9" ht="15.75" x14ac:dyDescent="0.25">
      <c r="A6" t="s">
        <v>14</v>
      </c>
      <c r="B6" s="12" t="s">
        <v>745</v>
      </c>
      <c r="C6" t="s">
        <v>114</v>
      </c>
      <c r="D6">
        <v>9123456789</v>
      </c>
      <c r="E6" s="4" t="s">
        <v>179</v>
      </c>
      <c r="F6" s="4" t="s">
        <v>229</v>
      </c>
      <c r="G6" t="s">
        <v>425</v>
      </c>
      <c r="H6">
        <v>678891</v>
      </c>
      <c r="I6" t="s">
        <v>169</v>
      </c>
    </row>
    <row r="7" spans="1:9" ht="15.75" x14ac:dyDescent="0.25">
      <c r="A7" t="s">
        <v>15</v>
      </c>
      <c r="B7" s="12" t="s">
        <v>746</v>
      </c>
      <c r="C7" t="s">
        <v>115</v>
      </c>
      <c r="D7">
        <v>1678966789</v>
      </c>
      <c r="E7" s="4" t="s">
        <v>180</v>
      </c>
      <c r="F7" s="4" t="s">
        <v>230</v>
      </c>
      <c r="G7" t="s">
        <v>160</v>
      </c>
      <c r="H7">
        <v>727281</v>
      </c>
      <c r="I7" t="s">
        <v>168</v>
      </c>
    </row>
    <row r="8" spans="1:9" ht="15.75" x14ac:dyDescent="0.25">
      <c r="A8" t="s">
        <v>16</v>
      </c>
      <c r="B8" s="12" t="s">
        <v>747</v>
      </c>
      <c r="C8" t="s">
        <v>116</v>
      </c>
      <c r="D8">
        <v>2345689076</v>
      </c>
      <c r="E8" s="4" t="s">
        <v>181</v>
      </c>
      <c r="F8" s="4" t="s">
        <v>231</v>
      </c>
      <c r="G8" t="s">
        <v>577</v>
      </c>
      <c r="H8">
        <v>213412</v>
      </c>
      <c r="I8" t="s">
        <v>169</v>
      </c>
    </row>
    <row r="9" spans="1:9" ht="15.75" x14ac:dyDescent="0.25">
      <c r="A9" t="s">
        <v>17</v>
      </c>
      <c r="B9" s="12" t="s">
        <v>748</v>
      </c>
      <c r="C9" t="s">
        <v>117</v>
      </c>
      <c r="D9">
        <v>8765542190</v>
      </c>
      <c r="E9" s="4" t="s">
        <v>182</v>
      </c>
      <c r="F9" s="4" t="s">
        <v>232</v>
      </c>
      <c r="G9" t="s">
        <v>424</v>
      </c>
      <c r="H9">
        <v>121234</v>
      </c>
      <c r="I9" t="s">
        <v>168</v>
      </c>
    </row>
    <row r="10" spans="1:9" ht="15.75" x14ac:dyDescent="0.25">
      <c r="A10" t="s">
        <v>18</v>
      </c>
      <c r="B10" s="12" t="s">
        <v>749</v>
      </c>
      <c r="C10" t="s">
        <v>118</v>
      </c>
      <c r="D10">
        <v>2345678987</v>
      </c>
      <c r="E10" s="4" t="s">
        <v>183</v>
      </c>
      <c r="F10" s="4" t="s">
        <v>233</v>
      </c>
      <c r="G10" t="s">
        <v>161</v>
      </c>
      <c r="H10">
        <v>334567</v>
      </c>
      <c r="I10" t="s">
        <v>169</v>
      </c>
    </row>
    <row r="11" spans="1:9" ht="15.75" x14ac:dyDescent="0.25">
      <c r="A11" t="s">
        <v>19</v>
      </c>
      <c r="B11" s="12" t="s">
        <v>750</v>
      </c>
      <c r="C11" t="s">
        <v>119</v>
      </c>
      <c r="D11">
        <v>2789897654</v>
      </c>
      <c r="E11" s="4" t="s">
        <v>184</v>
      </c>
      <c r="F11" s="4" t="s">
        <v>233</v>
      </c>
      <c r="G11" t="s">
        <v>161</v>
      </c>
      <c r="H11">
        <v>897654</v>
      </c>
      <c r="I11" t="s">
        <v>169</v>
      </c>
    </row>
    <row r="12" spans="1:9" ht="15.75" x14ac:dyDescent="0.25">
      <c r="A12" t="s">
        <v>20</v>
      </c>
      <c r="B12" s="12" t="s">
        <v>751</v>
      </c>
      <c r="C12" t="s">
        <v>120</v>
      </c>
      <c r="D12">
        <v>1567894567</v>
      </c>
      <c r="E12" s="4" t="s">
        <v>185</v>
      </c>
      <c r="F12" s="4" t="s">
        <v>234</v>
      </c>
      <c r="G12" t="s">
        <v>160</v>
      </c>
      <c r="H12">
        <v>565678</v>
      </c>
      <c r="I12" t="s">
        <v>169</v>
      </c>
    </row>
    <row r="13" spans="1:9" ht="15.75" x14ac:dyDescent="0.25">
      <c r="A13" t="s">
        <v>21</v>
      </c>
      <c r="B13" s="12" t="s">
        <v>752</v>
      </c>
      <c r="C13" t="s">
        <v>121</v>
      </c>
      <c r="D13">
        <v>1346789876</v>
      </c>
      <c r="E13" s="4" t="s">
        <v>186</v>
      </c>
      <c r="F13" s="4" t="s">
        <v>234</v>
      </c>
      <c r="G13" t="s">
        <v>160</v>
      </c>
      <c r="H13">
        <v>987987</v>
      </c>
      <c r="I13" t="s">
        <v>168</v>
      </c>
    </row>
    <row r="14" spans="1:9" ht="15.75" x14ac:dyDescent="0.25">
      <c r="A14" t="s">
        <v>22</v>
      </c>
      <c r="B14" s="12" t="s">
        <v>753</v>
      </c>
      <c r="C14" t="s">
        <v>122</v>
      </c>
      <c r="D14">
        <v>9456787632</v>
      </c>
      <c r="E14" s="4" t="s">
        <v>187</v>
      </c>
      <c r="F14" s="4" t="s">
        <v>235</v>
      </c>
      <c r="G14" t="s">
        <v>425</v>
      </c>
      <c r="H14">
        <v>123123</v>
      </c>
      <c r="I14" t="s">
        <v>168</v>
      </c>
    </row>
    <row r="15" spans="1:9" ht="15.75" x14ac:dyDescent="0.25">
      <c r="A15" t="s">
        <v>23</v>
      </c>
      <c r="B15" s="12" t="s">
        <v>754</v>
      </c>
      <c r="C15" t="s">
        <v>123</v>
      </c>
      <c r="D15">
        <v>9128912812</v>
      </c>
      <c r="E15" s="4" t="s">
        <v>188</v>
      </c>
      <c r="F15" s="4" t="s">
        <v>236</v>
      </c>
      <c r="G15" t="s">
        <v>425</v>
      </c>
      <c r="H15">
        <v>432432</v>
      </c>
      <c r="I15" t="s">
        <v>168</v>
      </c>
    </row>
    <row r="16" spans="1:9" ht="15.75" x14ac:dyDescent="0.25">
      <c r="A16" t="s">
        <v>24</v>
      </c>
      <c r="B16" s="12" t="s">
        <v>755</v>
      </c>
      <c r="C16" t="s">
        <v>124</v>
      </c>
      <c r="D16">
        <v>1456672345</v>
      </c>
      <c r="E16" s="4" t="s">
        <v>189</v>
      </c>
      <c r="F16" s="4" t="s">
        <v>237</v>
      </c>
      <c r="G16" t="s">
        <v>578</v>
      </c>
      <c r="H16">
        <v>555666</v>
      </c>
      <c r="I16" t="s">
        <v>168</v>
      </c>
    </row>
    <row r="17" spans="1:9" ht="15.75" x14ac:dyDescent="0.25">
      <c r="A17" t="s">
        <v>25</v>
      </c>
      <c r="B17" s="12" t="s">
        <v>756</v>
      </c>
      <c r="C17" t="s">
        <v>125</v>
      </c>
      <c r="D17">
        <v>2657823456</v>
      </c>
      <c r="E17" s="4" t="s">
        <v>190</v>
      </c>
      <c r="F17" s="4" t="s">
        <v>238</v>
      </c>
      <c r="G17" t="s">
        <v>577</v>
      </c>
      <c r="H17">
        <v>787865</v>
      </c>
      <c r="I17" t="s">
        <v>169</v>
      </c>
    </row>
    <row r="18" spans="1:9" ht="15.75" x14ac:dyDescent="0.25">
      <c r="A18" t="s">
        <v>26</v>
      </c>
      <c r="B18" s="12" t="s">
        <v>757</v>
      </c>
      <c r="C18" t="s">
        <v>126</v>
      </c>
      <c r="D18">
        <v>2134098653</v>
      </c>
      <c r="E18" s="4" t="s">
        <v>191</v>
      </c>
      <c r="F18" s="4" t="s">
        <v>239</v>
      </c>
      <c r="G18" t="s">
        <v>424</v>
      </c>
      <c r="H18">
        <v>987123</v>
      </c>
      <c r="I18" t="s">
        <v>169</v>
      </c>
    </row>
    <row r="19" spans="1:9" ht="15.75" x14ac:dyDescent="0.25">
      <c r="A19" t="s">
        <v>27</v>
      </c>
      <c r="B19" s="12" t="s">
        <v>758</v>
      </c>
      <c r="C19" t="s">
        <v>127</v>
      </c>
      <c r="D19">
        <v>2334455667</v>
      </c>
      <c r="E19" s="4" t="s">
        <v>192</v>
      </c>
      <c r="F19" s="4" t="s">
        <v>240</v>
      </c>
      <c r="G19" t="s">
        <v>578</v>
      </c>
      <c r="H19">
        <v>432112</v>
      </c>
      <c r="I19" t="s">
        <v>169</v>
      </c>
    </row>
    <row r="20" spans="1:9" ht="15.75" x14ac:dyDescent="0.25">
      <c r="A20" t="s">
        <v>28</v>
      </c>
      <c r="B20" s="12" t="s">
        <v>759</v>
      </c>
      <c r="C20" t="s">
        <v>128</v>
      </c>
      <c r="D20">
        <v>9878765654</v>
      </c>
      <c r="E20" s="4" t="s">
        <v>193</v>
      </c>
      <c r="F20" s="4" t="s">
        <v>241</v>
      </c>
      <c r="G20" t="s">
        <v>425</v>
      </c>
      <c r="H20">
        <v>232343</v>
      </c>
      <c r="I20" t="s">
        <v>169</v>
      </c>
    </row>
    <row r="21" spans="1:9" ht="15.75" x14ac:dyDescent="0.25">
      <c r="A21" t="s">
        <v>29</v>
      </c>
      <c r="B21" s="12" t="s">
        <v>760</v>
      </c>
      <c r="C21" t="s">
        <v>129</v>
      </c>
      <c r="D21">
        <v>8897867543</v>
      </c>
      <c r="E21" s="4" t="s">
        <v>194</v>
      </c>
      <c r="F21" s="4" t="s">
        <v>242</v>
      </c>
      <c r="G21" t="s">
        <v>425</v>
      </c>
      <c r="H21">
        <v>454545</v>
      </c>
      <c r="I21" t="s">
        <v>168</v>
      </c>
    </row>
    <row r="22" spans="1:9" ht="15.75" x14ac:dyDescent="0.25">
      <c r="A22" t="s">
        <v>30</v>
      </c>
      <c r="B22" s="12" t="s">
        <v>761</v>
      </c>
      <c r="C22" t="s">
        <v>130</v>
      </c>
      <c r="D22">
        <v>2337788995</v>
      </c>
      <c r="E22" s="4" t="s">
        <v>195</v>
      </c>
      <c r="F22" s="4" t="s">
        <v>243</v>
      </c>
      <c r="G22" t="s">
        <v>424</v>
      </c>
      <c r="H22">
        <v>654765</v>
      </c>
      <c r="I22" t="s">
        <v>168</v>
      </c>
    </row>
    <row r="23" spans="1:9" ht="15.75" x14ac:dyDescent="0.25">
      <c r="A23" t="s">
        <v>31</v>
      </c>
      <c r="B23" s="12" t="s">
        <v>762</v>
      </c>
      <c r="C23" t="s">
        <v>131</v>
      </c>
      <c r="D23">
        <v>2303036738</v>
      </c>
      <c r="E23" s="4" t="s">
        <v>196</v>
      </c>
      <c r="F23" s="4" t="s">
        <v>244</v>
      </c>
      <c r="G23" t="s">
        <v>577</v>
      </c>
      <c r="H23">
        <v>765765</v>
      </c>
      <c r="I23" t="s">
        <v>169</v>
      </c>
    </row>
    <row r="24" spans="1:9" ht="15.75" x14ac:dyDescent="0.25">
      <c r="A24" t="s">
        <v>32</v>
      </c>
      <c r="B24" s="12" t="s">
        <v>763</v>
      </c>
      <c r="C24" t="s">
        <v>132</v>
      </c>
      <c r="D24">
        <v>2909067670</v>
      </c>
      <c r="E24" s="4" t="s">
        <v>197</v>
      </c>
      <c r="F24" s="4" t="s">
        <v>245</v>
      </c>
      <c r="G24" t="s">
        <v>161</v>
      </c>
      <c r="H24">
        <v>323232</v>
      </c>
      <c r="I24" t="s">
        <v>169</v>
      </c>
    </row>
    <row r="25" spans="1:9" ht="15.75" x14ac:dyDescent="0.25">
      <c r="A25" t="s">
        <v>33</v>
      </c>
      <c r="B25" s="12" t="s">
        <v>764</v>
      </c>
      <c r="C25" t="s">
        <v>133</v>
      </c>
      <c r="D25">
        <v>2657585901</v>
      </c>
      <c r="E25" s="4" t="s">
        <v>198</v>
      </c>
      <c r="F25" s="4" t="s">
        <v>246</v>
      </c>
      <c r="G25" t="s">
        <v>161</v>
      </c>
      <c r="H25">
        <v>545454</v>
      </c>
      <c r="I25" t="s">
        <v>168</v>
      </c>
    </row>
    <row r="26" spans="1:9" ht="15.75" x14ac:dyDescent="0.25">
      <c r="A26" t="s">
        <v>34</v>
      </c>
      <c r="B26" s="12" t="s">
        <v>765</v>
      </c>
      <c r="C26" t="s">
        <v>134</v>
      </c>
      <c r="D26">
        <v>1454647444</v>
      </c>
      <c r="E26" s="4" t="s">
        <v>199</v>
      </c>
      <c r="F26" s="4" t="s">
        <v>247</v>
      </c>
      <c r="G26" t="s">
        <v>160</v>
      </c>
      <c r="H26">
        <v>443322</v>
      </c>
      <c r="I26" t="s">
        <v>169</v>
      </c>
    </row>
    <row r="27" spans="1:9" ht="15.75" x14ac:dyDescent="0.25">
      <c r="A27" t="s">
        <v>35</v>
      </c>
      <c r="B27" s="12" t="s">
        <v>766</v>
      </c>
      <c r="C27" t="s">
        <v>135</v>
      </c>
      <c r="D27">
        <v>8761234567</v>
      </c>
      <c r="E27" s="4" t="s">
        <v>200</v>
      </c>
      <c r="F27" s="4" t="s">
        <v>245</v>
      </c>
      <c r="G27" t="s">
        <v>425</v>
      </c>
      <c r="H27">
        <v>321111</v>
      </c>
      <c r="I27" t="s">
        <v>168</v>
      </c>
    </row>
    <row r="28" spans="1:9" ht="15.75" x14ac:dyDescent="0.25">
      <c r="A28" t="s">
        <v>36</v>
      </c>
      <c r="B28" s="12" t="s">
        <v>767</v>
      </c>
      <c r="C28" t="s">
        <v>136</v>
      </c>
      <c r="D28">
        <v>2267563980</v>
      </c>
      <c r="E28" s="4" t="s">
        <v>201</v>
      </c>
      <c r="F28" s="4" t="s">
        <v>248</v>
      </c>
      <c r="G28" t="s">
        <v>578</v>
      </c>
      <c r="H28">
        <v>989999</v>
      </c>
      <c r="I28" t="s">
        <v>169</v>
      </c>
    </row>
    <row r="29" spans="1:9" ht="15.75" x14ac:dyDescent="0.25">
      <c r="A29" t="s">
        <v>37</v>
      </c>
      <c r="B29" s="12" t="s">
        <v>768</v>
      </c>
      <c r="C29" t="s">
        <v>137</v>
      </c>
      <c r="D29">
        <v>7896789256</v>
      </c>
      <c r="E29" s="4" t="s">
        <v>202</v>
      </c>
      <c r="F29" s="4" t="s">
        <v>249</v>
      </c>
      <c r="G29" t="s">
        <v>425</v>
      </c>
      <c r="H29">
        <v>777888</v>
      </c>
      <c r="I29" t="s">
        <v>168</v>
      </c>
    </row>
    <row r="30" spans="1:9" ht="15.75" x14ac:dyDescent="0.25">
      <c r="A30" t="s">
        <v>38</v>
      </c>
      <c r="B30" s="12" t="s">
        <v>769</v>
      </c>
      <c r="C30" t="s">
        <v>138</v>
      </c>
      <c r="D30">
        <v>2330304000</v>
      </c>
      <c r="E30" s="4" t="s">
        <v>203</v>
      </c>
      <c r="F30" s="4" t="s">
        <v>250</v>
      </c>
      <c r="G30" t="s">
        <v>577</v>
      </c>
      <c r="H30">
        <v>444555</v>
      </c>
      <c r="I30" t="s">
        <v>168</v>
      </c>
    </row>
    <row r="31" spans="1:9" ht="15.75" x14ac:dyDescent="0.25">
      <c r="A31" t="s">
        <v>39</v>
      </c>
      <c r="B31" s="12" t="s">
        <v>770</v>
      </c>
      <c r="C31" t="s">
        <v>139</v>
      </c>
      <c r="D31">
        <v>2450505060</v>
      </c>
      <c r="E31" s="4" t="s">
        <v>204</v>
      </c>
      <c r="F31" s="4" t="s">
        <v>251</v>
      </c>
      <c r="G31" t="s">
        <v>424</v>
      </c>
      <c r="H31">
        <v>556644</v>
      </c>
      <c r="I31" t="s">
        <v>168</v>
      </c>
    </row>
    <row r="32" spans="1:9" ht="15.75" x14ac:dyDescent="0.25">
      <c r="A32" t="s">
        <v>40</v>
      </c>
      <c r="B32" s="12" t="s">
        <v>771</v>
      </c>
      <c r="C32" t="s">
        <v>140</v>
      </c>
      <c r="D32">
        <v>2383838902</v>
      </c>
      <c r="E32" s="4" t="s">
        <v>205</v>
      </c>
      <c r="F32" s="4" t="s">
        <v>252</v>
      </c>
      <c r="G32" t="s">
        <v>161</v>
      </c>
      <c r="H32">
        <v>311122</v>
      </c>
      <c r="I32" t="s">
        <v>169</v>
      </c>
    </row>
    <row r="33" spans="1:9" ht="15.75" x14ac:dyDescent="0.25">
      <c r="A33" t="s">
        <v>41</v>
      </c>
      <c r="B33" s="12" t="s">
        <v>772</v>
      </c>
      <c r="C33" t="s">
        <v>141</v>
      </c>
      <c r="D33">
        <v>1989876760</v>
      </c>
      <c r="E33" s="4" t="s">
        <v>206</v>
      </c>
      <c r="F33" s="4" t="s">
        <v>253</v>
      </c>
      <c r="G33" t="s">
        <v>160</v>
      </c>
      <c r="H33">
        <v>444321</v>
      </c>
      <c r="I33" t="s">
        <v>169</v>
      </c>
    </row>
    <row r="34" spans="1:9" ht="15.75" x14ac:dyDescent="0.25">
      <c r="A34" t="s">
        <v>42</v>
      </c>
      <c r="B34" s="12" t="s">
        <v>773</v>
      </c>
      <c r="C34" t="s">
        <v>142</v>
      </c>
      <c r="D34">
        <v>3467890980</v>
      </c>
      <c r="E34" s="4" t="s">
        <v>207</v>
      </c>
      <c r="F34" s="4" t="s">
        <v>254</v>
      </c>
      <c r="G34" t="s">
        <v>162</v>
      </c>
      <c r="H34">
        <v>552211</v>
      </c>
      <c r="I34" t="s">
        <v>168</v>
      </c>
    </row>
    <row r="35" spans="1:9" ht="15.75" x14ac:dyDescent="0.25">
      <c r="A35" t="s">
        <v>43</v>
      </c>
      <c r="B35" s="12" t="s">
        <v>774</v>
      </c>
      <c r="C35" t="s">
        <v>143</v>
      </c>
      <c r="D35">
        <v>8712124231</v>
      </c>
      <c r="E35" s="4" t="s">
        <v>208</v>
      </c>
      <c r="F35" s="4" t="s">
        <v>255</v>
      </c>
      <c r="G35" t="s">
        <v>425</v>
      </c>
      <c r="H35">
        <v>887722</v>
      </c>
      <c r="I35" t="s">
        <v>168</v>
      </c>
    </row>
    <row r="36" spans="1:9" ht="15.75" x14ac:dyDescent="0.25">
      <c r="A36" t="s">
        <v>44</v>
      </c>
      <c r="B36" s="12" t="s">
        <v>768</v>
      </c>
      <c r="C36" t="s">
        <v>137</v>
      </c>
      <c r="D36">
        <v>2190908078</v>
      </c>
      <c r="E36" s="4" t="s">
        <v>209</v>
      </c>
      <c r="F36" s="4" t="s">
        <v>256</v>
      </c>
      <c r="G36" t="s">
        <v>161</v>
      </c>
      <c r="H36">
        <v>123779</v>
      </c>
      <c r="I36" t="s">
        <v>168</v>
      </c>
    </row>
    <row r="37" spans="1:9" ht="15.75" x14ac:dyDescent="0.25">
      <c r="A37" t="s">
        <v>45</v>
      </c>
      <c r="B37" s="12" t="s">
        <v>775</v>
      </c>
      <c r="C37" t="s">
        <v>144</v>
      </c>
      <c r="D37">
        <v>1729302031</v>
      </c>
      <c r="E37" s="4" t="s">
        <v>210</v>
      </c>
      <c r="F37" s="4" t="s">
        <v>257</v>
      </c>
      <c r="G37" t="s">
        <v>160</v>
      </c>
      <c r="H37">
        <v>878766</v>
      </c>
      <c r="I37" t="s">
        <v>169</v>
      </c>
    </row>
    <row r="38" spans="1:9" ht="15.75" x14ac:dyDescent="0.25">
      <c r="A38" t="s">
        <v>46</v>
      </c>
      <c r="B38" s="12" t="s">
        <v>776</v>
      </c>
      <c r="C38" t="s">
        <v>145</v>
      </c>
      <c r="D38">
        <v>9219219213</v>
      </c>
      <c r="E38" s="4" t="s">
        <v>211</v>
      </c>
      <c r="F38" s="4" t="s">
        <v>258</v>
      </c>
      <c r="G38" t="s">
        <v>425</v>
      </c>
      <c r="H38">
        <v>456789</v>
      </c>
      <c r="I38" t="s">
        <v>169</v>
      </c>
    </row>
    <row r="39" spans="1:9" ht="15.75" x14ac:dyDescent="0.25">
      <c r="A39" t="s">
        <v>47</v>
      </c>
      <c r="B39" s="12" t="s">
        <v>777</v>
      </c>
      <c r="C39" t="s">
        <v>146</v>
      </c>
      <c r="D39">
        <v>2121454590</v>
      </c>
      <c r="E39" s="4" t="s">
        <v>212</v>
      </c>
      <c r="F39" s="4" t="s">
        <v>259</v>
      </c>
      <c r="G39" t="s">
        <v>578</v>
      </c>
      <c r="H39">
        <v>444555</v>
      </c>
      <c r="I39" t="s">
        <v>169</v>
      </c>
    </row>
    <row r="40" spans="1:9" ht="15.75" x14ac:dyDescent="0.25">
      <c r="A40" t="s">
        <v>48</v>
      </c>
      <c r="B40" s="12" t="s">
        <v>778</v>
      </c>
      <c r="C40" t="s">
        <v>147</v>
      </c>
      <c r="D40">
        <v>7273747576</v>
      </c>
      <c r="E40" s="4" t="s">
        <v>213</v>
      </c>
      <c r="F40" s="4" t="s">
        <v>260</v>
      </c>
      <c r="G40" t="s">
        <v>425</v>
      </c>
      <c r="H40">
        <v>333555</v>
      </c>
      <c r="I40" t="s">
        <v>168</v>
      </c>
    </row>
    <row r="41" spans="1:9" ht="15.75" x14ac:dyDescent="0.25">
      <c r="A41" t="s">
        <v>49</v>
      </c>
      <c r="B41" s="12" t="s">
        <v>779</v>
      </c>
      <c r="C41" t="s">
        <v>148</v>
      </c>
      <c r="D41">
        <v>1768629626</v>
      </c>
      <c r="E41" s="4" t="s">
        <v>214</v>
      </c>
      <c r="F41" s="4" t="s">
        <v>261</v>
      </c>
      <c r="G41" t="s">
        <v>160</v>
      </c>
      <c r="H41">
        <v>555666</v>
      </c>
      <c r="I41" t="s">
        <v>168</v>
      </c>
    </row>
    <row r="42" spans="1:9" ht="15.75" x14ac:dyDescent="0.25">
      <c r="A42" t="s">
        <v>50</v>
      </c>
      <c r="B42" s="12" t="s">
        <v>780</v>
      </c>
      <c r="C42" t="s">
        <v>149</v>
      </c>
      <c r="D42">
        <v>2787976757</v>
      </c>
      <c r="E42" s="4" t="s">
        <v>215</v>
      </c>
      <c r="F42" s="4" t="s">
        <v>262</v>
      </c>
      <c r="G42" t="s">
        <v>161</v>
      </c>
      <c r="H42">
        <v>338899</v>
      </c>
      <c r="I42" t="s">
        <v>168</v>
      </c>
    </row>
    <row r="43" spans="1:9" ht="15.75" x14ac:dyDescent="0.25">
      <c r="A43" t="s">
        <v>51</v>
      </c>
      <c r="B43" s="12" t="s">
        <v>781</v>
      </c>
      <c r="C43" t="s">
        <v>150</v>
      </c>
      <c r="D43">
        <v>9323435361</v>
      </c>
      <c r="E43" s="4" t="s">
        <v>216</v>
      </c>
      <c r="F43" s="4" t="s">
        <v>263</v>
      </c>
      <c r="G43" t="s">
        <v>425</v>
      </c>
      <c r="H43">
        <v>229988</v>
      </c>
      <c r="I43" t="s">
        <v>168</v>
      </c>
    </row>
    <row r="44" spans="1:9" ht="15.75" x14ac:dyDescent="0.25">
      <c r="A44" t="s">
        <v>52</v>
      </c>
      <c r="B44" s="12" t="s">
        <v>782</v>
      </c>
      <c r="C44" t="s">
        <v>151</v>
      </c>
      <c r="D44">
        <v>9891979293</v>
      </c>
      <c r="E44" s="4" t="s">
        <v>217</v>
      </c>
      <c r="F44" s="4" t="s">
        <v>264</v>
      </c>
      <c r="G44" t="s">
        <v>425</v>
      </c>
      <c r="H44">
        <v>888999</v>
      </c>
      <c r="I44" t="s">
        <v>169</v>
      </c>
    </row>
    <row r="45" spans="1:9" ht="15.75" x14ac:dyDescent="0.25">
      <c r="A45" t="s">
        <v>53</v>
      </c>
      <c r="B45" s="12" t="s">
        <v>783</v>
      </c>
      <c r="C45" t="s">
        <v>152</v>
      </c>
      <c r="D45">
        <v>2426252872</v>
      </c>
      <c r="E45" s="4" t="s">
        <v>218</v>
      </c>
      <c r="F45" s="4" t="s">
        <v>265</v>
      </c>
      <c r="G45" t="s">
        <v>161</v>
      </c>
      <c r="H45">
        <v>123456</v>
      </c>
      <c r="I45" t="s">
        <v>169</v>
      </c>
    </row>
    <row r="46" spans="1:9" ht="15.75" x14ac:dyDescent="0.25">
      <c r="A46" t="s">
        <v>54</v>
      </c>
      <c r="B46" s="12" t="s">
        <v>784</v>
      </c>
      <c r="C46" t="s">
        <v>153</v>
      </c>
      <c r="D46">
        <v>1989872345</v>
      </c>
      <c r="E46" s="4" t="s">
        <v>219</v>
      </c>
      <c r="F46" s="4" t="s">
        <v>266</v>
      </c>
      <c r="G46" t="s">
        <v>160</v>
      </c>
      <c r="H46">
        <v>654321</v>
      </c>
      <c r="I46" t="s">
        <v>169</v>
      </c>
    </row>
    <row r="47" spans="1:9" ht="15.75" x14ac:dyDescent="0.25">
      <c r="A47" t="s">
        <v>55</v>
      </c>
      <c r="B47" s="12" t="s">
        <v>785</v>
      </c>
      <c r="C47" t="s">
        <v>154</v>
      </c>
      <c r="D47">
        <v>2092097123</v>
      </c>
      <c r="E47" s="4" t="s">
        <v>220</v>
      </c>
      <c r="F47" s="4" t="s">
        <v>267</v>
      </c>
      <c r="G47" t="s">
        <v>578</v>
      </c>
      <c r="H47">
        <v>789012</v>
      </c>
      <c r="I47" t="s">
        <v>169</v>
      </c>
    </row>
    <row r="48" spans="1:9" ht="15.75" x14ac:dyDescent="0.25">
      <c r="A48" t="s">
        <v>56</v>
      </c>
      <c r="B48" s="12" t="s">
        <v>786</v>
      </c>
      <c r="C48" t="s">
        <v>155</v>
      </c>
      <c r="D48">
        <v>2768987766</v>
      </c>
      <c r="E48" s="4" t="s">
        <v>221</v>
      </c>
      <c r="F48" s="4" t="s">
        <v>268</v>
      </c>
      <c r="G48" t="s">
        <v>577</v>
      </c>
      <c r="H48">
        <v>345678</v>
      </c>
      <c r="I48" t="s">
        <v>168</v>
      </c>
    </row>
    <row r="49" spans="1:9" ht="15.75" x14ac:dyDescent="0.25">
      <c r="A49" t="s">
        <v>57</v>
      </c>
      <c r="B49" s="12" t="s">
        <v>787</v>
      </c>
      <c r="C49" t="s">
        <v>156</v>
      </c>
      <c r="D49">
        <v>6543219887</v>
      </c>
      <c r="E49" s="4" t="s">
        <v>222</v>
      </c>
      <c r="F49" s="4" t="s">
        <v>269</v>
      </c>
      <c r="G49" t="s">
        <v>424</v>
      </c>
      <c r="H49">
        <v>987654</v>
      </c>
      <c r="I49" t="s">
        <v>169</v>
      </c>
    </row>
    <row r="50" spans="1:9" ht="15.75" x14ac:dyDescent="0.25">
      <c r="A50" t="s">
        <v>58</v>
      </c>
      <c r="B50" s="12" t="s">
        <v>788</v>
      </c>
      <c r="C50" t="s">
        <v>157</v>
      </c>
      <c r="D50">
        <v>9192939495</v>
      </c>
      <c r="E50" s="4" t="s">
        <v>223</v>
      </c>
      <c r="F50" s="4" t="s">
        <v>270</v>
      </c>
      <c r="G50" t="s">
        <v>425</v>
      </c>
      <c r="H50">
        <v>112233</v>
      </c>
      <c r="I50" t="s">
        <v>168</v>
      </c>
    </row>
    <row r="51" spans="1:9" ht="15.75" x14ac:dyDescent="0.25">
      <c r="A51" t="s">
        <v>59</v>
      </c>
      <c r="B51" s="12" t="s">
        <v>789</v>
      </c>
      <c r="C51" t="s">
        <v>158</v>
      </c>
      <c r="D51">
        <v>7861234112</v>
      </c>
      <c r="E51" s="4" t="s">
        <v>224</v>
      </c>
      <c r="F51" s="4" t="s">
        <v>271</v>
      </c>
      <c r="G51" t="s">
        <v>425</v>
      </c>
      <c r="H51">
        <v>445566</v>
      </c>
      <c r="I51" t="s">
        <v>168</v>
      </c>
    </row>
    <row r="52" spans="1:9" ht="15.75" x14ac:dyDescent="0.25">
      <c r="A52" t="s">
        <v>280</v>
      </c>
      <c r="B52" s="12" t="s">
        <v>360</v>
      </c>
      <c r="C52" s="7" t="s">
        <v>385</v>
      </c>
      <c r="D52">
        <v>9827645382</v>
      </c>
      <c r="E52" s="8" t="s">
        <v>223</v>
      </c>
      <c r="F52" s="8" t="s">
        <v>270</v>
      </c>
      <c r="G52" s="8" t="s">
        <v>160</v>
      </c>
      <c r="H52">
        <v>778899</v>
      </c>
      <c r="I52" s="2" t="s">
        <v>168</v>
      </c>
    </row>
    <row r="53" spans="1:9" ht="15.75" x14ac:dyDescent="0.25">
      <c r="A53" t="s">
        <v>281</v>
      </c>
      <c r="B53" s="12" t="s">
        <v>780</v>
      </c>
      <c r="C53" s="7" t="s">
        <v>401</v>
      </c>
      <c r="D53">
        <v>9174563820</v>
      </c>
      <c r="E53" s="8" t="s">
        <v>426</v>
      </c>
      <c r="F53" s="8" t="s">
        <v>427</v>
      </c>
      <c r="G53" s="8" t="s">
        <v>160</v>
      </c>
      <c r="H53">
        <v>556677</v>
      </c>
      <c r="I53" s="2" t="s">
        <v>169</v>
      </c>
    </row>
    <row r="54" spans="1:9" ht="15.75" x14ac:dyDescent="0.25">
      <c r="A54" t="s">
        <v>282</v>
      </c>
      <c r="B54" s="12" t="s">
        <v>361</v>
      </c>
      <c r="C54" s="7" t="s">
        <v>402</v>
      </c>
      <c r="D54">
        <v>8946235710</v>
      </c>
      <c r="E54" s="8" t="s">
        <v>428</v>
      </c>
      <c r="F54" s="8" t="s">
        <v>429</v>
      </c>
      <c r="G54" s="8" t="s">
        <v>160</v>
      </c>
      <c r="H54">
        <v>223344</v>
      </c>
      <c r="I54" s="2" t="s">
        <v>168</v>
      </c>
    </row>
    <row r="55" spans="1:9" ht="15.75" x14ac:dyDescent="0.25">
      <c r="A55" t="s">
        <v>283</v>
      </c>
      <c r="B55" s="12" t="s">
        <v>790</v>
      </c>
      <c r="C55" s="7" t="s">
        <v>403</v>
      </c>
      <c r="D55">
        <v>9034568172</v>
      </c>
      <c r="E55" s="8" t="s">
        <v>430</v>
      </c>
      <c r="F55" s="8" t="s">
        <v>431</v>
      </c>
      <c r="G55" s="8" t="s">
        <v>160</v>
      </c>
      <c r="H55">
        <v>667788</v>
      </c>
      <c r="I55" s="2" t="s">
        <v>168</v>
      </c>
    </row>
    <row r="56" spans="1:9" ht="15.75" x14ac:dyDescent="0.25">
      <c r="A56" t="s">
        <v>284</v>
      </c>
      <c r="B56" s="12" t="s">
        <v>362</v>
      </c>
      <c r="C56" s="7" t="s">
        <v>404</v>
      </c>
      <c r="D56">
        <v>8764513290</v>
      </c>
      <c r="E56" s="8" t="s">
        <v>432</v>
      </c>
      <c r="F56" s="8" t="s">
        <v>233</v>
      </c>
      <c r="G56" s="8" t="s">
        <v>160</v>
      </c>
      <c r="H56">
        <v>990011</v>
      </c>
      <c r="I56" s="2" t="s">
        <v>169</v>
      </c>
    </row>
    <row r="57" spans="1:9" ht="15.75" x14ac:dyDescent="0.25">
      <c r="A57" t="s">
        <v>285</v>
      </c>
      <c r="B57" s="12" t="s">
        <v>791</v>
      </c>
      <c r="C57" s="7" t="s">
        <v>405</v>
      </c>
      <c r="D57">
        <v>9583741620</v>
      </c>
      <c r="E57" s="8" t="s">
        <v>433</v>
      </c>
      <c r="F57" s="8" t="s">
        <v>434</v>
      </c>
      <c r="G57" s="8" t="s">
        <v>160</v>
      </c>
      <c r="H57">
        <v>334455</v>
      </c>
      <c r="I57" s="2" t="s">
        <v>169</v>
      </c>
    </row>
    <row r="58" spans="1:9" ht="15.75" x14ac:dyDescent="0.25">
      <c r="A58" t="s">
        <v>286</v>
      </c>
      <c r="B58" s="12" t="s">
        <v>363</v>
      </c>
      <c r="C58" s="7" t="s">
        <v>406</v>
      </c>
      <c r="D58">
        <v>8163759204</v>
      </c>
      <c r="E58" s="8" t="s">
        <v>435</v>
      </c>
      <c r="F58" s="8" t="s">
        <v>436</v>
      </c>
      <c r="G58" s="8" t="s">
        <v>160</v>
      </c>
      <c r="H58">
        <v>661122</v>
      </c>
      <c r="I58" s="2" t="s">
        <v>169</v>
      </c>
    </row>
    <row r="59" spans="1:9" ht="15.75" x14ac:dyDescent="0.25">
      <c r="A59" t="s">
        <v>287</v>
      </c>
      <c r="B59" s="12" t="s">
        <v>792</v>
      </c>
      <c r="C59" t="s">
        <v>386</v>
      </c>
      <c r="D59">
        <v>7892031456</v>
      </c>
      <c r="E59" s="8" t="s">
        <v>437</v>
      </c>
      <c r="F59" s="8" t="s">
        <v>259</v>
      </c>
      <c r="G59" s="8" t="s">
        <v>160</v>
      </c>
      <c r="H59">
        <v>775533</v>
      </c>
      <c r="I59" s="2" t="s">
        <v>168</v>
      </c>
    </row>
    <row r="60" spans="1:9" ht="15.75" x14ac:dyDescent="0.25">
      <c r="A60" t="s">
        <v>288</v>
      </c>
      <c r="B60" s="12" t="s">
        <v>364</v>
      </c>
      <c r="C60" t="s">
        <v>387</v>
      </c>
      <c r="D60">
        <v>9456873201</v>
      </c>
      <c r="E60" s="8" t="s">
        <v>438</v>
      </c>
      <c r="F60" s="8" t="s">
        <v>439</v>
      </c>
      <c r="G60" s="8" t="s">
        <v>160</v>
      </c>
      <c r="H60">
        <v>889900</v>
      </c>
      <c r="I60" s="2" t="s">
        <v>168</v>
      </c>
    </row>
    <row r="61" spans="1:9" ht="15.75" x14ac:dyDescent="0.25">
      <c r="A61" t="s">
        <v>289</v>
      </c>
      <c r="B61" s="12" t="s">
        <v>793</v>
      </c>
      <c r="C61" t="s">
        <v>388</v>
      </c>
      <c r="D61">
        <v>8542039765</v>
      </c>
      <c r="E61" s="8" t="s">
        <v>440</v>
      </c>
      <c r="F61" s="8" t="s">
        <v>240</v>
      </c>
      <c r="G61" s="8" t="s">
        <v>160</v>
      </c>
      <c r="H61">
        <v>112244</v>
      </c>
      <c r="I61" s="2" t="s">
        <v>168</v>
      </c>
    </row>
    <row r="62" spans="1:9" ht="15.75" x14ac:dyDescent="0.25">
      <c r="A62" t="s">
        <v>290</v>
      </c>
      <c r="B62" s="12" t="s">
        <v>365</v>
      </c>
      <c r="C62" t="s">
        <v>389</v>
      </c>
      <c r="D62">
        <v>1234567890</v>
      </c>
      <c r="E62" s="8" t="s">
        <v>441</v>
      </c>
      <c r="F62" s="8" t="s">
        <v>442</v>
      </c>
      <c r="G62" s="8" t="s">
        <v>160</v>
      </c>
      <c r="H62">
        <v>556688</v>
      </c>
      <c r="I62" s="2" t="s">
        <v>169</v>
      </c>
    </row>
    <row r="63" spans="1:9" ht="15.75" x14ac:dyDescent="0.25">
      <c r="A63" t="s">
        <v>291</v>
      </c>
      <c r="B63" s="12" t="s">
        <v>794</v>
      </c>
      <c r="C63" t="s">
        <v>407</v>
      </c>
      <c r="D63">
        <v>1346788999</v>
      </c>
      <c r="E63" s="8" t="s">
        <v>443</v>
      </c>
      <c r="F63" s="8" t="s">
        <v>444</v>
      </c>
      <c r="G63" s="8" t="s">
        <v>160</v>
      </c>
      <c r="H63">
        <v>909090</v>
      </c>
      <c r="I63" s="2" t="s">
        <v>169</v>
      </c>
    </row>
    <row r="64" spans="1:9" ht="15.75" x14ac:dyDescent="0.25">
      <c r="A64" t="s">
        <v>292</v>
      </c>
      <c r="B64" s="12" t="s">
        <v>366</v>
      </c>
      <c r="C64" t="s">
        <v>390</v>
      </c>
      <c r="D64">
        <v>2345678901</v>
      </c>
      <c r="E64" s="8" t="s">
        <v>445</v>
      </c>
      <c r="F64" s="8" t="s">
        <v>265</v>
      </c>
      <c r="G64" s="8" t="s">
        <v>160</v>
      </c>
      <c r="H64">
        <v>101010</v>
      </c>
      <c r="I64" s="2" t="s">
        <v>169</v>
      </c>
    </row>
    <row r="65" spans="1:9" ht="15.75" x14ac:dyDescent="0.25">
      <c r="A65" t="s">
        <v>293</v>
      </c>
      <c r="B65" s="12" t="s">
        <v>795</v>
      </c>
      <c r="C65" t="s">
        <v>391</v>
      </c>
      <c r="D65">
        <v>1673894321</v>
      </c>
      <c r="E65" s="8" t="s">
        <v>446</v>
      </c>
      <c r="F65" s="8" t="s">
        <v>447</v>
      </c>
      <c r="G65" s="8" t="s">
        <v>160</v>
      </c>
      <c r="H65">
        <v>212121</v>
      </c>
      <c r="I65" s="2" t="s">
        <v>168</v>
      </c>
    </row>
    <row r="66" spans="1:9" ht="15.75" x14ac:dyDescent="0.25">
      <c r="A66" t="s">
        <v>294</v>
      </c>
      <c r="B66" s="12" t="s">
        <v>367</v>
      </c>
      <c r="C66" t="s">
        <v>392</v>
      </c>
      <c r="D66">
        <v>3456789012</v>
      </c>
      <c r="E66" s="8" t="s">
        <v>448</v>
      </c>
      <c r="F66" s="8" t="s">
        <v>449</v>
      </c>
      <c r="G66" s="8" t="s">
        <v>160</v>
      </c>
      <c r="H66">
        <v>323232</v>
      </c>
      <c r="I66" s="2" t="s">
        <v>168</v>
      </c>
    </row>
    <row r="67" spans="1:9" ht="15.75" x14ac:dyDescent="0.25">
      <c r="A67" t="s">
        <v>295</v>
      </c>
      <c r="B67" s="12" t="s">
        <v>796</v>
      </c>
      <c r="C67" t="s">
        <v>393</v>
      </c>
      <c r="D67">
        <v>7643879090</v>
      </c>
      <c r="E67" s="8" t="s">
        <v>450</v>
      </c>
      <c r="F67" s="8" t="s">
        <v>238</v>
      </c>
      <c r="G67" s="8" t="s">
        <v>160</v>
      </c>
      <c r="H67">
        <v>434343</v>
      </c>
      <c r="I67" s="2" t="s">
        <v>168</v>
      </c>
    </row>
    <row r="68" spans="1:9" ht="15.75" x14ac:dyDescent="0.25">
      <c r="A68" t="s">
        <v>296</v>
      </c>
      <c r="B68" s="12" t="s">
        <v>368</v>
      </c>
      <c r="C68" t="s">
        <v>394</v>
      </c>
      <c r="D68">
        <v>4567890123</v>
      </c>
      <c r="E68" s="8" t="s">
        <v>451</v>
      </c>
      <c r="F68" s="8" t="s">
        <v>452</v>
      </c>
      <c r="G68" s="8" t="s">
        <v>160</v>
      </c>
      <c r="H68">
        <v>545454</v>
      </c>
      <c r="I68" s="2" t="s">
        <v>168</v>
      </c>
    </row>
    <row r="69" spans="1:9" ht="15.75" x14ac:dyDescent="0.25">
      <c r="A69" t="s">
        <v>297</v>
      </c>
      <c r="B69" s="12" t="s">
        <v>797</v>
      </c>
      <c r="C69" t="s">
        <v>395</v>
      </c>
      <c r="D69">
        <v>1987654321</v>
      </c>
      <c r="E69" s="8" t="s">
        <v>453</v>
      </c>
      <c r="F69" s="8" t="s">
        <v>260</v>
      </c>
      <c r="G69" s="8" t="s">
        <v>160</v>
      </c>
      <c r="H69">
        <v>656565</v>
      </c>
      <c r="I69" s="2" t="s">
        <v>168</v>
      </c>
    </row>
    <row r="70" spans="1:9" ht="15.75" x14ac:dyDescent="0.25">
      <c r="A70" t="s">
        <v>298</v>
      </c>
      <c r="B70" s="12" t="s">
        <v>369</v>
      </c>
      <c r="C70" t="s">
        <v>396</v>
      </c>
      <c r="D70">
        <v>5678901234</v>
      </c>
      <c r="E70" s="8" t="s">
        <v>454</v>
      </c>
      <c r="F70" s="8" t="s">
        <v>455</v>
      </c>
      <c r="G70" s="8" t="s">
        <v>160</v>
      </c>
      <c r="H70">
        <v>767676</v>
      </c>
      <c r="I70" s="2" t="s">
        <v>169</v>
      </c>
    </row>
    <row r="71" spans="1:9" ht="15.75" x14ac:dyDescent="0.25">
      <c r="A71" t="s">
        <v>299</v>
      </c>
      <c r="B71" s="12" t="s">
        <v>798</v>
      </c>
      <c r="C71" t="s">
        <v>397</v>
      </c>
      <c r="D71">
        <v>2789054328</v>
      </c>
      <c r="E71" s="8" t="s">
        <v>456</v>
      </c>
      <c r="F71" s="8" t="s">
        <v>457</v>
      </c>
      <c r="G71" s="8" t="s">
        <v>160</v>
      </c>
      <c r="H71">
        <v>878787</v>
      </c>
      <c r="I71" s="2" t="s">
        <v>169</v>
      </c>
    </row>
    <row r="72" spans="1:9" ht="15.75" x14ac:dyDescent="0.25">
      <c r="A72" t="s">
        <v>300</v>
      </c>
      <c r="B72" s="12" t="s">
        <v>370</v>
      </c>
      <c r="C72" t="s">
        <v>398</v>
      </c>
      <c r="D72">
        <v>6789012345</v>
      </c>
      <c r="E72" s="8" t="s">
        <v>458</v>
      </c>
      <c r="F72" s="8" t="s">
        <v>459</v>
      </c>
      <c r="G72" s="8" t="s">
        <v>424</v>
      </c>
      <c r="H72">
        <v>989898</v>
      </c>
      <c r="I72" s="2" t="s">
        <v>169</v>
      </c>
    </row>
    <row r="73" spans="1:9" ht="15.75" x14ac:dyDescent="0.25">
      <c r="A73" t="s">
        <v>301</v>
      </c>
      <c r="B73" s="12" t="s">
        <v>799</v>
      </c>
      <c r="C73" t="s">
        <v>399</v>
      </c>
      <c r="D73">
        <v>2112345634</v>
      </c>
      <c r="E73" s="8" t="s">
        <v>460</v>
      </c>
      <c r="F73" s="8" t="s">
        <v>461</v>
      </c>
      <c r="G73" s="8" t="s">
        <v>424</v>
      </c>
      <c r="H73">
        <v>111222</v>
      </c>
      <c r="I73" s="2" t="s">
        <v>169</v>
      </c>
    </row>
    <row r="74" spans="1:9" ht="15.75" x14ac:dyDescent="0.25">
      <c r="A74" t="s">
        <v>302</v>
      </c>
      <c r="B74" s="12" t="s">
        <v>371</v>
      </c>
      <c r="C74" t="s">
        <v>400</v>
      </c>
      <c r="D74">
        <v>7890123456</v>
      </c>
      <c r="E74" s="8" t="s">
        <v>462</v>
      </c>
      <c r="F74" s="8" t="s">
        <v>463</v>
      </c>
      <c r="G74" s="8" t="s">
        <v>424</v>
      </c>
      <c r="H74">
        <v>222333</v>
      </c>
      <c r="I74" s="2" t="s">
        <v>168</v>
      </c>
    </row>
    <row r="75" spans="1:9" ht="15.75" x14ac:dyDescent="0.25">
      <c r="A75" t="s">
        <v>303</v>
      </c>
      <c r="B75" s="12" t="s">
        <v>380</v>
      </c>
      <c r="C75" t="s">
        <v>408</v>
      </c>
      <c r="D75">
        <v>2987126753</v>
      </c>
      <c r="E75" s="8" t="s">
        <v>464</v>
      </c>
      <c r="F75" s="8" t="s">
        <v>465</v>
      </c>
      <c r="G75" s="8" t="s">
        <v>424</v>
      </c>
      <c r="H75">
        <v>333444</v>
      </c>
      <c r="I75" s="2" t="s">
        <v>168</v>
      </c>
    </row>
    <row r="76" spans="1:9" ht="15.75" x14ac:dyDescent="0.25">
      <c r="A76" t="s">
        <v>304</v>
      </c>
      <c r="B76" s="12" t="s">
        <v>372</v>
      </c>
      <c r="C76" t="s">
        <v>409</v>
      </c>
      <c r="D76">
        <v>8901234567</v>
      </c>
      <c r="E76" s="8" t="s">
        <v>466</v>
      </c>
      <c r="F76" s="8" t="s">
        <v>467</v>
      </c>
      <c r="G76" s="8" t="s">
        <v>424</v>
      </c>
      <c r="H76">
        <v>444555</v>
      </c>
      <c r="I76" s="2" t="s">
        <v>168</v>
      </c>
    </row>
    <row r="77" spans="1:9" ht="15.75" x14ac:dyDescent="0.25">
      <c r="A77" t="s">
        <v>305</v>
      </c>
      <c r="B77" s="12" t="s">
        <v>800</v>
      </c>
      <c r="C77" t="s">
        <v>410</v>
      </c>
      <c r="D77">
        <v>1908762122</v>
      </c>
      <c r="E77" s="8" t="s">
        <v>468</v>
      </c>
      <c r="F77" s="8" t="s">
        <v>469</v>
      </c>
      <c r="G77" s="8" t="s">
        <v>424</v>
      </c>
      <c r="H77">
        <v>555666</v>
      </c>
      <c r="I77" s="2" t="s">
        <v>168</v>
      </c>
    </row>
    <row r="78" spans="1:9" ht="15.75" x14ac:dyDescent="0.25">
      <c r="A78" t="s">
        <v>306</v>
      </c>
      <c r="B78" s="12" t="s">
        <v>373</v>
      </c>
      <c r="C78" t="s">
        <v>411</v>
      </c>
      <c r="D78">
        <v>9012345678</v>
      </c>
      <c r="E78" s="8" t="s">
        <v>470</v>
      </c>
      <c r="F78" s="8" t="s">
        <v>471</v>
      </c>
      <c r="G78" s="8" t="s">
        <v>424</v>
      </c>
      <c r="H78">
        <v>666777</v>
      </c>
      <c r="I78" s="2" t="s">
        <v>169</v>
      </c>
    </row>
    <row r="79" spans="1:9" ht="15.75" x14ac:dyDescent="0.25">
      <c r="A79" t="s">
        <v>307</v>
      </c>
      <c r="B79" s="12" t="s">
        <v>381</v>
      </c>
      <c r="C79" t="s">
        <v>412</v>
      </c>
      <c r="D79">
        <v>18899727374</v>
      </c>
      <c r="E79" s="8" t="s">
        <v>472</v>
      </c>
      <c r="F79" s="8" t="s">
        <v>473</v>
      </c>
      <c r="G79" s="8" t="s">
        <v>424</v>
      </c>
      <c r="H79">
        <v>777888</v>
      </c>
      <c r="I79" s="2" t="s">
        <v>169</v>
      </c>
    </row>
    <row r="80" spans="1:9" ht="15.75" x14ac:dyDescent="0.25">
      <c r="A80" t="s">
        <v>308</v>
      </c>
      <c r="B80" s="12" t="s">
        <v>374</v>
      </c>
      <c r="C80" t="s">
        <v>413</v>
      </c>
      <c r="D80">
        <v>12343345678</v>
      </c>
      <c r="E80" s="8" t="s">
        <v>474</v>
      </c>
      <c r="F80" s="8" t="s">
        <v>475</v>
      </c>
      <c r="G80" s="8" t="s">
        <v>424</v>
      </c>
      <c r="H80">
        <v>888999</v>
      </c>
      <c r="I80" s="2" t="s">
        <v>168</v>
      </c>
    </row>
    <row r="81" spans="1:9" ht="15.75" x14ac:dyDescent="0.25">
      <c r="A81" t="s">
        <v>309</v>
      </c>
      <c r="B81" s="12" t="s">
        <v>382</v>
      </c>
      <c r="C81" t="s">
        <v>414</v>
      </c>
      <c r="D81">
        <v>13567894321</v>
      </c>
      <c r="E81" s="8" t="s">
        <v>476</v>
      </c>
      <c r="F81" s="8" t="s">
        <v>477</v>
      </c>
      <c r="G81" s="8" t="s">
        <v>424</v>
      </c>
      <c r="H81">
        <v>999000</v>
      </c>
      <c r="I81" s="2" t="s">
        <v>168</v>
      </c>
    </row>
    <row r="82" spans="1:9" ht="15.75" x14ac:dyDescent="0.25">
      <c r="A82" t="s">
        <v>310</v>
      </c>
      <c r="B82" s="12" t="s">
        <v>375</v>
      </c>
      <c r="C82" t="s">
        <v>415</v>
      </c>
      <c r="D82">
        <v>13698765432</v>
      </c>
      <c r="E82" s="8" t="s">
        <v>478</v>
      </c>
      <c r="F82" s="8" t="s">
        <v>479</v>
      </c>
      <c r="G82" s="8" t="s">
        <v>424</v>
      </c>
      <c r="H82">
        <v>123789</v>
      </c>
      <c r="I82" s="2" t="s">
        <v>168</v>
      </c>
    </row>
    <row r="83" spans="1:9" ht="15.75" x14ac:dyDescent="0.25">
      <c r="A83" t="s">
        <v>311</v>
      </c>
      <c r="B83" s="12" t="s">
        <v>801</v>
      </c>
      <c r="C83" t="s">
        <v>416</v>
      </c>
      <c r="D83">
        <v>13745678901</v>
      </c>
      <c r="E83" s="8" t="s">
        <v>480</v>
      </c>
      <c r="F83" s="8" t="s">
        <v>481</v>
      </c>
      <c r="G83" s="8" t="s">
        <v>424</v>
      </c>
      <c r="H83">
        <v>456012</v>
      </c>
      <c r="I83" s="2" t="s">
        <v>169</v>
      </c>
    </row>
    <row r="84" spans="1:9" ht="15.75" x14ac:dyDescent="0.25">
      <c r="A84" t="s">
        <v>312</v>
      </c>
      <c r="B84" s="12" t="s">
        <v>376</v>
      </c>
      <c r="C84" t="s">
        <v>417</v>
      </c>
      <c r="D84">
        <v>13823456789</v>
      </c>
      <c r="E84" s="8" t="s">
        <v>482</v>
      </c>
      <c r="F84" s="8" t="s">
        <v>483</v>
      </c>
      <c r="G84" s="8" t="s">
        <v>424</v>
      </c>
      <c r="H84">
        <v>987321</v>
      </c>
      <c r="I84" s="2" t="s">
        <v>169</v>
      </c>
    </row>
    <row r="85" spans="1:9" ht="15.75" x14ac:dyDescent="0.25">
      <c r="A85" t="s">
        <v>313</v>
      </c>
      <c r="B85" s="12" t="s">
        <v>802</v>
      </c>
      <c r="C85" t="s">
        <v>418</v>
      </c>
      <c r="D85">
        <v>13976543210</v>
      </c>
      <c r="E85" s="8" t="s">
        <v>484</v>
      </c>
      <c r="F85" s="8" t="s">
        <v>485</v>
      </c>
      <c r="G85" s="8" t="s">
        <v>424</v>
      </c>
      <c r="H85">
        <v>654789</v>
      </c>
      <c r="I85" s="2" t="s">
        <v>169</v>
      </c>
    </row>
    <row r="86" spans="1:9" ht="15.75" x14ac:dyDescent="0.25">
      <c r="A86" t="s">
        <v>314</v>
      </c>
      <c r="B86" s="12" t="s">
        <v>377</v>
      </c>
      <c r="C86" t="s">
        <v>419</v>
      </c>
      <c r="D86">
        <v>15012345678</v>
      </c>
      <c r="E86" s="8" t="s">
        <v>486</v>
      </c>
      <c r="F86" s="8" t="s">
        <v>487</v>
      </c>
      <c r="G86" s="8" t="s">
        <v>424</v>
      </c>
      <c r="H86">
        <v>321456</v>
      </c>
      <c r="I86" s="2" t="s">
        <v>168</v>
      </c>
    </row>
    <row r="87" spans="1:9" ht="15.75" x14ac:dyDescent="0.25">
      <c r="A87" t="s">
        <v>315</v>
      </c>
      <c r="B87" s="12" t="s">
        <v>383</v>
      </c>
      <c r="C87" t="s">
        <v>420</v>
      </c>
      <c r="D87">
        <v>15187654321</v>
      </c>
      <c r="E87" s="8" t="s">
        <v>488</v>
      </c>
      <c r="F87" s="8" t="s">
        <v>489</v>
      </c>
      <c r="G87" s="8" t="s">
        <v>424</v>
      </c>
      <c r="H87">
        <v>789654</v>
      </c>
      <c r="I87" s="2" t="s">
        <v>169</v>
      </c>
    </row>
    <row r="88" spans="1:9" ht="15.75" x14ac:dyDescent="0.25">
      <c r="A88" t="s">
        <v>316</v>
      </c>
      <c r="B88" s="12" t="s">
        <v>378</v>
      </c>
      <c r="C88" t="s">
        <v>421</v>
      </c>
      <c r="D88">
        <v>15234567890</v>
      </c>
      <c r="E88" s="8" t="s">
        <v>490</v>
      </c>
      <c r="F88" s="8" t="s">
        <v>491</v>
      </c>
      <c r="G88" s="8" t="s">
        <v>424</v>
      </c>
      <c r="H88">
        <v>456123</v>
      </c>
      <c r="I88" s="2" t="s">
        <v>169</v>
      </c>
    </row>
    <row r="89" spans="1:9" ht="15.75" x14ac:dyDescent="0.25">
      <c r="A89" t="s">
        <v>317</v>
      </c>
      <c r="B89" s="12" t="s">
        <v>384</v>
      </c>
      <c r="C89" t="s">
        <v>422</v>
      </c>
      <c r="D89">
        <v>15898761234</v>
      </c>
      <c r="E89" s="8" t="s">
        <v>492</v>
      </c>
      <c r="F89" s="8" t="s">
        <v>493</v>
      </c>
      <c r="G89" s="8" t="s">
        <v>424</v>
      </c>
      <c r="H89">
        <v>654987</v>
      </c>
      <c r="I89" s="2" t="s">
        <v>169</v>
      </c>
    </row>
    <row r="90" spans="1:9" ht="15.75" x14ac:dyDescent="0.25">
      <c r="A90" t="s">
        <v>318</v>
      </c>
      <c r="B90" s="12" t="s">
        <v>379</v>
      </c>
      <c r="C90" t="s">
        <v>423</v>
      </c>
      <c r="D90">
        <v>15965432109</v>
      </c>
      <c r="E90" s="8" t="s">
        <v>494</v>
      </c>
      <c r="F90" s="8" t="s">
        <v>495</v>
      </c>
      <c r="G90" s="8" t="s">
        <v>424</v>
      </c>
      <c r="H90">
        <v>123789</v>
      </c>
      <c r="I90" s="2" t="s">
        <v>168</v>
      </c>
    </row>
    <row r="91" spans="1:9" ht="15.75" x14ac:dyDescent="0.25">
      <c r="A91" t="s">
        <v>319</v>
      </c>
      <c r="B91" s="13" t="s">
        <v>579</v>
      </c>
      <c r="C91" s="9" t="s">
        <v>620</v>
      </c>
      <c r="D91">
        <v>9876543210</v>
      </c>
      <c r="E91" s="8" t="s">
        <v>496</v>
      </c>
      <c r="F91" s="8" t="s">
        <v>497</v>
      </c>
      <c r="G91" s="8" t="s">
        <v>424</v>
      </c>
      <c r="H91">
        <v>987654</v>
      </c>
      <c r="I91" s="2" t="s">
        <v>168</v>
      </c>
    </row>
    <row r="92" spans="1:9" ht="15.75" x14ac:dyDescent="0.25">
      <c r="A92" t="s">
        <v>320</v>
      </c>
      <c r="B92" s="13" t="s">
        <v>580</v>
      </c>
      <c r="C92" s="7" t="s">
        <v>621</v>
      </c>
      <c r="D92">
        <v>8765432109</v>
      </c>
      <c r="E92" s="8" t="s">
        <v>498</v>
      </c>
      <c r="F92" s="8" t="s">
        <v>499</v>
      </c>
      <c r="G92" s="8" t="s">
        <v>161</v>
      </c>
      <c r="H92">
        <v>321987</v>
      </c>
      <c r="I92" s="2" t="s">
        <v>168</v>
      </c>
    </row>
    <row r="93" spans="1:9" ht="15.75" x14ac:dyDescent="0.25">
      <c r="A93" t="s">
        <v>321</v>
      </c>
      <c r="B93" s="13" t="s">
        <v>581</v>
      </c>
      <c r="C93" s="9" t="s">
        <v>622</v>
      </c>
      <c r="D93">
        <v>7654321098</v>
      </c>
      <c r="E93" s="8" t="s">
        <v>500</v>
      </c>
      <c r="F93" s="8" t="s">
        <v>501</v>
      </c>
      <c r="G93" s="8" t="s">
        <v>161</v>
      </c>
      <c r="H93">
        <v>789321</v>
      </c>
      <c r="I93" s="2" t="s">
        <v>168</v>
      </c>
    </row>
    <row r="94" spans="1:9" ht="15.75" x14ac:dyDescent="0.25">
      <c r="A94" t="s">
        <v>322</v>
      </c>
      <c r="B94" s="13" t="s">
        <v>582</v>
      </c>
      <c r="C94" s="7" t="s">
        <v>623</v>
      </c>
      <c r="D94">
        <v>6543210987</v>
      </c>
      <c r="E94" s="8" t="s">
        <v>502</v>
      </c>
      <c r="F94" s="8" t="s">
        <v>268</v>
      </c>
      <c r="G94" s="8" t="s">
        <v>161</v>
      </c>
      <c r="H94">
        <v>456789</v>
      </c>
      <c r="I94" s="2" t="s">
        <v>169</v>
      </c>
    </row>
    <row r="95" spans="1:9" ht="15.75" x14ac:dyDescent="0.25">
      <c r="A95" t="s">
        <v>323</v>
      </c>
      <c r="B95" s="13" t="s">
        <v>583</v>
      </c>
      <c r="C95" s="9" t="s">
        <v>624</v>
      </c>
      <c r="D95">
        <v>5432109876</v>
      </c>
      <c r="E95" s="8" t="s">
        <v>503</v>
      </c>
      <c r="F95" s="8" t="s">
        <v>504</v>
      </c>
      <c r="G95" s="8" t="s">
        <v>161</v>
      </c>
      <c r="H95">
        <v>654321</v>
      </c>
      <c r="I95" s="2" t="s">
        <v>169</v>
      </c>
    </row>
    <row r="96" spans="1:9" ht="15.75" x14ac:dyDescent="0.25">
      <c r="A96" t="s">
        <v>324</v>
      </c>
      <c r="B96" s="13" t="s">
        <v>584</v>
      </c>
      <c r="C96" s="7" t="s">
        <v>625</v>
      </c>
      <c r="D96">
        <v>4321098765</v>
      </c>
      <c r="E96" s="8" t="s">
        <v>505</v>
      </c>
      <c r="F96" s="8" t="s">
        <v>506</v>
      </c>
      <c r="G96" s="8" t="s">
        <v>161</v>
      </c>
      <c r="H96">
        <v>123654</v>
      </c>
      <c r="I96" s="2" t="s">
        <v>168</v>
      </c>
    </row>
    <row r="97" spans="1:9" ht="15.75" x14ac:dyDescent="0.25">
      <c r="A97" t="s">
        <v>325</v>
      </c>
      <c r="B97" s="13" t="s">
        <v>585</v>
      </c>
      <c r="C97" s="9" t="s">
        <v>626</v>
      </c>
      <c r="D97">
        <v>3210987654</v>
      </c>
      <c r="E97" s="8" t="s">
        <v>507</v>
      </c>
      <c r="F97" s="8" t="s">
        <v>508</v>
      </c>
      <c r="G97" s="8" t="s">
        <v>161</v>
      </c>
      <c r="H97">
        <v>987123</v>
      </c>
      <c r="I97" s="2" t="s">
        <v>169</v>
      </c>
    </row>
    <row r="98" spans="1:9" ht="15.75" x14ac:dyDescent="0.25">
      <c r="A98" t="s">
        <v>326</v>
      </c>
      <c r="B98" s="13" t="s">
        <v>586</v>
      </c>
      <c r="C98" s="7" t="s">
        <v>627</v>
      </c>
      <c r="D98">
        <v>2109876543</v>
      </c>
      <c r="E98" s="8" t="s">
        <v>509</v>
      </c>
      <c r="F98" s="8" t="s">
        <v>510</v>
      </c>
      <c r="G98" s="8" t="s">
        <v>161</v>
      </c>
      <c r="H98">
        <v>321789</v>
      </c>
      <c r="I98" s="2" t="s">
        <v>168</v>
      </c>
    </row>
    <row r="99" spans="1:9" ht="15.75" x14ac:dyDescent="0.25">
      <c r="A99" t="s">
        <v>327</v>
      </c>
      <c r="B99" s="13" t="s">
        <v>587</v>
      </c>
      <c r="C99" s="9" t="s">
        <v>628</v>
      </c>
      <c r="D99">
        <v>1098765432</v>
      </c>
      <c r="E99" s="8" t="s">
        <v>511</v>
      </c>
      <c r="F99" s="8" t="s">
        <v>512</v>
      </c>
      <c r="G99" s="8" t="s">
        <v>161</v>
      </c>
      <c r="H99">
        <v>789456</v>
      </c>
      <c r="I99" s="2" t="s">
        <v>168</v>
      </c>
    </row>
    <row r="100" spans="1:9" ht="15.75" x14ac:dyDescent="0.25">
      <c r="A100" t="s">
        <v>328</v>
      </c>
      <c r="B100" s="13" t="s">
        <v>588</v>
      </c>
      <c r="C100" s="7" t="s">
        <v>629</v>
      </c>
      <c r="D100">
        <v>987654321</v>
      </c>
      <c r="E100" s="8" t="s">
        <v>513</v>
      </c>
      <c r="F100" s="8" t="s">
        <v>514</v>
      </c>
      <c r="G100" s="8" t="s">
        <v>161</v>
      </c>
      <c r="H100">
        <v>456321</v>
      </c>
      <c r="I100" s="2" t="s">
        <v>169</v>
      </c>
    </row>
    <row r="101" spans="1:9" ht="15.75" x14ac:dyDescent="0.25">
      <c r="A101" t="s">
        <v>329</v>
      </c>
      <c r="B101" s="13" t="s">
        <v>589</v>
      </c>
      <c r="C101" s="9" t="s">
        <v>630</v>
      </c>
      <c r="D101">
        <v>1234567890</v>
      </c>
      <c r="E101" s="8" t="s">
        <v>515</v>
      </c>
      <c r="F101" s="8" t="s">
        <v>516</v>
      </c>
      <c r="G101" s="8" t="s">
        <v>161</v>
      </c>
      <c r="H101">
        <v>654123</v>
      </c>
      <c r="I101" s="2" t="s">
        <v>169</v>
      </c>
    </row>
    <row r="102" spans="1:9" ht="15.75" x14ac:dyDescent="0.25">
      <c r="A102" t="s">
        <v>330</v>
      </c>
      <c r="B102" s="13" t="s">
        <v>590</v>
      </c>
      <c r="C102" s="7" t="s">
        <v>631</v>
      </c>
      <c r="D102">
        <v>2345678901</v>
      </c>
      <c r="E102" s="8" t="s">
        <v>517</v>
      </c>
      <c r="F102" s="8" t="s">
        <v>518</v>
      </c>
      <c r="G102" s="8" t="s">
        <v>161</v>
      </c>
      <c r="H102">
        <v>123987</v>
      </c>
      <c r="I102" s="2" t="s">
        <v>169</v>
      </c>
    </row>
    <row r="103" spans="1:9" ht="15.75" x14ac:dyDescent="0.25">
      <c r="A103" t="s">
        <v>331</v>
      </c>
      <c r="B103" s="13" t="s">
        <v>591</v>
      </c>
      <c r="C103" s="7" t="s">
        <v>632</v>
      </c>
      <c r="D103">
        <v>3456789012</v>
      </c>
      <c r="E103" s="8" t="s">
        <v>519</v>
      </c>
      <c r="F103" s="8" t="s">
        <v>520</v>
      </c>
      <c r="G103" s="8" t="s">
        <v>161</v>
      </c>
      <c r="H103">
        <v>987456</v>
      </c>
      <c r="I103" s="2" t="s">
        <v>168</v>
      </c>
    </row>
    <row r="104" spans="1:9" ht="15.75" x14ac:dyDescent="0.25">
      <c r="A104" t="s">
        <v>332</v>
      </c>
      <c r="B104" s="13" t="s">
        <v>592</v>
      </c>
      <c r="C104" s="7" t="s">
        <v>633</v>
      </c>
      <c r="D104">
        <v>4567890123</v>
      </c>
      <c r="E104" s="8" t="s">
        <v>521</v>
      </c>
      <c r="F104" s="8" t="s">
        <v>522</v>
      </c>
      <c r="G104" s="8" t="s">
        <v>161</v>
      </c>
      <c r="H104">
        <v>321654</v>
      </c>
      <c r="I104" s="2" t="s">
        <v>168</v>
      </c>
    </row>
    <row r="105" spans="1:9" ht="15.75" x14ac:dyDescent="0.25">
      <c r="A105" t="s">
        <v>333</v>
      </c>
      <c r="B105" s="13" t="s">
        <v>593</v>
      </c>
      <c r="C105" s="7" t="s">
        <v>634</v>
      </c>
      <c r="D105">
        <v>5678901234</v>
      </c>
      <c r="E105" s="8" t="s">
        <v>523</v>
      </c>
      <c r="F105" s="8" t="s">
        <v>524</v>
      </c>
      <c r="G105" s="8" t="s">
        <v>161</v>
      </c>
      <c r="H105">
        <v>789123</v>
      </c>
      <c r="I105" s="2" t="s">
        <v>168</v>
      </c>
    </row>
    <row r="106" spans="1:9" ht="15.75" x14ac:dyDescent="0.25">
      <c r="A106" t="s">
        <v>334</v>
      </c>
      <c r="B106" s="13" t="s">
        <v>594</v>
      </c>
      <c r="C106" s="7" t="s">
        <v>635</v>
      </c>
      <c r="D106">
        <v>6789012345</v>
      </c>
      <c r="E106" s="8" t="s">
        <v>525</v>
      </c>
      <c r="F106" s="8" t="s">
        <v>526</v>
      </c>
      <c r="G106" s="8" t="s">
        <v>161</v>
      </c>
      <c r="H106">
        <v>456987</v>
      </c>
      <c r="I106" s="2" t="s">
        <v>168</v>
      </c>
    </row>
    <row r="107" spans="1:9" ht="15.75" x14ac:dyDescent="0.25">
      <c r="A107" t="s">
        <v>335</v>
      </c>
      <c r="B107" s="13" t="s">
        <v>595</v>
      </c>
      <c r="C107" s="7" t="s">
        <v>636</v>
      </c>
      <c r="D107">
        <v>7890123456</v>
      </c>
      <c r="E107" s="8" t="s">
        <v>527</v>
      </c>
      <c r="F107" s="8" t="s">
        <v>528</v>
      </c>
      <c r="G107" s="8" t="s">
        <v>161</v>
      </c>
      <c r="H107">
        <v>654789</v>
      </c>
      <c r="I107" s="2" t="s">
        <v>169</v>
      </c>
    </row>
    <row r="108" spans="1:9" ht="15.75" x14ac:dyDescent="0.25">
      <c r="A108" t="s">
        <v>336</v>
      </c>
      <c r="B108" s="13" t="s">
        <v>596</v>
      </c>
      <c r="C108" s="7" t="s">
        <v>637</v>
      </c>
      <c r="D108">
        <v>8901234567</v>
      </c>
      <c r="E108" s="8" t="s">
        <v>529</v>
      </c>
      <c r="F108" s="8" t="s">
        <v>530</v>
      </c>
      <c r="G108" s="8" t="s">
        <v>161</v>
      </c>
      <c r="H108">
        <v>123321</v>
      </c>
      <c r="I108" s="2" t="s">
        <v>169</v>
      </c>
    </row>
    <row r="109" spans="1:9" ht="15.75" x14ac:dyDescent="0.25">
      <c r="A109" t="s">
        <v>337</v>
      </c>
      <c r="B109" s="13" t="s">
        <v>597</v>
      </c>
      <c r="C109" s="7" t="s">
        <v>638</v>
      </c>
      <c r="D109">
        <v>9012345678</v>
      </c>
      <c r="E109" s="8" t="s">
        <v>531</v>
      </c>
      <c r="F109" s="8" t="s">
        <v>532</v>
      </c>
      <c r="G109" s="8" t="s">
        <v>161</v>
      </c>
      <c r="H109">
        <v>987789</v>
      </c>
      <c r="I109" s="2" t="s">
        <v>168</v>
      </c>
    </row>
    <row r="110" spans="1:9" ht="15.75" x14ac:dyDescent="0.25">
      <c r="A110" t="s">
        <v>338</v>
      </c>
      <c r="B110" s="13" t="s">
        <v>598</v>
      </c>
      <c r="C110" s="7" t="s">
        <v>639</v>
      </c>
      <c r="D110">
        <v>123456789</v>
      </c>
      <c r="E110" s="8" t="s">
        <v>533</v>
      </c>
      <c r="F110" s="8" t="s">
        <v>534</v>
      </c>
      <c r="G110" s="8" t="s">
        <v>161</v>
      </c>
      <c r="H110">
        <v>321123</v>
      </c>
      <c r="I110" s="2" t="s">
        <v>168</v>
      </c>
    </row>
    <row r="111" spans="1:9" ht="15.75" x14ac:dyDescent="0.25">
      <c r="A111" t="s">
        <v>339</v>
      </c>
      <c r="B111" s="13" t="s">
        <v>599</v>
      </c>
      <c r="C111" s="7" t="s">
        <v>640</v>
      </c>
      <c r="D111">
        <v>1357924680</v>
      </c>
      <c r="E111" s="8" t="s">
        <v>535</v>
      </c>
      <c r="F111" s="8" t="s">
        <v>536</v>
      </c>
      <c r="G111" s="8" t="s">
        <v>161</v>
      </c>
      <c r="H111">
        <v>789654</v>
      </c>
      <c r="I111" s="2" t="s">
        <v>169</v>
      </c>
    </row>
    <row r="112" spans="1:9" ht="15.75" x14ac:dyDescent="0.25">
      <c r="A112" t="s">
        <v>340</v>
      </c>
      <c r="B112" s="13" t="s">
        <v>600</v>
      </c>
      <c r="C112" s="7" t="s">
        <v>641</v>
      </c>
      <c r="D112">
        <v>2468013579</v>
      </c>
      <c r="E112" s="8" t="s">
        <v>537</v>
      </c>
      <c r="F112" s="8" t="s">
        <v>538</v>
      </c>
      <c r="G112" s="8" t="s">
        <v>425</v>
      </c>
      <c r="H112">
        <v>456654</v>
      </c>
      <c r="I112" s="2" t="s">
        <v>169</v>
      </c>
    </row>
    <row r="113" spans="1:9" ht="15.75" x14ac:dyDescent="0.25">
      <c r="A113" t="s">
        <v>341</v>
      </c>
      <c r="B113" s="13" t="s">
        <v>601</v>
      </c>
      <c r="C113" s="7" t="s">
        <v>642</v>
      </c>
      <c r="D113">
        <v>3579135791</v>
      </c>
      <c r="E113" s="8" t="s">
        <v>539</v>
      </c>
      <c r="F113" s="8" t="s">
        <v>540</v>
      </c>
      <c r="G113" s="8" t="s">
        <v>425</v>
      </c>
      <c r="H113">
        <v>654987</v>
      </c>
      <c r="I113" s="2" t="s">
        <v>169</v>
      </c>
    </row>
    <row r="114" spans="1:9" ht="15.75" x14ac:dyDescent="0.25">
      <c r="A114" t="s">
        <v>342</v>
      </c>
      <c r="B114" s="13" t="s">
        <v>602</v>
      </c>
      <c r="C114" s="7" t="s">
        <v>643</v>
      </c>
      <c r="D114">
        <v>4680246802</v>
      </c>
      <c r="E114" s="8" t="s">
        <v>541</v>
      </c>
      <c r="F114" s="8" t="s">
        <v>542</v>
      </c>
      <c r="G114" s="8" t="s">
        <v>425</v>
      </c>
      <c r="H114">
        <v>123456</v>
      </c>
      <c r="I114" s="2" t="s">
        <v>168</v>
      </c>
    </row>
    <row r="115" spans="1:9" ht="15.75" x14ac:dyDescent="0.25">
      <c r="A115" t="s">
        <v>343</v>
      </c>
      <c r="B115" s="13" t="s">
        <v>603</v>
      </c>
      <c r="C115" s="7" t="s">
        <v>644</v>
      </c>
      <c r="D115">
        <v>5791357913</v>
      </c>
      <c r="E115" s="8" t="s">
        <v>543</v>
      </c>
      <c r="F115" s="8" t="s">
        <v>544</v>
      </c>
      <c r="G115" s="8" t="s">
        <v>425</v>
      </c>
      <c r="H115">
        <v>987321</v>
      </c>
      <c r="I115" s="2" t="s">
        <v>168</v>
      </c>
    </row>
    <row r="116" spans="1:9" ht="15.75" x14ac:dyDescent="0.25">
      <c r="A116" t="s">
        <v>344</v>
      </c>
      <c r="B116" s="13" t="s">
        <v>604</v>
      </c>
      <c r="C116" s="7" t="s">
        <v>645</v>
      </c>
      <c r="D116">
        <v>6802468024</v>
      </c>
      <c r="E116" s="8" t="s">
        <v>545</v>
      </c>
      <c r="F116" s="8" t="s">
        <v>546</v>
      </c>
      <c r="G116" s="8" t="s">
        <v>425</v>
      </c>
      <c r="H116">
        <v>321654</v>
      </c>
      <c r="I116" s="2" t="s">
        <v>168</v>
      </c>
    </row>
    <row r="117" spans="1:9" ht="15.75" x14ac:dyDescent="0.25">
      <c r="A117" t="s">
        <v>345</v>
      </c>
      <c r="B117" s="13" t="s">
        <v>605</v>
      </c>
      <c r="C117" s="7" t="s">
        <v>646</v>
      </c>
      <c r="D117">
        <v>7913579135</v>
      </c>
      <c r="E117" s="8" t="s">
        <v>547</v>
      </c>
      <c r="F117" s="8" t="s">
        <v>548</v>
      </c>
      <c r="G117" s="8" t="s">
        <v>425</v>
      </c>
      <c r="H117">
        <v>789987</v>
      </c>
      <c r="I117" s="2" t="s">
        <v>168</v>
      </c>
    </row>
    <row r="118" spans="1:9" ht="15.75" x14ac:dyDescent="0.25">
      <c r="A118" t="s">
        <v>346</v>
      </c>
      <c r="B118" s="13" t="s">
        <v>606</v>
      </c>
      <c r="C118" s="7" t="s">
        <v>647</v>
      </c>
      <c r="D118">
        <v>8024680246</v>
      </c>
      <c r="E118" s="8" t="s">
        <v>549</v>
      </c>
      <c r="F118" s="8" t="s">
        <v>550</v>
      </c>
      <c r="G118" s="8" t="s">
        <v>425</v>
      </c>
      <c r="H118">
        <v>456123</v>
      </c>
      <c r="I118" s="2" t="s">
        <v>169</v>
      </c>
    </row>
    <row r="119" spans="1:9" ht="15.75" x14ac:dyDescent="0.25">
      <c r="A119" t="s">
        <v>347</v>
      </c>
      <c r="B119" s="13" t="s">
        <v>607</v>
      </c>
      <c r="C119" s="7" t="s">
        <v>648</v>
      </c>
      <c r="D119">
        <v>9135791357</v>
      </c>
      <c r="E119" s="8" t="s">
        <v>551</v>
      </c>
      <c r="F119" s="8" t="s">
        <v>552</v>
      </c>
      <c r="G119" s="8" t="s">
        <v>425</v>
      </c>
      <c r="H119">
        <v>654321</v>
      </c>
      <c r="I119" s="2" t="s">
        <v>169</v>
      </c>
    </row>
    <row r="120" spans="1:9" ht="15.75" x14ac:dyDescent="0.25">
      <c r="A120" t="s">
        <v>348</v>
      </c>
      <c r="B120" s="13" t="s">
        <v>608</v>
      </c>
      <c r="C120" s="7" t="s">
        <v>649</v>
      </c>
      <c r="D120">
        <v>246802468</v>
      </c>
      <c r="E120" s="8" t="s">
        <v>553</v>
      </c>
      <c r="F120" s="8" t="s">
        <v>554</v>
      </c>
      <c r="G120" s="8" t="s">
        <v>425</v>
      </c>
      <c r="H120">
        <v>123789</v>
      </c>
      <c r="I120" s="2" t="s">
        <v>169</v>
      </c>
    </row>
    <row r="121" spans="1:9" ht="15.75" x14ac:dyDescent="0.25">
      <c r="A121" t="s">
        <v>349</v>
      </c>
      <c r="B121" s="13" t="s">
        <v>609</v>
      </c>
      <c r="C121" s="7" t="s">
        <v>650</v>
      </c>
      <c r="D121">
        <v>1357913579</v>
      </c>
      <c r="E121" s="8" t="s">
        <v>555</v>
      </c>
      <c r="F121" s="8" t="s">
        <v>556</v>
      </c>
      <c r="G121" s="8" t="s">
        <v>425</v>
      </c>
      <c r="H121">
        <v>987654</v>
      </c>
      <c r="I121" s="2" t="s">
        <v>168</v>
      </c>
    </row>
    <row r="122" spans="1:9" ht="15.75" x14ac:dyDescent="0.25">
      <c r="A122" t="s">
        <v>350</v>
      </c>
      <c r="B122" s="13" t="s">
        <v>610</v>
      </c>
      <c r="C122" s="7" t="s">
        <v>651</v>
      </c>
      <c r="D122">
        <v>2468024680</v>
      </c>
      <c r="E122" s="8" t="s">
        <v>557</v>
      </c>
      <c r="F122" s="8" t="s">
        <v>558</v>
      </c>
      <c r="G122" s="8" t="s">
        <v>425</v>
      </c>
      <c r="H122">
        <v>321987</v>
      </c>
      <c r="I122" s="2" t="s">
        <v>168</v>
      </c>
    </row>
    <row r="123" spans="1:9" ht="15.75" x14ac:dyDescent="0.25">
      <c r="A123" t="s">
        <v>351</v>
      </c>
      <c r="B123" s="13" t="s">
        <v>611</v>
      </c>
      <c r="C123" s="7" t="s">
        <v>652</v>
      </c>
      <c r="D123">
        <v>3579135791</v>
      </c>
      <c r="E123" s="8" t="s">
        <v>559</v>
      </c>
      <c r="F123" s="8" t="s">
        <v>560</v>
      </c>
      <c r="G123" s="8" t="s">
        <v>425</v>
      </c>
      <c r="H123">
        <v>789321</v>
      </c>
      <c r="I123" s="2" t="s">
        <v>169</v>
      </c>
    </row>
    <row r="124" spans="1:9" ht="15.75" x14ac:dyDescent="0.25">
      <c r="A124" t="s">
        <v>352</v>
      </c>
      <c r="B124" s="13" t="s">
        <v>612</v>
      </c>
      <c r="C124" s="7" t="s">
        <v>653</v>
      </c>
      <c r="D124">
        <v>4680246802</v>
      </c>
      <c r="E124" s="8" t="s">
        <v>561</v>
      </c>
      <c r="F124" s="8" t="s">
        <v>562</v>
      </c>
      <c r="G124" s="8" t="s">
        <v>425</v>
      </c>
      <c r="H124">
        <v>234567</v>
      </c>
      <c r="I124" s="2" t="s">
        <v>168</v>
      </c>
    </row>
    <row r="125" spans="1:9" ht="15.75" x14ac:dyDescent="0.25">
      <c r="A125" t="s">
        <v>353</v>
      </c>
      <c r="B125" s="13" t="s">
        <v>613</v>
      </c>
      <c r="C125" s="7" t="s">
        <v>654</v>
      </c>
      <c r="D125">
        <v>5791357913</v>
      </c>
      <c r="E125" s="8" t="s">
        <v>563</v>
      </c>
      <c r="F125" s="8" t="s">
        <v>564</v>
      </c>
      <c r="G125" s="8" t="s">
        <v>425</v>
      </c>
      <c r="H125">
        <v>876543</v>
      </c>
      <c r="I125" s="2" t="s">
        <v>168</v>
      </c>
    </row>
    <row r="126" spans="1:9" ht="15.75" x14ac:dyDescent="0.25">
      <c r="A126" t="s">
        <v>354</v>
      </c>
      <c r="B126" s="13" t="s">
        <v>614</v>
      </c>
      <c r="C126" s="7" t="s">
        <v>655</v>
      </c>
      <c r="D126">
        <v>6802468024</v>
      </c>
      <c r="E126" s="8" t="s">
        <v>565</v>
      </c>
      <c r="F126" s="8" t="s">
        <v>566</v>
      </c>
      <c r="G126" s="8" t="s">
        <v>425</v>
      </c>
      <c r="H126">
        <v>543210</v>
      </c>
      <c r="I126" s="2" t="s">
        <v>169</v>
      </c>
    </row>
    <row r="127" spans="1:9" ht="15.75" x14ac:dyDescent="0.25">
      <c r="A127" t="s">
        <v>355</v>
      </c>
      <c r="B127" s="13" t="s">
        <v>615</v>
      </c>
      <c r="C127" s="7" t="s">
        <v>656</v>
      </c>
      <c r="D127">
        <v>7913579135</v>
      </c>
      <c r="E127" s="8" t="s">
        <v>567</v>
      </c>
      <c r="F127" s="8" t="s">
        <v>568</v>
      </c>
      <c r="G127" s="8" t="s">
        <v>425</v>
      </c>
      <c r="H127">
        <v>987123</v>
      </c>
      <c r="I127" s="2" t="s">
        <v>169</v>
      </c>
    </row>
    <row r="128" spans="1:9" ht="15.75" x14ac:dyDescent="0.25">
      <c r="A128" t="s">
        <v>356</v>
      </c>
      <c r="B128" s="13" t="s">
        <v>616</v>
      </c>
      <c r="C128" s="7" t="s">
        <v>657</v>
      </c>
      <c r="D128">
        <v>8024680246</v>
      </c>
      <c r="E128" s="8" t="s">
        <v>569</v>
      </c>
      <c r="F128" s="8" t="s">
        <v>570</v>
      </c>
      <c r="G128" s="8" t="s">
        <v>425</v>
      </c>
      <c r="H128">
        <v>654789</v>
      </c>
      <c r="I128" s="2" t="s">
        <v>169</v>
      </c>
    </row>
    <row r="129" spans="1:9" ht="15.75" x14ac:dyDescent="0.25">
      <c r="A129" t="s">
        <v>357</v>
      </c>
      <c r="B129" s="13" t="s">
        <v>617</v>
      </c>
      <c r="C129" s="7" t="s">
        <v>658</v>
      </c>
      <c r="D129">
        <v>9135791357</v>
      </c>
      <c r="E129" s="8" t="s">
        <v>571</v>
      </c>
      <c r="F129" s="8" t="s">
        <v>572</v>
      </c>
      <c r="G129" s="8" t="s">
        <v>425</v>
      </c>
      <c r="H129">
        <v>321987</v>
      </c>
      <c r="I129" s="2" t="s">
        <v>168</v>
      </c>
    </row>
    <row r="130" spans="1:9" ht="15.75" x14ac:dyDescent="0.25">
      <c r="A130" t="s">
        <v>358</v>
      </c>
      <c r="B130" s="13" t="s">
        <v>618</v>
      </c>
      <c r="C130" s="7" t="s">
        <v>659</v>
      </c>
      <c r="D130">
        <v>2468024568</v>
      </c>
      <c r="E130" s="8" t="s">
        <v>573</v>
      </c>
      <c r="F130" s="8" t="s">
        <v>574</v>
      </c>
      <c r="G130" s="8" t="s">
        <v>425</v>
      </c>
      <c r="H130">
        <v>789654</v>
      </c>
      <c r="I130" s="2" t="s">
        <v>168</v>
      </c>
    </row>
    <row r="131" spans="1:9" ht="15.75" x14ac:dyDescent="0.25">
      <c r="A131" t="s">
        <v>359</v>
      </c>
      <c r="B131" s="13" t="s">
        <v>619</v>
      </c>
      <c r="C131" s="7" t="s">
        <v>660</v>
      </c>
      <c r="D131">
        <v>1357913579</v>
      </c>
      <c r="E131" s="8" t="s">
        <v>575</v>
      </c>
      <c r="F131" s="8" t="s">
        <v>576</v>
      </c>
      <c r="G131" s="8" t="s">
        <v>425</v>
      </c>
      <c r="H131">
        <v>456321</v>
      </c>
      <c r="I131" s="2" t="s">
        <v>168</v>
      </c>
    </row>
    <row r="132" spans="1:9" x14ac:dyDescent="0.25">
      <c r="A132" t="s">
        <v>807</v>
      </c>
      <c r="B132" t="s">
        <v>971</v>
      </c>
      <c r="C132" t="s">
        <v>1052</v>
      </c>
      <c r="D132">
        <v>1234567890</v>
      </c>
      <c r="E132" s="4" t="s">
        <v>1134</v>
      </c>
      <c r="F132" s="4" t="s">
        <v>1216</v>
      </c>
      <c r="G132" s="8" t="s">
        <v>425</v>
      </c>
      <c r="H132">
        <v>123456</v>
      </c>
      <c r="I132" s="2" t="s">
        <v>169</v>
      </c>
    </row>
    <row r="133" spans="1:9" x14ac:dyDescent="0.25">
      <c r="A133" t="s">
        <v>808</v>
      </c>
      <c r="B133" t="s">
        <v>972</v>
      </c>
      <c r="C133" t="s">
        <v>1053</v>
      </c>
      <c r="D133">
        <v>2345678901</v>
      </c>
      <c r="E133" s="4" t="s">
        <v>1135</v>
      </c>
      <c r="F133" s="4" t="s">
        <v>1217</v>
      </c>
      <c r="G133" s="8" t="s">
        <v>160</v>
      </c>
      <c r="H133">
        <v>234567</v>
      </c>
      <c r="I133" s="2" t="s">
        <v>168</v>
      </c>
    </row>
    <row r="134" spans="1:9" x14ac:dyDescent="0.25">
      <c r="A134" t="s">
        <v>809</v>
      </c>
      <c r="B134" t="s">
        <v>973</v>
      </c>
      <c r="C134" t="s">
        <v>1054</v>
      </c>
      <c r="D134">
        <v>3456789012</v>
      </c>
      <c r="E134" s="4" t="s">
        <v>1136</v>
      </c>
      <c r="F134" s="4" t="s">
        <v>1218</v>
      </c>
      <c r="G134" s="8" t="s">
        <v>160</v>
      </c>
      <c r="H134">
        <v>345678</v>
      </c>
      <c r="I134" s="2" t="s">
        <v>169</v>
      </c>
    </row>
    <row r="135" spans="1:9" x14ac:dyDescent="0.25">
      <c r="A135" t="s">
        <v>810</v>
      </c>
      <c r="B135" t="s">
        <v>974</v>
      </c>
      <c r="C135" t="s">
        <v>1055</v>
      </c>
      <c r="D135">
        <v>4567890123</v>
      </c>
      <c r="E135" s="4" t="s">
        <v>1137</v>
      </c>
      <c r="F135" s="4" t="s">
        <v>1219</v>
      </c>
      <c r="G135" s="8" t="s">
        <v>578</v>
      </c>
      <c r="H135">
        <v>456789</v>
      </c>
      <c r="I135" s="2" t="s">
        <v>169</v>
      </c>
    </row>
    <row r="136" spans="1:9" x14ac:dyDescent="0.25">
      <c r="A136" t="s">
        <v>811</v>
      </c>
      <c r="B136" t="s">
        <v>975</v>
      </c>
      <c r="C136" t="s">
        <v>1056</v>
      </c>
      <c r="D136">
        <v>5678901234</v>
      </c>
      <c r="E136" s="4" t="s">
        <v>1138</v>
      </c>
      <c r="F136" s="4" t="s">
        <v>1220</v>
      </c>
      <c r="G136" s="8" t="s">
        <v>161</v>
      </c>
      <c r="H136">
        <v>567890</v>
      </c>
      <c r="I136" s="2" t="s">
        <v>168</v>
      </c>
    </row>
    <row r="137" spans="1:9" x14ac:dyDescent="0.25">
      <c r="A137" t="s">
        <v>812</v>
      </c>
      <c r="B137" t="s">
        <v>976</v>
      </c>
      <c r="C137" t="s">
        <v>1057</v>
      </c>
      <c r="D137">
        <v>6789012345</v>
      </c>
      <c r="E137" s="4" t="s">
        <v>1139</v>
      </c>
      <c r="F137" s="4" t="s">
        <v>1221</v>
      </c>
      <c r="G137" s="8" t="s">
        <v>424</v>
      </c>
      <c r="H137">
        <v>678901</v>
      </c>
      <c r="I137" s="2" t="s">
        <v>168</v>
      </c>
    </row>
    <row r="138" spans="1:9" x14ac:dyDescent="0.25">
      <c r="A138" t="s">
        <v>813</v>
      </c>
      <c r="B138" t="s">
        <v>977</v>
      </c>
      <c r="C138" t="s">
        <v>1058</v>
      </c>
      <c r="D138">
        <v>7890123456</v>
      </c>
      <c r="E138" s="4" t="s">
        <v>1140</v>
      </c>
      <c r="F138" s="4" t="s">
        <v>1222</v>
      </c>
      <c r="G138" s="8" t="s">
        <v>424</v>
      </c>
      <c r="H138">
        <v>789012</v>
      </c>
      <c r="I138" s="2" t="s">
        <v>169</v>
      </c>
    </row>
    <row r="139" spans="1:9" x14ac:dyDescent="0.25">
      <c r="A139" t="s">
        <v>814</v>
      </c>
      <c r="B139" t="s">
        <v>978</v>
      </c>
      <c r="C139" t="s">
        <v>1059</v>
      </c>
      <c r="D139">
        <v>8901234567</v>
      </c>
      <c r="E139" s="4" t="s">
        <v>1141</v>
      </c>
      <c r="F139" s="4" t="s">
        <v>1223</v>
      </c>
      <c r="G139" s="8" t="s">
        <v>424</v>
      </c>
      <c r="H139">
        <v>890123</v>
      </c>
      <c r="I139" s="2" t="s">
        <v>169</v>
      </c>
    </row>
    <row r="140" spans="1:9" x14ac:dyDescent="0.25">
      <c r="A140" t="s">
        <v>815</v>
      </c>
      <c r="B140" t="s">
        <v>979</v>
      </c>
      <c r="C140" t="s">
        <v>1060</v>
      </c>
      <c r="D140">
        <v>9012345678</v>
      </c>
      <c r="E140" s="4" t="s">
        <v>1142</v>
      </c>
      <c r="F140" s="4" t="s">
        <v>1224</v>
      </c>
      <c r="G140" s="8" t="s">
        <v>161</v>
      </c>
      <c r="H140">
        <v>901234</v>
      </c>
      <c r="I140" s="2" t="s">
        <v>168</v>
      </c>
    </row>
    <row r="141" spans="1:9" x14ac:dyDescent="0.25">
      <c r="A141" t="s">
        <v>816</v>
      </c>
      <c r="B141" s="2" t="s">
        <v>980</v>
      </c>
      <c r="C141" s="7" t="s">
        <v>1061</v>
      </c>
      <c r="D141">
        <v>123456789</v>
      </c>
      <c r="E141" s="4" t="s">
        <v>1143</v>
      </c>
      <c r="F141" s="4" t="s">
        <v>1225</v>
      </c>
      <c r="G141" t="s">
        <v>425</v>
      </c>
      <c r="H141">
        <v>12345</v>
      </c>
      <c r="I141" s="2" t="s">
        <v>168</v>
      </c>
    </row>
    <row r="142" spans="1:9" x14ac:dyDescent="0.25">
      <c r="A142" t="s">
        <v>817</v>
      </c>
      <c r="B142" s="2" t="s">
        <v>981</v>
      </c>
      <c r="C142" s="7" t="s">
        <v>1062</v>
      </c>
      <c r="D142">
        <v>1352463579</v>
      </c>
      <c r="E142" s="4" t="s">
        <v>1144</v>
      </c>
      <c r="F142" s="4" t="s">
        <v>1226</v>
      </c>
      <c r="G142" t="s">
        <v>160</v>
      </c>
      <c r="H142">
        <v>135790</v>
      </c>
      <c r="I142" s="2" t="s">
        <v>169</v>
      </c>
    </row>
    <row r="143" spans="1:9" x14ac:dyDescent="0.25">
      <c r="A143" t="s">
        <v>818</v>
      </c>
      <c r="B143" s="2" t="s">
        <v>982</v>
      </c>
      <c r="C143" s="7" t="s">
        <v>1063</v>
      </c>
      <c r="D143">
        <v>2463574680</v>
      </c>
      <c r="E143" s="4" t="s">
        <v>1145</v>
      </c>
      <c r="F143" s="4" t="s">
        <v>1227</v>
      </c>
      <c r="G143" t="s">
        <v>578</v>
      </c>
      <c r="H143">
        <v>246801</v>
      </c>
      <c r="I143" s="2" t="s">
        <v>169</v>
      </c>
    </row>
    <row r="144" spans="1:9" x14ac:dyDescent="0.25">
      <c r="A144" t="s">
        <v>819</v>
      </c>
      <c r="B144" s="2" t="s">
        <v>983</v>
      </c>
      <c r="C144" s="7" t="s">
        <v>1064</v>
      </c>
      <c r="D144">
        <v>3574685791</v>
      </c>
      <c r="E144" s="4" t="s">
        <v>1146</v>
      </c>
      <c r="F144" s="4" t="s">
        <v>1228</v>
      </c>
      <c r="G144" t="s">
        <v>425</v>
      </c>
      <c r="H144">
        <v>357912</v>
      </c>
      <c r="I144" s="2" t="s">
        <v>168</v>
      </c>
    </row>
    <row r="145" spans="1:9" x14ac:dyDescent="0.25">
      <c r="A145" t="s">
        <v>820</v>
      </c>
      <c r="B145" s="2" t="s">
        <v>984</v>
      </c>
      <c r="C145" s="7" t="s">
        <v>1065</v>
      </c>
      <c r="D145">
        <v>4685796802</v>
      </c>
      <c r="E145" s="4" t="s">
        <v>1147</v>
      </c>
      <c r="F145" s="4" t="s">
        <v>1229</v>
      </c>
      <c r="G145" s="8" t="s">
        <v>424</v>
      </c>
      <c r="H145">
        <v>468023</v>
      </c>
      <c r="I145" s="2" t="s">
        <v>168</v>
      </c>
    </row>
    <row r="146" spans="1:9" x14ac:dyDescent="0.25">
      <c r="A146" t="s">
        <v>821</v>
      </c>
      <c r="B146" s="2" t="s">
        <v>985</v>
      </c>
      <c r="C146" s="7" t="s">
        <v>1066</v>
      </c>
      <c r="D146">
        <v>5796807913</v>
      </c>
      <c r="E146" s="4" t="s">
        <v>1148</v>
      </c>
      <c r="F146" s="4" t="s">
        <v>1230</v>
      </c>
      <c r="G146" s="8" t="s">
        <v>161</v>
      </c>
      <c r="H146">
        <v>579134</v>
      </c>
      <c r="I146" s="2" t="s">
        <v>168</v>
      </c>
    </row>
    <row r="147" spans="1:9" x14ac:dyDescent="0.25">
      <c r="A147" t="s">
        <v>822</v>
      </c>
      <c r="B147" s="2" t="s">
        <v>986</v>
      </c>
      <c r="C147" s="7" t="s">
        <v>1067</v>
      </c>
      <c r="D147">
        <v>6807918024</v>
      </c>
      <c r="E147" s="4" t="s">
        <v>1149</v>
      </c>
      <c r="F147" s="4" t="s">
        <v>1231</v>
      </c>
      <c r="G147" t="s">
        <v>425</v>
      </c>
      <c r="H147">
        <v>680245</v>
      </c>
      <c r="I147" s="2" t="s">
        <v>168</v>
      </c>
    </row>
    <row r="148" spans="1:9" x14ac:dyDescent="0.25">
      <c r="A148" t="s">
        <v>823</v>
      </c>
      <c r="B148" s="2" t="s">
        <v>987</v>
      </c>
      <c r="C148" s="7" t="s">
        <v>1068</v>
      </c>
      <c r="D148">
        <v>7918029135</v>
      </c>
      <c r="E148" s="4" t="s">
        <v>1150</v>
      </c>
      <c r="F148" s="4" t="s">
        <v>1232</v>
      </c>
      <c r="G148" t="s">
        <v>160</v>
      </c>
      <c r="H148">
        <v>791356</v>
      </c>
      <c r="I148" s="2" t="s">
        <v>169</v>
      </c>
    </row>
    <row r="149" spans="1:9" x14ac:dyDescent="0.25">
      <c r="A149" t="s">
        <v>824</v>
      </c>
      <c r="B149" s="2" t="s">
        <v>988</v>
      </c>
      <c r="C149" s="7" t="s">
        <v>1069</v>
      </c>
      <c r="D149">
        <v>8029130246</v>
      </c>
      <c r="E149" s="4" t="s">
        <v>1151</v>
      </c>
      <c r="F149" s="4" t="s">
        <v>1233</v>
      </c>
      <c r="G149" t="s">
        <v>578</v>
      </c>
      <c r="H149">
        <v>802467</v>
      </c>
      <c r="I149" s="2" t="s">
        <v>168</v>
      </c>
    </row>
    <row r="150" spans="1:9" x14ac:dyDescent="0.25">
      <c r="A150" t="s">
        <v>825</v>
      </c>
      <c r="B150" s="2" t="s">
        <v>989</v>
      </c>
      <c r="C150" s="7" t="s">
        <v>1070</v>
      </c>
      <c r="D150">
        <v>9130241357</v>
      </c>
      <c r="E150" s="4" t="s">
        <v>1152</v>
      </c>
      <c r="F150" s="4" t="s">
        <v>1234</v>
      </c>
      <c r="G150" t="s">
        <v>425</v>
      </c>
      <c r="H150">
        <v>913578</v>
      </c>
      <c r="I150" s="2" t="s">
        <v>168</v>
      </c>
    </row>
    <row r="151" spans="1:9" x14ac:dyDescent="0.25">
      <c r="A151" t="s">
        <v>826</v>
      </c>
      <c r="B151" s="2" t="s">
        <v>990</v>
      </c>
      <c r="C151" s="7" t="s">
        <v>1071</v>
      </c>
      <c r="D151">
        <v>241352468</v>
      </c>
      <c r="E151" s="4" t="s">
        <v>1153</v>
      </c>
      <c r="F151" s="4" t="s">
        <v>1235</v>
      </c>
      <c r="G151" s="8" t="s">
        <v>424</v>
      </c>
      <c r="H151">
        <v>24689</v>
      </c>
      <c r="I151" s="2" t="s">
        <v>169</v>
      </c>
    </row>
    <row r="152" spans="1:9" x14ac:dyDescent="0.25">
      <c r="A152" t="s">
        <v>827</v>
      </c>
      <c r="B152" s="2" t="s">
        <v>991</v>
      </c>
      <c r="C152" s="7" t="s">
        <v>1072</v>
      </c>
      <c r="D152">
        <v>1452563679</v>
      </c>
      <c r="E152" s="4" t="s">
        <v>1154</v>
      </c>
      <c r="F152" s="4" t="s">
        <v>1236</v>
      </c>
      <c r="G152" s="8" t="s">
        <v>161</v>
      </c>
      <c r="H152">
        <v>145678</v>
      </c>
      <c r="I152" s="2" t="s">
        <v>168</v>
      </c>
    </row>
    <row r="153" spans="1:9" x14ac:dyDescent="0.25">
      <c r="A153" t="s">
        <v>828</v>
      </c>
      <c r="B153" s="2" t="s">
        <v>992</v>
      </c>
      <c r="C153" s="7" t="s">
        <v>1073</v>
      </c>
      <c r="D153">
        <v>2563674780</v>
      </c>
      <c r="E153" s="4" t="s">
        <v>1155</v>
      </c>
      <c r="F153" s="4" t="s">
        <v>1237</v>
      </c>
      <c r="G153" t="s">
        <v>425</v>
      </c>
      <c r="H153">
        <v>256789</v>
      </c>
      <c r="I153" s="2" t="s">
        <v>168</v>
      </c>
    </row>
    <row r="154" spans="1:9" x14ac:dyDescent="0.25">
      <c r="A154" t="s">
        <v>829</v>
      </c>
      <c r="B154" s="2" t="s">
        <v>993</v>
      </c>
      <c r="C154" s="7" t="s">
        <v>1074</v>
      </c>
      <c r="D154">
        <v>3674785891</v>
      </c>
      <c r="E154" s="4" t="s">
        <v>1156</v>
      </c>
      <c r="F154" s="4" t="s">
        <v>1238</v>
      </c>
      <c r="G154" t="s">
        <v>160</v>
      </c>
      <c r="H154">
        <v>367890</v>
      </c>
      <c r="I154" s="2" t="s">
        <v>168</v>
      </c>
    </row>
    <row r="155" spans="1:9" x14ac:dyDescent="0.25">
      <c r="A155" t="s">
        <v>830</v>
      </c>
      <c r="B155" s="2" t="s">
        <v>994</v>
      </c>
      <c r="C155" s="7" t="s">
        <v>1075</v>
      </c>
      <c r="D155">
        <v>4785896902</v>
      </c>
      <c r="E155" s="4" t="s">
        <v>1157</v>
      </c>
      <c r="F155" s="4" t="s">
        <v>1239</v>
      </c>
      <c r="G155" t="s">
        <v>578</v>
      </c>
      <c r="H155">
        <v>478901</v>
      </c>
      <c r="I155" s="2" t="s">
        <v>168</v>
      </c>
    </row>
    <row r="156" spans="1:9" x14ac:dyDescent="0.25">
      <c r="A156" t="s">
        <v>831</v>
      </c>
      <c r="B156" s="2" t="s">
        <v>995</v>
      </c>
      <c r="C156" s="7" t="s">
        <v>1076</v>
      </c>
      <c r="D156">
        <v>5896907913</v>
      </c>
      <c r="E156" s="4" t="s">
        <v>1158</v>
      </c>
      <c r="F156" s="4" t="s">
        <v>1240</v>
      </c>
      <c r="G156" t="s">
        <v>425</v>
      </c>
      <c r="H156">
        <v>589012</v>
      </c>
      <c r="I156" s="2" t="s">
        <v>168</v>
      </c>
    </row>
    <row r="157" spans="1:9" x14ac:dyDescent="0.25">
      <c r="A157" t="s">
        <v>832</v>
      </c>
      <c r="B157" s="2" t="s">
        <v>996</v>
      </c>
      <c r="C157" s="7" t="s">
        <v>1077</v>
      </c>
      <c r="D157">
        <v>6907918024</v>
      </c>
      <c r="E157" s="4" t="s">
        <v>1159</v>
      </c>
      <c r="F157" s="4" t="s">
        <v>1241</v>
      </c>
      <c r="G157" s="8" t="s">
        <v>424</v>
      </c>
      <c r="H157">
        <v>690123</v>
      </c>
      <c r="I157" s="2" t="s">
        <v>168</v>
      </c>
    </row>
    <row r="158" spans="1:9" x14ac:dyDescent="0.25">
      <c r="A158" t="s">
        <v>833</v>
      </c>
      <c r="B158" s="2" t="s">
        <v>997</v>
      </c>
      <c r="C158" s="7" t="s">
        <v>1078</v>
      </c>
      <c r="D158">
        <v>7918029135</v>
      </c>
      <c r="E158" s="4" t="s">
        <v>1160</v>
      </c>
      <c r="F158" s="4" t="s">
        <v>1242</v>
      </c>
      <c r="G158" s="8" t="s">
        <v>161</v>
      </c>
      <c r="H158">
        <v>791234</v>
      </c>
      <c r="I158" s="2" t="s">
        <v>169</v>
      </c>
    </row>
    <row r="159" spans="1:9" x14ac:dyDescent="0.25">
      <c r="A159" t="s">
        <v>834</v>
      </c>
      <c r="B159" s="2" t="s">
        <v>998</v>
      </c>
      <c r="C159" s="7" t="s">
        <v>1079</v>
      </c>
      <c r="D159">
        <v>8029130246</v>
      </c>
      <c r="E159" s="4" t="s">
        <v>1161</v>
      </c>
      <c r="F159" s="4" t="s">
        <v>1243</v>
      </c>
      <c r="G159" t="s">
        <v>425</v>
      </c>
      <c r="H159">
        <v>802345</v>
      </c>
      <c r="I159" s="2" t="s">
        <v>169</v>
      </c>
    </row>
    <row r="160" spans="1:9" x14ac:dyDescent="0.25">
      <c r="A160" t="s">
        <v>835</v>
      </c>
      <c r="B160" s="2" t="s">
        <v>999</v>
      </c>
      <c r="C160" s="7" t="s">
        <v>1080</v>
      </c>
      <c r="D160">
        <v>9130241357</v>
      </c>
      <c r="E160" s="4" t="s">
        <v>1162</v>
      </c>
      <c r="F160" s="4" t="s">
        <v>1244</v>
      </c>
      <c r="G160" t="s">
        <v>160</v>
      </c>
      <c r="H160">
        <v>913456</v>
      </c>
      <c r="I160" s="2" t="s">
        <v>169</v>
      </c>
    </row>
    <row r="161" spans="1:9" x14ac:dyDescent="0.25">
      <c r="A161" t="s">
        <v>836</v>
      </c>
      <c r="B161" s="2" t="s">
        <v>1000</v>
      </c>
      <c r="C161" s="7" t="s">
        <v>1081</v>
      </c>
      <c r="D161">
        <v>241352468</v>
      </c>
      <c r="E161" s="4" t="s">
        <v>1163</v>
      </c>
      <c r="F161" s="4" t="s">
        <v>1245</v>
      </c>
      <c r="G161" t="s">
        <v>578</v>
      </c>
      <c r="H161">
        <v>24567</v>
      </c>
      <c r="I161" s="2" t="s">
        <v>168</v>
      </c>
    </row>
    <row r="162" spans="1:9" x14ac:dyDescent="0.25">
      <c r="A162" t="s">
        <v>837</v>
      </c>
      <c r="B162" s="2" t="s">
        <v>1001</v>
      </c>
      <c r="C162" s="7" t="s">
        <v>1082</v>
      </c>
      <c r="D162">
        <v>1582693709</v>
      </c>
      <c r="E162" s="4" t="s">
        <v>1164</v>
      </c>
      <c r="F162" s="4" t="s">
        <v>1246</v>
      </c>
      <c r="G162" t="s">
        <v>425</v>
      </c>
      <c r="H162">
        <v>158679</v>
      </c>
      <c r="I162" s="2" t="s">
        <v>168</v>
      </c>
    </row>
    <row r="163" spans="1:9" x14ac:dyDescent="0.25">
      <c r="A163" t="s">
        <v>838</v>
      </c>
      <c r="B163" s="2" t="s">
        <v>1002</v>
      </c>
      <c r="C163" s="7" t="s">
        <v>1083</v>
      </c>
      <c r="D163">
        <v>2693704810</v>
      </c>
      <c r="E163" s="4" t="s">
        <v>1165</v>
      </c>
      <c r="F163" s="4" t="s">
        <v>1247</v>
      </c>
      <c r="G163" s="8" t="s">
        <v>424</v>
      </c>
      <c r="H163">
        <v>269780</v>
      </c>
      <c r="I163" s="2" t="s">
        <v>168</v>
      </c>
    </row>
    <row r="164" spans="1:9" x14ac:dyDescent="0.25">
      <c r="A164" t="s">
        <v>839</v>
      </c>
      <c r="B164" s="2" t="s">
        <v>1003</v>
      </c>
      <c r="C164" s="7" t="s">
        <v>1084</v>
      </c>
      <c r="D164">
        <v>3704815921</v>
      </c>
      <c r="E164" s="4" t="s">
        <v>1166</v>
      </c>
      <c r="F164" s="4" t="s">
        <v>1248</v>
      </c>
      <c r="G164" s="8" t="s">
        <v>161</v>
      </c>
      <c r="H164">
        <v>370891</v>
      </c>
      <c r="I164" s="2" t="s">
        <v>168</v>
      </c>
    </row>
    <row r="165" spans="1:9" x14ac:dyDescent="0.25">
      <c r="A165" t="s">
        <v>840</v>
      </c>
      <c r="B165" s="2" t="s">
        <v>1004</v>
      </c>
      <c r="C165" s="7" t="s">
        <v>1085</v>
      </c>
      <c r="D165">
        <v>4815926032</v>
      </c>
      <c r="E165" s="4" t="s">
        <v>1167</v>
      </c>
      <c r="F165" s="4" t="s">
        <v>1249</v>
      </c>
      <c r="G165" t="s">
        <v>425</v>
      </c>
      <c r="H165">
        <v>481902</v>
      </c>
      <c r="I165" s="2" t="s">
        <v>168</v>
      </c>
    </row>
    <row r="166" spans="1:9" x14ac:dyDescent="0.25">
      <c r="A166" t="s">
        <v>841</v>
      </c>
      <c r="B166" s="2" t="s">
        <v>1005</v>
      </c>
      <c r="C166" s="7" t="s">
        <v>1086</v>
      </c>
      <c r="D166">
        <v>5926037143</v>
      </c>
      <c r="E166" s="4" t="s">
        <v>1168</v>
      </c>
      <c r="F166" s="4" t="s">
        <v>1250</v>
      </c>
      <c r="G166" t="s">
        <v>160</v>
      </c>
      <c r="H166">
        <v>592013</v>
      </c>
      <c r="I166" s="2" t="s">
        <v>168</v>
      </c>
    </row>
    <row r="167" spans="1:9" x14ac:dyDescent="0.25">
      <c r="A167" t="s">
        <v>842</v>
      </c>
      <c r="B167" s="2" t="s">
        <v>1006</v>
      </c>
      <c r="C167" s="7" t="s">
        <v>1087</v>
      </c>
      <c r="D167">
        <v>6037148254</v>
      </c>
      <c r="E167" s="4" t="s">
        <v>1169</v>
      </c>
      <c r="F167" s="4" t="s">
        <v>1251</v>
      </c>
      <c r="G167" t="s">
        <v>578</v>
      </c>
      <c r="H167">
        <v>603124</v>
      </c>
      <c r="I167" s="2" t="s">
        <v>169</v>
      </c>
    </row>
    <row r="168" spans="1:9" x14ac:dyDescent="0.25">
      <c r="A168" t="s">
        <v>843</v>
      </c>
      <c r="B168" s="2" t="s">
        <v>1007</v>
      </c>
      <c r="C168" s="7" t="s">
        <v>1088</v>
      </c>
      <c r="D168">
        <v>7148259365</v>
      </c>
      <c r="E168" s="4" t="s">
        <v>1170</v>
      </c>
      <c r="F168" s="4" t="s">
        <v>1252</v>
      </c>
      <c r="G168" t="s">
        <v>425</v>
      </c>
      <c r="H168">
        <v>714235</v>
      </c>
      <c r="I168" s="2" t="s">
        <v>169</v>
      </c>
    </row>
    <row r="169" spans="1:9" x14ac:dyDescent="0.25">
      <c r="A169" t="s">
        <v>844</v>
      </c>
      <c r="B169" s="2" t="s">
        <v>1008</v>
      </c>
      <c r="C169" s="7" t="s">
        <v>1089</v>
      </c>
      <c r="D169">
        <v>8259360476</v>
      </c>
      <c r="E169" s="4" t="s">
        <v>1171</v>
      </c>
      <c r="F169" s="4" t="s">
        <v>1253</v>
      </c>
      <c r="G169" s="8" t="s">
        <v>424</v>
      </c>
      <c r="H169">
        <v>825346</v>
      </c>
      <c r="I169" s="2" t="s">
        <v>169</v>
      </c>
    </row>
    <row r="170" spans="1:9" x14ac:dyDescent="0.25">
      <c r="A170" t="s">
        <v>845</v>
      </c>
      <c r="B170" s="2" t="s">
        <v>1009</v>
      </c>
      <c r="C170" s="7" t="s">
        <v>1090</v>
      </c>
      <c r="D170">
        <v>9360471587</v>
      </c>
      <c r="E170" s="4" t="s">
        <v>1172</v>
      </c>
      <c r="F170" s="4" t="s">
        <v>1254</v>
      </c>
      <c r="G170" s="8" t="s">
        <v>161</v>
      </c>
      <c r="H170">
        <v>936457</v>
      </c>
      <c r="I170" s="2" t="s">
        <v>168</v>
      </c>
    </row>
    <row r="171" spans="1:9" x14ac:dyDescent="0.25">
      <c r="A171" t="s">
        <v>846</v>
      </c>
      <c r="B171" s="2" t="s">
        <v>1010</v>
      </c>
      <c r="C171" s="7" t="s">
        <v>1091</v>
      </c>
      <c r="D171">
        <v>471582698</v>
      </c>
      <c r="E171" s="4" t="s">
        <v>1173</v>
      </c>
      <c r="F171" s="4" t="s">
        <v>1255</v>
      </c>
      <c r="G171" t="s">
        <v>425</v>
      </c>
      <c r="H171">
        <v>47568</v>
      </c>
      <c r="I171" s="2" t="s">
        <v>168</v>
      </c>
    </row>
    <row r="172" spans="1:9" x14ac:dyDescent="0.25">
      <c r="A172" t="s">
        <v>847</v>
      </c>
      <c r="B172" s="2" t="s">
        <v>1011</v>
      </c>
      <c r="C172" s="7" t="s">
        <v>1092</v>
      </c>
      <c r="D172">
        <v>1692803919</v>
      </c>
      <c r="E172" s="4" t="s">
        <v>1174</v>
      </c>
      <c r="F172" s="4" t="s">
        <v>1256</v>
      </c>
      <c r="G172" t="s">
        <v>160</v>
      </c>
      <c r="H172">
        <v>169679</v>
      </c>
      <c r="I172" s="2" t="s">
        <v>168</v>
      </c>
    </row>
    <row r="173" spans="1:9" x14ac:dyDescent="0.25">
      <c r="A173" t="s">
        <v>848</v>
      </c>
      <c r="B173" s="2" t="s">
        <v>1012</v>
      </c>
      <c r="C173" s="7" t="s">
        <v>1093</v>
      </c>
      <c r="D173">
        <v>2803914020</v>
      </c>
      <c r="E173" s="4" t="s">
        <v>1175</v>
      </c>
      <c r="F173" s="4" t="s">
        <v>1257</v>
      </c>
      <c r="G173" t="s">
        <v>578</v>
      </c>
      <c r="H173">
        <v>280790</v>
      </c>
      <c r="I173" s="2" t="s">
        <v>169</v>
      </c>
    </row>
    <row r="174" spans="1:9" x14ac:dyDescent="0.25">
      <c r="A174" t="s">
        <v>849</v>
      </c>
      <c r="B174" s="2" t="s">
        <v>1013</v>
      </c>
      <c r="C174" s="7" t="s">
        <v>1094</v>
      </c>
      <c r="D174">
        <v>3914025131</v>
      </c>
      <c r="E174" s="4" t="s">
        <v>1176</v>
      </c>
      <c r="F174" s="4" t="s">
        <v>1258</v>
      </c>
      <c r="G174" t="s">
        <v>425</v>
      </c>
      <c r="H174">
        <v>391801</v>
      </c>
      <c r="I174" s="2" t="s">
        <v>169</v>
      </c>
    </row>
    <row r="175" spans="1:9" x14ac:dyDescent="0.25">
      <c r="A175" t="s">
        <v>850</v>
      </c>
      <c r="B175" s="2" t="s">
        <v>1014</v>
      </c>
      <c r="C175" s="7" t="s">
        <v>1095</v>
      </c>
      <c r="D175">
        <v>4025136242</v>
      </c>
      <c r="E175" s="4" t="s">
        <v>1177</v>
      </c>
      <c r="F175" s="4" t="s">
        <v>1259</v>
      </c>
      <c r="G175" s="8" t="s">
        <v>424</v>
      </c>
      <c r="H175">
        <v>402912</v>
      </c>
      <c r="I175" s="2" t="s">
        <v>169</v>
      </c>
    </row>
    <row r="176" spans="1:9" x14ac:dyDescent="0.25">
      <c r="A176" t="s">
        <v>851</v>
      </c>
      <c r="B176" s="2" t="s">
        <v>1015</v>
      </c>
      <c r="C176" s="7" t="s">
        <v>1096</v>
      </c>
      <c r="D176">
        <v>5136247353</v>
      </c>
      <c r="E176" s="4" t="s">
        <v>1178</v>
      </c>
      <c r="F176" s="4" t="s">
        <v>1260</v>
      </c>
      <c r="G176" s="8" t="s">
        <v>161</v>
      </c>
      <c r="H176">
        <v>513023</v>
      </c>
      <c r="I176" s="2" t="s">
        <v>169</v>
      </c>
    </row>
    <row r="177" spans="1:9" x14ac:dyDescent="0.25">
      <c r="A177" t="s">
        <v>852</v>
      </c>
      <c r="B177" s="2" t="s">
        <v>1016</v>
      </c>
      <c r="C177" s="7" t="s">
        <v>1097</v>
      </c>
      <c r="D177">
        <v>6247358464</v>
      </c>
      <c r="E177" s="4" t="s">
        <v>1179</v>
      </c>
      <c r="F177" s="4" t="s">
        <v>1261</v>
      </c>
      <c r="G177" t="s">
        <v>425</v>
      </c>
      <c r="H177">
        <v>624134</v>
      </c>
      <c r="I177" s="2" t="s">
        <v>168</v>
      </c>
    </row>
    <row r="178" spans="1:9" x14ac:dyDescent="0.25">
      <c r="A178" t="s">
        <v>853</v>
      </c>
      <c r="B178" s="2" t="s">
        <v>1017</v>
      </c>
      <c r="C178" s="7" t="s">
        <v>1098</v>
      </c>
      <c r="D178">
        <v>7358469575</v>
      </c>
      <c r="E178" s="4" t="s">
        <v>1180</v>
      </c>
      <c r="F178" s="4" t="s">
        <v>1262</v>
      </c>
      <c r="G178" t="s">
        <v>160</v>
      </c>
      <c r="H178">
        <v>735245</v>
      </c>
      <c r="I178" s="2" t="s">
        <v>168</v>
      </c>
    </row>
    <row r="179" spans="1:9" x14ac:dyDescent="0.25">
      <c r="A179" t="s">
        <v>854</v>
      </c>
      <c r="B179" s="2" t="s">
        <v>1018</v>
      </c>
      <c r="C179" s="7" t="s">
        <v>1099</v>
      </c>
      <c r="D179">
        <v>8469570686</v>
      </c>
      <c r="E179" s="4" t="s">
        <v>1181</v>
      </c>
      <c r="F179" s="4" t="s">
        <v>1263</v>
      </c>
      <c r="G179" t="s">
        <v>578</v>
      </c>
      <c r="H179">
        <v>846356</v>
      </c>
      <c r="I179" s="2" t="s">
        <v>168</v>
      </c>
    </row>
    <row r="180" spans="1:9" x14ac:dyDescent="0.25">
      <c r="A180" t="s">
        <v>855</v>
      </c>
      <c r="B180" s="2" t="s">
        <v>1019</v>
      </c>
      <c r="C180" s="7" t="s">
        <v>1100</v>
      </c>
      <c r="D180">
        <v>9570681797</v>
      </c>
      <c r="E180" s="4" t="s">
        <v>1182</v>
      </c>
      <c r="F180" s="4" t="s">
        <v>1264</v>
      </c>
      <c r="G180" t="s">
        <v>425</v>
      </c>
      <c r="H180">
        <v>957467</v>
      </c>
      <c r="I180" s="2" t="s">
        <v>168</v>
      </c>
    </row>
    <row r="181" spans="1:9" x14ac:dyDescent="0.25">
      <c r="A181" t="s">
        <v>856</v>
      </c>
      <c r="B181" s="2" t="s">
        <v>1020</v>
      </c>
      <c r="C181" s="7" t="s">
        <v>1101</v>
      </c>
      <c r="D181">
        <v>681792808</v>
      </c>
      <c r="E181" s="4" t="s">
        <v>1183</v>
      </c>
      <c r="F181" s="4" t="s">
        <v>1265</v>
      </c>
      <c r="G181" s="8" t="s">
        <v>424</v>
      </c>
      <c r="H181">
        <v>68578</v>
      </c>
      <c r="I181" s="2" t="s">
        <v>168</v>
      </c>
    </row>
    <row r="182" spans="1:9" x14ac:dyDescent="0.25">
      <c r="A182" t="s">
        <v>857</v>
      </c>
      <c r="B182" s="2" t="s">
        <v>1021</v>
      </c>
      <c r="C182" s="7" t="s">
        <v>1102</v>
      </c>
      <c r="D182">
        <v>1792803919</v>
      </c>
      <c r="E182" s="4" t="s">
        <v>1184</v>
      </c>
      <c r="F182" s="4" t="s">
        <v>1266</v>
      </c>
      <c r="G182" s="8" t="s">
        <v>161</v>
      </c>
      <c r="H182">
        <v>179689</v>
      </c>
      <c r="I182" s="2" t="s">
        <v>168</v>
      </c>
    </row>
    <row r="183" spans="1:9" x14ac:dyDescent="0.25">
      <c r="A183" t="s">
        <v>858</v>
      </c>
      <c r="B183" s="2" t="s">
        <v>1022</v>
      </c>
      <c r="C183" s="7" t="s">
        <v>1103</v>
      </c>
      <c r="D183">
        <v>2803915020</v>
      </c>
      <c r="E183" s="4" t="s">
        <v>1185</v>
      </c>
      <c r="F183" s="4" t="s">
        <v>1267</v>
      </c>
      <c r="G183" t="s">
        <v>425</v>
      </c>
      <c r="H183">
        <v>280790</v>
      </c>
      <c r="I183" s="2" t="s">
        <v>169</v>
      </c>
    </row>
    <row r="184" spans="1:9" x14ac:dyDescent="0.25">
      <c r="A184" t="s">
        <v>859</v>
      </c>
      <c r="B184" s="2" t="s">
        <v>1023</v>
      </c>
      <c r="C184" s="7" t="s">
        <v>1104</v>
      </c>
      <c r="D184">
        <v>3915026131</v>
      </c>
      <c r="E184" s="4" t="s">
        <v>1186</v>
      </c>
      <c r="F184" s="4" t="s">
        <v>1268</v>
      </c>
      <c r="G184" t="s">
        <v>160</v>
      </c>
      <c r="H184">
        <v>391801</v>
      </c>
      <c r="I184" s="2" t="s">
        <v>169</v>
      </c>
    </row>
    <row r="185" spans="1:9" x14ac:dyDescent="0.25">
      <c r="A185" t="s">
        <v>860</v>
      </c>
      <c r="B185" s="2" t="s">
        <v>1024</v>
      </c>
      <c r="C185" s="7" t="s">
        <v>1105</v>
      </c>
      <c r="D185">
        <v>5026137242</v>
      </c>
      <c r="E185" s="4" t="s">
        <v>1187</v>
      </c>
      <c r="F185" s="4" t="s">
        <v>1269</v>
      </c>
      <c r="G185" t="s">
        <v>578</v>
      </c>
      <c r="H185">
        <v>502912</v>
      </c>
      <c r="I185" s="2" t="s">
        <v>169</v>
      </c>
    </row>
    <row r="186" spans="1:9" x14ac:dyDescent="0.25">
      <c r="A186" t="s">
        <v>861</v>
      </c>
      <c r="B186" s="2" t="s">
        <v>1025</v>
      </c>
      <c r="C186" s="7" t="s">
        <v>1106</v>
      </c>
      <c r="D186">
        <v>6137248353</v>
      </c>
      <c r="E186" s="4" t="s">
        <v>1188</v>
      </c>
      <c r="F186" s="4" t="s">
        <v>1270</v>
      </c>
      <c r="G186" t="s">
        <v>425</v>
      </c>
      <c r="H186">
        <v>613023</v>
      </c>
      <c r="I186" s="2" t="s">
        <v>168</v>
      </c>
    </row>
    <row r="187" spans="1:9" x14ac:dyDescent="0.25">
      <c r="A187" t="s">
        <v>862</v>
      </c>
      <c r="B187" s="2" t="s">
        <v>1026</v>
      </c>
      <c r="C187" s="7" t="s">
        <v>1107</v>
      </c>
      <c r="D187">
        <v>7248359464</v>
      </c>
      <c r="E187" s="4" t="s">
        <v>1189</v>
      </c>
      <c r="F187" s="4" t="s">
        <v>1271</v>
      </c>
      <c r="G187" s="8" t="s">
        <v>424</v>
      </c>
      <c r="H187">
        <v>724134</v>
      </c>
      <c r="I187" s="2" t="s">
        <v>168</v>
      </c>
    </row>
    <row r="188" spans="1:9" x14ac:dyDescent="0.25">
      <c r="A188" t="s">
        <v>863</v>
      </c>
      <c r="B188" s="2" t="s">
        <v>1027</v>
      </c>
      <c r="C188" s="7" t="s">
        <v>1108</v>
      </c>
      <c r="D188">
        <v>8359460575</v>
      </c>
      <c r="E188" s="4" t="s">
        <v>1190</v>
      </c>
      <c r="F188" s="4" t="s">
        <v>1272</v>
      </c>
      <c r="G188" s="8" t="s">
        <v>161</v>
      </c>
      <c r="H188">
        <v>835245</v>
      </c>
      <c r="I188" s="2" t="s">
        <v>168</v>
      </c>
    </row>
    <row r="189" spans="1:9" x14ac:dyDescent="0.25">
      <c r="A189" t="s">
        <v>864</v>
      </c>
      <c r="B189" s="2" t="s">
        <v>1028</v>
      </c>
      <c r="C189" s="7" t="s">
        <v>1109</v>
      </c>
      <c r="D189">
        <v>9460571686</v>
      </c>
      <c r="E189" s="4" t="s">
        <v>1191</v>
      </c>
      <c r="F189" s="4" t="s">
        <v>1273</v>
      </c>
      <c r="G189" t="s">
        <v>425</v>
      </c>
      <c r="H189">
        <v>946356</v>
      </c>
      <c r="I189" s="2" t="s">
        <v>168</v>
      </c>
    </row>
    <row r="190" spans="1:9" x14ac:dyDescent="0.25">
      <c r="A190" t="s">
        <v>865</v>
      </c>
      <c r="B190" s="2" t="s">
        <v>1029</v>
      </c>
      <c r="C190" s="7" t="s">
        <v>1110</v>
      </c>
      <c r="D190">
        <v>571682797</v>
      </c>
      <c r="E190" s="4" t="s">
        <v>1192</v>
      </c>
      <c r="F190" s="4" t="s">
        <v>1274</v>
      </c>
      <c r="G190" t="s">
        <v>160</v>
      </c>
      <c r="H190">
        <v>576467</v>
      </c>
      <c r="I190" s="2" t="s">
        <v>169</v>
      </c>
    </row>
    <row r="191" spans="1:9" x14ac:dyDescent="0.25">
      <c r="A191" t="s">
        <v>866</v>
      </c>
      <c r="B191" s="2" t="s">
        <v>599</v>
      </c>
      <c r="C191" s="7" t="s">
        <v>1111</v>
      </c>
      <c r="D191">
        <v>1682793908</v>
      </c>
      <c r="E191" s="4" t="s">
        <v>1193</v>
      </c>
      <c r="F191" s="4" t="s">
        <v>1275</v>
      </c>
      <c r="G191" t="s">
        <v>578</v>
      </c>
      <c r="H191">
        <v>168578</v>
      </c>
      <c r="I191" s="2" t="s">
        <v>169</v>
      </c>
    </row>
    <row r="192" spans="1:9" x14ac:dyDescent="0.25">
      <c r="A192" t="s">
        <v>867</v>
      </c>
      <c r="B192" s="2" t="s">
        <v>1030</v>
      </c>
      <c r="C192" s="7" t="s">
        <v>1112</v>
      </c>
      <c r="D192">
        <v>2793905019</v>
      </c>
      <c r="E192" s="4" t="s">
        <v>1194</v>
      </c>
      <c r="F192" s="4" t="s">
        <v>1276</v>
      </c>
      <c r="G192" t="s">
        <v>425</v>
      </c>
      <c r="H192">
        <v>279689</v>
      </c>
      <c r="I192" s="2" t="s">
        <v>168</v>
      </c>
    </row>
    <row r="193" spans="1:9" x14ac:dyDescent="0.25">
      <c r="A193" t="s">
        <v>868</v>
      </c>
      <c r="B193" s="2" t="s">
        <v>1031</v>
      </c>
      <c r="C193" s="7" t="s">
        <v>1113</v>
      </c>
      <c r="D193">
        <v>3905016120</v>
      </c>
      <c r="E193" s="4" t="s">
        <v>1195</v>
      </c>
      <c r="F193" s="4" t="s">
        <v>1277</v>
      </c>
      <c r="G193" s="8" t="s">
        <v>424</v>
      </c>
      <c r="H193">
        <v>390790</v>
      </c>
      <c r="I193" s="2" t="s">
        <v>168</v>
      </c>
    </row>
    <row r="194" spans="1:9" x14ac:dyDescent="0.25">
      <c r="A194" t="s">
        <v>869</v>
      </c>
      <c r="B194" s="2" t="s">
        <v>1032</v>
      </c>
      <c r="C194" s="7" t="s">
        <v>1114</v>
      </c>
      <c r="D194">
        <v>5016127231</v>
      </c>
      <c r="E194" s="4" t="s">
        <v>1196</v>
      </c>
      <c r="F194" s="4" t="s">
        <v>1278</v>
      </c>
      <c r="G194" s="8" t="s">
        <v>161</v>
      </c>
      <c r="H194">
        <v>501801</v>
      </c>
      <c r="I194" s="2" t="s">
        <v>168</v>
      </c>
    </row>
    <row r="195" spans="1:9" x14ac:dyDescent="0.25">
      <c r="A195" t="s">
        <v>870</v>
      </c>
      <c r="B195" s="2" t="s">
        <v>1033</v>
      </c>
      <c r="C195" s="7" t="s">
        <v>1115</v>
      </c>
      <c r="D195">
        <v>6127238342</v>
      </c>
      <c r="E195" s="4" t="s">
        <v>1197</v>
      </c>
      <c r="F195" s="4" t="s">
        <v>1279</v>
      </c>
      <c r="G195" t="s">
        <v>425</v>
      </c>
      <c r="H195">
        <v>612912</v>
      </c>
      <c r="I195" s="2" t="s">
        <v>169</v>
      </c>
    </row>
    <row r="196" spans="1:9" x14ac:dyDescent="0.25">
      <c r="A196" t="s">
        <v>871</v>
      </c>
      <c r="B196" s="2" t="s">
        <v>1034</v>
      </c>
      <c r="C196" s="7" t="s">
        <v>1116</v>
      </c>
      <c r="D196">
        <v>7238349453</v>
      </c>
      <c r="E196" s="4" t="s">
        <v>1198</v>
      </c>
      <c r="F196" s="4" t="s">
        <v>1280</v>
      </c>
      <c r="G196" t="s">
        <v>160</v>
      </c>
      <c r="H196">
        <v>723023</v>
      </c>
      <c r="I196" s="2" t="s">
        <v>169</v>
      </c>
    </row>
    <row r="197" spans="1:9" x14ac:dyDescent="0.25">
      <c r="A197" t="s">
        <v>872</v>
      </c>
      <c r="B197" s="2" t="s">
        <v>1035</v>
      </c>
      <c r="C197" s="7" t="s">
        <v>1117</v>
      </c>
      <c r="D197">
        <v>8349450564</v>
      </c>
      <c r="E197" s="4" t="s">
        <v>1199</v>
      </c>
      <c r="F197" s="4" t="s">
        <v>1281</v>
      </c>
      <c r="G197" t="s">
        <v>578</v>
      </c>
      <c r="H197">
        <v>834134</v>
      </c>
      <c r="I197" s="2" t="s">
        <v>169</v>
      </c>
    </row>
    <row r="198" spans="1:9" x14ac:dyDescent="0.25">
      <c r="A198" t="s">
        <v>873</v>
      </c>
      <c r="B198" s="2" t="s">
        <v>1036</v>
      </c>
      <c r="C198" s="7" t="s">
        <v>1118</v>
      </c>
      <c r="D198">
        <v>9450561675</v>
      </c>
      <c r="E198" s="4" t="s">
        <v>1200</v>
      </c>
      <c r="F198" s="4" t="s">
        <v>1282</v>
      </c>
      <c r="G198" t="s">
        <v>425</v>
      </c>
      <c r="H198">
        <v>945245</v>
      </c>
      <c r="I198" s="2" t="s">
        <v>168</v>
      </c>
    </row>
    <row r="199" spans="1:9" x14ac:dyDescent="0.25">
      <c r="A199" t="s">
        <v>874</v>
      </c>
      <c r="B199" s="2" t="s">
        <v>1037</v>
      </c>
      <c r="C199" s="7" t="s">
        <v>1119</v>
      </c>
      <c r="D199">
        <v>561672786</v>
      </c>
      <c r="E199" s="4" t="s">
        <v>1201</v>
      </c>
      <c r="F199" s="4" t="s">
        <v>1283</v>
      </c>
      <c r="G199" s="8" t="s">
        <v>424</v>
      </c>
      <c r="H199">
        <v>56356</v>
      </c>
      <c r="I199" s="2" t="s">
        <v>169</v>
      </c>
    </row>
    <row r="200" spans="1:9" x14ac:dyDescent="0.25">
      <c r="A200" t="s">
        <v>875</v>
      </c>
      <c r="B200" s="2" t="s">
        <v>1038</v>
      </c>
      <c r="C200" s="7" t="s">
        <v>1120</v>
      </c>
      <c r="D200">
        <v>1672783897</v>
      </c>
      <c r="E200" s="4" t="s">
        <v>1202</v>
      </c>
      <c r="F200" s="4" t="s">
        <v>1284</v>
      </c>
      <c r="G200" s="8" t="s">
        <v>161</v>
      </c>
      <c r="H200">
        <v>167467</v>
      </c>
      <c r="I200" s="2" t="s">
        <v>168</v>
      </c>
    </row>
    <row r="201" spans="1:9" x14ac:dyDescent="0.25">
      <c r="A201" t="s">
        <v>876</v>
      </c>
      <c r="B201" s="2" t="s">
        <v>1039</v>
      </c>
      <c r="C201" s="7" t="s">
        <v>1121</v>
      </c>
      <c r="D201">
        <v>2783894908</v>
      </c>
      <c r="E201" s="4" t="s">
        <v>1203</v>
      </c>
      <c r="F201" s="4" t="s">
        <v>1285</v>
      </c>
      <c r="G201" t="s">
        <v>425</v>
      </c>
      <c r="H201">
        <v>278578</v>
      </c>
      <c r="I201" s="2" t="s">
        <v>169</v>
      </c>
    </row>
    <row r="202" spans="1:9" x14ac:dyDescent="0.25">
      <c r="A202" t="s">
        <v>877</v>
      </c>
      <c r="B202" s="2" t="s">
        <v>1040</v>
      </c>
      <c r="C202" s="7" t="s">
        <v>1122</v>
      </c>
      <c r="D202">
        <v>3894905019</v>
      </c>
      <c r="E202" s="4" t="s">
        <v>1204</v>
      </c>
      <c r="F202" s="4" t="s">
        <v>1286</v>
      </c>
      <c r="G202" t="s">
        <v>160</v>
      </c>
      <c r="H202">
        <v>389689</v>
      </c>
      <c r="I202" s="2" t="s">
        <v>168</v>
      </c>
    </row>
    <row r="203" spans="1:9" x14ac:dyDescent="0.25">
      <c r="A203" t="s">
        <v>878</v>
      </c>
      <c r="B203" s="2" t="s">
        <v>1041</v>
      </c>
      <c r="C203" s="7" t="s">
        <v>1123</v>
      </c>
      <c r="D203">
        <v>4905016120</v>
      </c>
      <c r="E203" s="4" t="s">
        <v>1205</v>
      </c>
      <c r="F203" s="4" t="s">
        <v>1287</v>
      </c>
      <c r="G203" t="s">
        <v>578</v>
      </c>
      <c r="H203">
        <v>490790</v>
      </c>
      <c r="I203" s="2" t="s">
        <v>168</v>
      </c>
    </row>
    <row r="204" spans="1:9" x14ac:dyDescent="0.25">
      <c r="A204" t="s">
        <v>879</v>
      </c>
      <c r="B204" s="2" t="s">
        <v>1042</v>
      </c>
      <c r="C204" s="7" t="s">
        <v>1124</v>
      </c>
      <c r="D204">
        <v>5016127231</v>
      </c>
      <c r="E204" s="4" t="s">
        <v>1206</v>
      </c>
      <c r="F204" s="4" t="s">
        <v>1288</v>
      </c>
      <c r="G204" t="s">
        <v>425</v>
      </c>
      <c r="H204">
        <v>501801</v>
      </c>
      <c r="I204" s="2" t="s">
        <v>168</v>
      </c>
    </row>
    <row r="205" spans="1:9" x14ac:dyDescent="0.25">
      <c r="A205" t="s">
        <v>880</v>
      </c>
      <c r="B205" s="2" t="s">
        <v>1043</v>
      </c>
      <c r="C205" s="7" t="s">
        <v>1125</v>
      </c>
      <c r="D205">
        <v>6127238342</v>
      </c>
      <c r="E205" s="4" t="s">
        <v>1207</v>
      </c>
      <c r="F205" s="4" t="s">
        <v>1289</v>
      </c>
      <c r="G205" s="8" t="s">
        <v>424</v>
      </c>
      <c r="H205">
        <v>612912</v>
      </c>
      <c r="I205" s="2" t="s">
        <v>169</v>
      </c>
    </row>
    <row r="206" spans="1:9" x14ac:dyDescent="0.25">
      <c r="A206" t="s">
        <v>955</v>
      </c>
      <c r="B206" s="2" t="s">
        <v>1044</v>
      </c>
      <c r="C206" s="7" t="s">
        <v>1126</v>
      </c>
      <c r="D206">
        <v>7238349453</v>
      </c>
      <c r="E206" s="4" t="s">
        <v>1208</v>
      </c>
      <c r="F206" s="4" t="s">
        <v>1290</v>
      </c>
      <c r="G206" s="8" t="s">
        <v>161</v>
      </c>
      <c r="H206">
        <v>723023</v>
      </c>
      <c r="I206" s="2" t="s">
        <v>169</v>
      </c>
    </row>
    <row r="207" spans="1:9" x14ac:dyDescent="0.25">
      <c r="A207" t="s">
        <v>956</v>
      </c>
      <c r="B207" s="2" t="s">
        <v>1045</v>
      </c>
      <c r="C207" s="7" t="s">
        <v>1127</v>
      </c>
      <c r="D207">
        <v>8349450564</v>
      </c>
      <c r="E207" s="4" t="s">
        <v>1209</v>
      </c>
      <c r="F207" s="4" t="s">
        <v>1291</v>
      </c>
      <c r="G207" t="s">
        <v>425</v>
      </c>
      <c r="H207">
        <v>834134</v>
      </c>
      <c r="I207" s="2" t="s">
        <v>169</v>
      </c>
    </row>
    <row r="208" spans="1:9" x14ac:dyDescent="0.25">
      <c r="A208" t="s">
        <v>957</v>
      </c>
      <c r="B208" s="2" t="s">
        <v>1046</v>
      </c>
      <c r="C208" s="7" t="s">
        <v>1128</v>
      </c>
      <c r="D208">
        <v>9450561675</v>
      </c>
      <c r="E208" s="4" t="s">
        <v>1210</v>
      </c>
      <c r="F208" s="4" t="s">
        <v>1292</v>
      </c>
      <c r="G208" t="s">
        <v>160</v>
      </c>
      <c r="H208">
        <v>945245</v>
      </c>
      <c r="I208" s="2" t="s">
        <v>169</v>
      </c>
    </row>
    <row r="209" spans="1:9" x14ac:dyDescent="0.25">
      <c r="A209" t="s">
        <v>958</v>
      </c>
      <c r="B209" s="2" t="s">
        <v>1047</v>
      </c>
      <c r="C209" s="7" t="s">
        <v>1129</v>
      </c>
      <c r="D209">
        <v>561672786</v>
      </c>
      <c r="E209" s="4" t="s">
        <v>1211</v>
      </c>
      <c r="F209" s="4" t="s">
        <v>1293</v>
      </c>
      <c r="G209" t="s">
        <v>578</v>
      </c>
      <c r="H209">
        <v>56356</v>
      </c>
      <c r="I209" s="2" t="s">
        <v>168</v>
      </c>
    </row>
    <row r="210" spans="1:9" x14ac:dyDescent="0.25">
      <c r="A210" t="s">
        <v>959</v>
      </c>
      <c r="B210" s="2" t="s">
        <v>1048</v>
      </c>
      <c r="C210" s="7" t="s">
        <v>1130</v>
      </c>
      <c r="D210">
        <v>1672783897</v>
      </c>
      <c r="E210" s="4" t="s">
        <v>1212</v>
      </c>
      <c r="F210" s="4" t="s">
        <v>1294</v>
      </c>
      <c r="G210" t="s">
        <v>425</v>
      </c>
      <c r="H210">
        <v>167467</v>
      </c>
      <c r="I210" s="2" t="s">
        <v>168</v>
      </c>
    </row>
    <row r="211" spans="1:9" x14ac:dyDescent="0.25">
      <c r="A211" t="s">
        <v>960</v>
      </c>
      <c r="B211" s="2" t="s">
        <v>1049</v>
      </c>
      <c r="C211" s="7" t="s">
        <v>1131</v>
      </c>
      <c r="D211">
        <v>2783894908</v>
      </c>
      <c r="E211" s="4" t="s">
        <v>1213</v>
      </c>
      <c r="F211" s="4" t="s">
        <v>1295</v>
      </c>
      <c r="G211" s="8" t="s">
        <v>424</v>
      </c>
      <c r="H211">
        <v>278578</v>
      </c>
      <c r="I211" s="2" t="s">
        <v>168</v>
      </c>
    </row>
    <row r="212" spans="1:9" x14ac:dyDescent="0.25">
      <c r="A212" t="s">
        <v>961</v>
      </c>
      <c r="B212" s="2" t="s">
        <v>1050</v>
      </c>
      <c r="C212" s="7" t="s">
        <v>1132</v>
      </c>
      <c r="D212">
        <v>3894905019</v>
      </c>
      <c r="E212" s="4" t="s">
        <v>1214</v>
      </c>
      <c r="F212" s="4" t="s">
        <v>1296</v>
      </c>
      <c r="G212" s="8" t="s">
        <v>161</v>
      </c>
      <c r="H212">
        <v>389689</v>
      </c>
      <c r="I212" s="2" t="s">
        <v>168</v>
      </c>
    </row>
    <row r="213" spans="1:9" x14ac:dyDescent="0.25">
      <c r="A213" t="s">
        <v>962</v>
      </c>
      <c r="B213" s="2" t="s">
        <v>1051</v>
      </c>
      <c r="C213" s="7" t="s">
        <v>1133</v>
      </c>
      <c r="D213">
        <v>4905016120</v>
      </c>
      <c r="E213" s="4" t="s">
        <v>1215</v>
      </c>
      <c r="F213" s="4" t="s">
        <v>1297</v>
      </c>
      <c r="G213" t="s">
        <v>425</v>
      </c>
      <c r="H213">
        <v>490790</v>
      </c>
      <c r="I213" s="2" t="s">
        <v>168</v>
      </c>
    </row>
    <row r="229" spans="5:9" x14ac:dyDescent="0.25">
      <c r="I229" s="2"/>
    </row>
    <row r="230" spans="5:9" x14ac:dyDescent="0.25">
      <c r="I230" s="2"/>
    </row>
    <row r="231" spans="5:9" x14ac:dyDescent="0.25">
      <c r="I231" s="2"/>
    </row>
    <row r="232" spans="5:9" x14ac:dyDescent="0.25">
      <c r="I232" s="2"/>
    </row>
    <row r="233" spans="5:9" x14ac:dyDescent="0.25">
      <c r="I233" s="2"/>
    </row>
    <row r="234" spans="5:9" x14ac:dyDescent="0.25">
      <c r="E234" s="4"/>
      <c r="F234" s="4"/>
      <c r="I234" s="2"/>
    </row>
    <row r="235" spans="5:9" x14ac:dyDescent="0.25">
      <c r="E235" s="4"/>
      <c r="F235" s="4"/>
      <c r="I235" s="2"/>
    </row>
    <row r="236" spans="5:9" x14ac:dyDescent="0.25">
      <c r="E236" s="4"/>
      <c r="F236" s="4"/>
      <c r="I236" s="2"/>
    </row>
    <row r="237" spans="5:9" x14ac:dyDescent="0.25">
      <c r="E237" s="4"/>
      <c r="F237" s="4"/>
      <c r="I237" s="2"/>
    </row>
    <row r="238" spans="5:9" x14ac:dyDescent="0.25">
      <c r="E238" s="4"/>
      <c r="F238" s="4"/>
      <c r="I238" s="2"/>
    </row>
    <row r="239" spans="5:9" x14ac:dyDescent="0.25">
      <c r="E239" s="4"/>
      <c r="F239" s="4"/>
      <c r="I239" s="2"/>
    </row>
    <row r="240" spans="5:9" x14ac:dyDescent="0.25">
      <c r="E240" s="4"/>
      <c r="F240" s="4"/>
      <c r="I240" s="2"/>
    </row>
    <row r="241" spans="3:9" x14ac:dyDescent="0.25">
      <c r="E241" s="4"/>
      <c r="F241" s="4"/>
      <c r="I241" s="2"/>
    </row>
    <row r="242" spans="3:9" x14ac:dyDescent="0.25">
      <c r="E242" s="4"/>
      <c r="F242" s="4"/>
      <c r="I242" s="2"/>
    </row>
    <row r="243" spans="3:9" x14ac:dyDescent="0.25">
      <c r="E243" s="4"/>
      <c r="F243" s="4"/>
      <c r="I243" s="2"/>
    </row>
    <row r="244" spans="3:9" x14ac:dyDescent="0.25">
      <c r="E244" s="4"/>
      <c r="F244" s="4"/>
      <c r="I244" s="2"/>
    </row>
    <row r="245" spans="3:9" x14ac:dyDescent="0.25">
      <c r="E245" s="4"/>
      <c r="F245" s="4"/>
      <c r="I245" s="2"/>
    </row>
    <row r="246" spans="3:9" x14ac:dyDescent="0.25">
      <c r="E246" s="4"/>
      <c r="F246" s="4"/>
      <c r="I246" s="2"/>
    </row>
    <row r="247" spans="3:9" x14ac:dyDescent="0.25">
      <c r="E247" s="4"/>
      <c r="F247" s="4"/>
      <c r="I247" s="2"/>
    </row>
    <row r="248" spans="3:9" x14ac:dyDescent="0.25">
      <c r="E248" s="4"/>
      <c r="F248" s="4"/>
      <c r="I248" s="2"/>
    </row>
    <row r="249" spans="3:9" x14ac:dyDescent="0.25">
      <c r="E249" s="4"/>
      <c r="F249" s="4"/>
      <c r="I249" s="2"/>
    </row>
    <row r="250" spans="3:9" x14ac:dyDescent="0.25">
      <c r="C250" s="3"/>
      <c r="E250" s="4"/>
      <c r="F250" s="4"/>
      <c r="I250" s="2"/>
    </row>
    <row r="251" spans="3:9" x14ac:dyDescent="0.25">
      <c r="C251" s="3"/>
      <c r="E251" s="4"/>
      <c r="F251" s="4"/>
      <c r="I251" s="2"/>
    </row>
    <row r="252" spans="3:9" x14ac:dyDescent="0.25">
      <c r="C252" s="3"/>
      <c r="E252" s="4"/>
      <c r="F252" s="4"/>
      <c r="I252" s="2"/>
    </row>
    <row r="253" spans="3:9" x14ac:dyDescent="0.25">
      <c r="C253" s="3"/>
      <c r="E253" s="4"/>
      <c r="F253" s="4"/>
      <c r="I253" s="2"/>
    </row>
    <row r="254" spans="3:9" x14ac:dyDescent="0.25">
      <c r="C254" s="3"/>
      <c r="E254" s="4"/>
      <c r="F254" s="4"/>
      <c r="I254" s="2"/>
    </row>
    <row r="255" spans="3:9" x14ac:dyDescent="0.25">
      <c r="C255" s="3"/>
      <c r="E255" s="4"/>
      <c r="F255" s="4"/>
      <c r="I255" s="2"/>
    </row>
    <row r="256" spans="3:9" x14ac:dyDescent="0.25">
      <c r="C256" s="3"/>
      <c r="E256" s="4"/>
      <c r="F256" s="4"/>
      <c r="I256" s="2"/>
    </row>
    <row r="257" spans="3:9" x14ac:dyDescent="0.25">
      <c r="C257" s="3"/>
      <c r="E257" s="4"/>
      <c r="F257" s="4"/>
      <c r="I257" s="2"/>
    </row>
    <row r="258" spans="3:9" x14ac:dyDescent="0.25">
      <c r="C258" s="3"/>
      <c r="E258" s="4"/>
      <c r="F258" s="4"/>
      <c r="I258" s="2"/>
    </row>
    <row r="259" spans="3:9" x14ac:dyDescent="0.25">
      <c r="C259" s="3"/>
      <c r="E259" s="4"/>
      <c r="F259" s="4"/>
      <c r="I259" s="2"/>
    </row>
    <row r="260" spans="3:9" x14ac:dyDescent="0.25">
      <c r="C260" s="3"/>
      <c r="E260" s="4"/>
      <c r="F260" s="4"/>
      <c r="I260" s="2"/>
    </row>
    <row r="261" spans="3:9" x14ac:dyDescent="0.25">
      <c r="C261" s="3"/>
      <c r="E261" s="4"/>
      <c r="F261" s="4"/>
      <c r="I261" s="2"/>
    </row>
    <row r="262" spans="3:9" x14ac:dyDescent="0.25">
      <c r="C262" s="3"/>
      <c r="E262" s="4"/>
      <c r="F262" s="4"/>
      <c r="I262" s="2"/>
    </row>
    <row r="263" spans="3:9" x14ac:dyDescent="0.25">
      <c r="C263" s="3"/>
      <c r="E263" s="4"/>
      <c r="F263" s="4"/>
      <c r="I263" s="2"/>
    </row>
    <row r="264" spans="3:9" x14ac:dyDescent="0.25">
      <c r="C264" s="3"/>
      <c r="E264" s="4"/>
      <c r="F264" s="4"/>
      <c r="I264" s="2"/>
    </row>
    <row r="265" spans="3:9" x14ac:dyDescent="0.25">
      <c r="C265" s="3"/>
      <c r="E265" s="4"/>
      <c r="F265" s="4"/>
      <c r="I265" s="2"/>
    </row>
    <row r="266" spans="3:9" x14ac:dyDescent="0.25">
      <c r="C266" s="3"/>
      <c r="E266" s="4"/>
      <c r="F266" s="4"/>
      <c r="I266" s="2"/>
    </row>
    <row r="267" spans="3:9" x14ac:dyDescent="0.25">
      <c r="C267" s="3"/>
      <c r="E267" s="4"/>
      <c r="F267" s="4"/>
      <c r="I267" s="2"/>
    </row>
    <row r="268" spans="3:9" x14ac:dyDescent="0.25">
      <c r="C268" s="3"/>
      <c r="E268" s="4"/>
      <c r="F268" s="4"/>
      <c r="I268" s="2"/>
    </row>
    <row r="269" spans="3:9" x14ac:dyDescent="0.25">
      <c r="C269" s="3"/>
      <c r="E269" s="4"/>
      <c r="F269" s="4"/>
      <c r="I269" s="2"/>
    </row>
    <row r="270" spans="3:9" x14ac:dyDescent="0.25">
      <c r="C270" s="3"/>
      <c r="E270" s="4"/>
      <c r="F270" s="4"/>
      <c r="I270" s="2"/>
    </row>
    <row r="271" spans="3:9" x14ac:dyDescent="0.25">
      <c r="C271" s="3"/>
      <c r="E271" s="4"/>
      <c r="F271" s="4"/>
      <c r="I271" s="2"/>
    </row>
    <row r="272" spans="3:9" x14ac:dyDescent="0.25">
      <c r="C272" s="3"/>
      <c r="E272" s="4"/>
      <c r="F272" s="4"/>
      <c r="I272" s="2"/>
    </row>
    <row r="273" spans="3:9" x14ac:dyDescent="0.25">
      <c r="C273" s="3"/>
      <c r="E273" s="4"/>
      <c r="F273" s="4"/>
      <c r="I273" s="2"/>
    </row>
    <row r="274" spans="3:9" x14ac:dyDescent="0.25">
      <c r="C274" s="3"/>
      <c r="E274" s="4"/>
      <c r="F274" s="4"/>
      <c r="I274" s="2"/>
    </row>
    <row r="275" spans="3:9" x14ac:dyDescent="0.25">
      <c r="C275" s="3"/>
      <c r="E275" s="4"/>
      <c r="F275" s="4"/>
      <c r="I275" s="2"/>
    </row>
    <row r="276" spans="3:9" x14ac:dyDescent="0.25">
      <c r="C276" s="3"/>
      <c r="E276" s="4"/>
      <c r="F276" s="4"/>
      <c r="I276" s="2"/>
    </row>
    <row r="277" spans="3:9" x14ac:dyDescent="0.25">
      <c r="C277" s="3"/>
      <c r="E277" s="4"/>
      <c r="F277" s="4"/>
      <c r="I277" s="2"/>
    </row>
    <row r="278" spans="3:9" x14ac:dyDescent="0.25">
      <c r="C278" s="3"/>
      <c r="E278" s="4"/>
      <c r="F278" s="4"/>
      <c r="I278" s="2"/>
    </row>
    <row r="279" spans="3:9" x14ac:dyDescent="0.25">
      <c r="C279" s="3"/>
      <c r="E279" s="4"/>
      <c r="F279" s="4"/>
      <c r="I279" s="2"/>
    </row>
    <row r="280" spans="3:9" x14ac:dyDescent="0.25">
      <c r="C280" s="3"/>
      <c r="E280" s="4"/>
      <c r="F280" s="4"/>
      <c r="I280" s="2"/>
    </row>
    <row r="281" spans="3:9" x14ac:dyDescent="0.25">
      <c r="C281" s="3"/>
      <c r="E281" s="4"/>
      <c r="F281" s="4"/>
      <c r="I281" s="2"/>
    </row>
    <row r="282" spans="3:9" x14ac:dyDescent="0.25">
      <c r="C282" s="3"/>
      <c r="E282" s="4"/>
      <c r="F282" s="4"/>
      <c r="I282" s="2"/>
    </row>
    <row r="283" spans="3:9" x14ac:dyDescent="0.25">
      <c r="C283" s="3"/>
      <c r="E283" s="4"/>
      <c r="F283" s="4"/>
      <c r="I283" s="2"/>
    </row>
    <row r="284" spans="3:9" x14ac:dyDescent="0.25">
      <c r="C284" s="3"/>
      <c r="E284" s="4"/>
      <c r="F284" s="4"/>
      <c r="I284" s="2"/>
    </row>
    <row r="285" spans="3:9" x14ac:dyDescent="0.25">
      <c r="C285" s="3"/>
      <c r="E285" s="4"/>
      <c r="F285" s="4"/>
      <c r="I285" s="2"/>
    </row>
    <row r="286" spans="3:9" x14ac:dyDescent="0.25">
      <c r="C286" s="3"/>
      <c r="E286" s="4"/>
      <c r="F286" s="4"/>
      <c r="I286" s="2"/>
    </row>
    <row r="287" spans="3:9" x14ac:dyDescent="0.25">
      <c r="C287" s="3"/>
      <c r="E287" s="4"/>
      <c r="F287" s="4"/>
      <c r="I287" s="2"/>
    </row>
    <row r="288" spans="3:9" x14ac:dyDescent="0.25">
      <c r="C288" s="3"/>
      <c r="E288" s="4"/>
      <c r="F288" s="4"/>
      <c r="I288" s="2"/>
    </row>
    <row r="289" spans="3:9" x14ac:dyDescent="0.25">
      <c r="C289" s="3"/>
      <c r="E289" s="4"/>
      <c r="F289" s="4"/>
      <c r="I289" s="2"/>
    </row>
    <row r="290" spans="3:9" x14ac:dyDescent="0.25">
      <c r="C290" s="3"/>
      <c r="E290" s="4"/>
      <c r="F290" s="4"/>
      <c r="I290" s="2"/>
    </row>
    <row r="291" spans="3:9" x14ac:dyDescent="0.25">
      <c r="C291" s="3"/>
      <c r="E291" s="4"/>
      <c r="F291" s="4"/>
      <c r="I291" s="2"/>
    </row>
    <row r="292" spans="3:9" x14ac:dyDescent="0.25">
      <c r="C292" s="3"/>
      <c r="E292" s="4"/>
      <c r="F292" s="4"/>
      <c r="I292" s="2"/>
    </row>
    <row r="293" spans="3:9" x14ac:dyDescent="0.25">
      <c r="C293" s="3"/>
      <c r="E293" s="4"/>
      <c r="F293" s="4"/>
      <c r="I293" s="2"/>
    </row>
    <row r="294" spans="3:9" x14ac:dyDescent="0.25">
      <c r="C294" s="3"/>
      <c r="E294" s="4"/>
      <c r="F294" s="4"/>
      <c r="I294" s="2"/>
    </row>
    <row r="295" spans="3:9" x14ac:dyDescent="0.25">
      <c r="C295" s="3"/>
      <c r="E295" s="4"/>
      <c r="F295" s="4"/>
      <c r="I295" s="2"/>
    </row>
    <row r="296" spans="3:9" x14ac:dyDescent="0.25">
      <c r="C296" s="3"/>
      <c r="E296" s="4"/>
      <c r="F296" s="4"/>
      <c r="I296" s="2"/>
    </row>
    <row r="297" spans="3:9" x14ac:dyDescent="0.25">
      <c r="C297" s="3"/>
      <c r="E297" s="4"/>
      <c r="F297" s="4"/>
      <c r="I297" s="2"/>
    </row>
    <row r="298" spans="3:9" x14ac:dyDescent="0.25">
      <c r="C298" s="3"/>
      <c r="E298" s="4"/>
      <c r="F298" s="4"/>
      <c r="I298" s="2"/>
    </row>
    <row r="299" spans="3:9" x14ac:dyDescent="0.25">
      <c r="C299" s="3"/>
      <c r="E299" s="4"/>
      <c r="F299" s="4"/>
      <c r="I299" s="2"/>
    </row>
    <row r="300" spans="3:9" x14ac:dyDescent="0.25">
      <c r="C300" s="3"/>
      <c r="E300" s="4"/>
      <c r="F300" s="4"/>
      <c r="I300" s="2"/>
    </row>
    <row r="301" spans="3:9" x14ac:dyDescent="0.25">
      <c r="C301" s="3"/>
      <c r="E301" s="4"/>
      <c r="F301" s="4"/>
      <c r="I301" s="2"/>
    </row>
    <row r="302" spans="3:9" x14ac:dyDescent="0.25">
      <c r="C302" s="3"/>
      <c r="E302" s="4"/>
      <c r="F302" s="4"/>
      <c r="I302" s="2"/>
    </row>
    <row r="303" spans="3:9" x14ac:dyDescent="0.25">
      <c r="C303" s="3"/>
      <c r="E303" s="4"/>
      <c r="F303" s="4"/>
      <c r="I303" s="2"/>
    </row>
    <row r="304" spans="3:9" x14ac:dyDescent="0.25">
      <c r="C304" s="3"/>
      <c r="E304" s="4"/>
      <c r="F304" s="4"/>
      <c r="I304" s="2"/>
    </row>
    <row r="305" spans="2:9" x14ac:dyDescent="0.25">
      <c r="C305" s="3"/>
      <c r="E305" s="4"/>
      <c r="F305" s="4"/>
      <c r="I305" s="2"/>
    </row>
    <row r="306" spans="2:9" x14ac:dyDescent="0.25">
      <c r="C306" s="3"/>
      <c r="E306" s="4"/>
      <c r="F306" s="4"/>
      <c r="I306" s="2"/>
    </row>
    <row r="307" spans="2:9" x14ac:dyDescent="0.25">
      <c r="C307" s="3"/>
      <c r="E307" s="4"/>
      <c r="F307" s="4"/>
      <c r="I307" s="2"/>
    </row>
    <row r="308" spans="2:9" x14ac:dyDescent="0.25">
      <c r="C308" s="3"/>
      <c r="E308" s="4"/>
      <c r="F308" s="4"/>
      <c r="I308" s="2"/>
    </row>
    <row r="309" spans="2:9" x14ac:dyDescent="0.25">
      <c r="C309" s="3"/>
      <c r="E309" s="4"/>
      <c r="F309" s="4"/>
      <c r="I309" s="2"/>
    </row>
    <row r="310" spans="2:9" x14ac:dyDescent="0.25">
      <c r="C310" s="3"/>
      <c r="E310" s="4"/>
      <c r="F310" s="4"/>
      <c r="I310" s="2"/>
    </row>
    <row r="311" spans="2:9" x14ac:dyDescent="0.25">
      <c r="C311" s="3"/>
      <c r="E311" s="4"/>
      <c r="F311" s="4"/>
      <c r="I311" s="2"/>
    </row>
    <row r="312" spans="2:9" x14ac:dyDescent="0.25">
      <c r="C312" s="3"/>
      <c r="E312" s="4"/>
      <c r="F312" s="4"/>
      <c r="I312" s="2"/>
    </row>
    <row r="313" spans="2:9" x14ac:dyDescent="0.25">
      <c r="C313" s="3"/>
      <c r="E313" s="4"/>
      <c r="F313" s="4"/>
      <c r="I313" s="2"/>
    </row>
    <row r="314" spans="2:9" x14ac:dyDescent="0.25">
      <c r="C314" s="3"/>
      <c r="E314" s="4"/>
      <c r="F314" s="4"/>
      <c r="I314" s="2"/>
    </row>
    <row r="315" spans="2:9" x14ac:dyDescent="0.25">
      <c r="C315" s="3"/>
      <c r="E315" s="4"/>
      <c r="F315" s="4"/>
      <c r="I315" s="2"/>
    </row>
    <row r="316" spans="2:9" x14ac:dyDescent="0.25">
      <c r="B316" s="2"/>
      <c r="C316" s="3"/>
      <c r="E316" s="4"/>
      <c r="F316" s="4"/>
      <c r="I316" s="2"/>
    </row>
    <row r="317" spans="2:9" x14ac:dyDescent="0.25">
      <c r="B317" s="2"/>
      <c r="C317" s="3"/>
      <c r="E317" s="4"/>
      <c r="F317" s="4"/>
      <c r="I317" s="2"/>
    </row>
    <row r="318" spans="2:9" x14ac:dyDescent="0.25">
      <c r="B318" s="2"/>
      <c r="C318" s="3"/>
      <c r="E318" s="4"/>
      <c r="F318" s="4"/>
      <c r="I318" s="2"/>
    </row>
    <row r="319" spans="2:9" x14ac:dyDescent="0.25">
      <c r="B319" s="2"/>
      <c r="C319" s="3"/>
      <c r="E319" s="4"/>
      <c r="F319" s="4"/>
      <c r="I319" s="2"/>
    </row>
    <row r="320" spans="2:9" x14ac:dyDescent="0.25">
      <c r="B320" s="2"/>
      <c r="C320" s="3"/>
      <c r="E320" s="4"/>
      <c r="F320" s="4"/>
      <c r="I320" s="2"/>
    </row>
    <row r="321" spans="2:9" x14ac:dyDescent="0.25">
      <c r="B321" s="2"/>
      <c r="C321" s="3"/>
      <c r="E321" s="4"/>
      <c r="F321" s="4"/>
      <c r="I321" s="2"/>
    </row>
    <row r="322" spans="2:9" x14ac:dyDescent="0.25">
      <c r="B322" s="2"/>
      <c r="C322" s="3"/>
      <c r="E322" s="4"/>
      <c r="F322" s="4"/>
      <c r="I322" s="2"/>
    </row>
    <row r="323" spans="2:9" x14ac:dyDescent="0.25">
      <c r="B323" s="2"/>
      <c r="C323" s="3"/>
      <c r="E323" s="4"/>
      <c r="F323" s="4"/>
      <c r="I323" s="2"/>
    </row>
    <row r="324" spans="2:9" x14ac:dyDescent="0.25">
      <c r="B324" s="2"/>
      <c r="C324" s="3"/>
      <c r="E324" s="4"/>
      <c r="F324" s="4"/>
      <c r="I324" s="2"/>
    </row>
    <row r="325" spans="2:9" x14ac:dyDescent="0.25">
      <c r="B325" s="2"/>
      <c r="C325" s="3"/>
      <c r="E325" s="4"/>
      <c r="F325" s="4"/>
      <c r="I325" s="2"/>
    </row>
    <row r="326" spans="2:9" x14ac:dyDescent="0.25">
      <c r="B326" s="2"/>
      <c r="C326" s="3"/>
      <c r="E326" s="4"/>
      <c r="F326" s="4"/>
      <c r="I326" s="2"/>
    </row>
    <row r="327" spans="2:9" x14ac:dyDescent="0.25">
      <c r="B327" s="2"/>
      <c r="C327" s="3"/>
      <c r="E327" s="4"/>
      <c r="F327" s="4"/>
      <c r="I327" s="2"/>
    </row>
    <row r="328" spans="2:9" x14ac:dyDescent="0.25">
      <c r="B328" s="2"/>
      <c r="C328" s="3"/>
      <c r="E328" s="4"/>
      <c r="F328" s="4"/>
      <c r="I328" s="2"/>
    </row>
    <row r="329" spans="2:9" x14ac:dyDescent="0.25">
      <c r="B329" s="2"/>
      <c r="C329" s="3"/>
      <c r="E329" s="4"/>
      <c r="F329" s="4"/>
      <c r="I329" s="2"/>
    </row>
    <row r="330" spans="2:9" x14ac:dyDescent="0.25">
      <c r="B330" s="2"/>
      <c r="C330" s="3"/>
      <c r="E330" s="4"/>
      <c r="F330" s="4"/>
      <c r="I330" s="2"/>
    </row>
    <row r="331" spans="2:9" x14ac:dyDescent="0.25">
      <c r="B331" s="2"/>
      <c r="C331" s="3"/>
      <c r="E331" s="4"/>
      <c r="F331" s="4"/>
      <c r="I331" s="2"/>
    </row>
    <row r="332" spans="2:9" x14ac:dyDescent="0.25">
      <c r="B332" s="2"/>
      <c r="C332" s="3"/>
      <c r="E332" s="4"/>
      <c r="F332" s="4"/>
      <c r="I332" s="2"/>
    </row>
    <row r="333" spans="2:9" x14ac:dyDescent="0.25">
      <c r="B333" s="2"/>
      <c r="C333" s="3"/>
      <c r="E333" s="4"/>
      <c r="F333" s="4"/>
      <c r="I333" s="2"/>
    </row>
    <row r="334" spans="2:9" x14ac:dyDescent="0.25">
      <c r="B334" s="2"/>
      <c r="C334" s="3"/>
      <c r="E334" s="4"/>
      <c r="F334" s="4"/>
      <c r="I334" s="2"/>
    </row>
    <row r="335" spans="2:9" x14ac:dyDescent="0.25">
      <c r="B335" s="2"/>
      <c r="C335" s="3"/>
      <c r="E335" s="4"/>
      <c r="F335" s="4"/>
      <c r="I335" s="2"/>
    </row>
    <row r="336" spans="2:9" x14ac:dyDescent="0.25">
      <c r="B336" s="2"/>
      <c r="C336" s="3"/>
      <c r="E336" s="4"/>
      <c r="F336" s="4"/>
      <c r="I336" s="2"/>
    </row>
    <row r="337" spans="2:9" x14ac:dyDescent="0.25">
      <c r="B337" s="2"/>
      <c r="C337" s="3"/>
      <c r="E337" s="4"/>
      <c r="F337" s="4"/>
      <c r="I337" s="2"/>
    </row>
    <row r="338" spans="2:9" x14ac:dyDescent="0.25">
      <c r="B338" s="2"/>
      <c r="C338" s="3"/>
      <c r="E338" s="4"/>
      <c r="F338" s="4"/>
      <c r="I338" s="2"/>
    </row>
    <row r="339" spans="2:9" x14ac:dyDescent="0.25">
      <c r="B339" s="2"/>
      <c r="C339" s="3"/>
      <c r="E339" s="4"/>
      <c r="F339" s="4"/>
      <c r="I339" s="2"/>
    </row>
    <row r="340" spans="2:9" x14ac:dyDescent="0.25">
      <c r="B340" s="2"/>
      <c r="C340" s="3"/>
      <c r="E340" s="4"/>
      <c r="F340" s="4"/>
      <c r="I340" s="2"/>
    </row>
    <row r="341" spans="2:9" x14ac:dyDescent="0.25">
      <c r="B341" s="2"/>
      <c r="C341" s="3"/>
      <c r="E341" s="4"/>
      <c r="F341" s="4"/>
      <c r="I341" s="2"/>
    </row>
    <row r="342" spans="2:9" x14ac:dyDescent="0.25">
      <c r="B342" s="2"/>
      <c r="C342" s="3"/>
      <c r="E342" s="4"/>
      <c r="F342" s="4"/>
      <c r="I342" s="2"/>
    </row>
    <row r="343" spans="2:9" x14ac:dyDescent="0.25">
      <c r="B343" s="2"/>
      <c r="C343" s="3"/>
      <c r="E343" s="4"/>
      <c r="F343" s="4"/>
      <c r="I343" s="2"/>
    </row>
    <row r="344" spans="2:9" x14ac:dyDescent="0.25">
      <c r="B344" s="2"/>
      <c r="C344" s="3"/>
      <c r="E344" s="4"/>
      <c r="F344" s="4"/>
      <c r="I344" s="2"/>
    </row>
    <row r="345" spans="2:9" x14ac:dyDescent="0.25">
      <c r="B345" s="2"/>
      <c r="C345" s="3"/>
      <c r="E345" s="4"/>
      <c r="F345" s="4"/>
      <c r="I345" s="2"/>
    </row>
    <row r="346" spans="2:9" x14ac:dyDescent="0.25">
      <c r="B346" s="2"/>
      <c r="C346" s="3"/>
      <c r="E346" s="4"/>
      <c r="F346" s="4"/>
      <c r="I346" s="2"/>
    </row>
    <row r="347" spans="2:9" x14ac:dyDescent="0.25">
      <c r="B347" s="2"/>
      <c r="C347" s="3"/>
      <c r="E347" s="4"/>
      <c r="F347" s="4"/>
      <c r="I347" s="2"/>
    </row>
    <row r="348" spans="2:9" x14ac:dyDescent="0.25">
      <c r="B348" s="2"/>
      <c r="C348" s="3"/>
      <c r="E348" s="4"/>
      <c r="F348" s="4"/>
      <c r="I348" s="2"/>
    </row>
    <row r="349" spans="2:9" x14ac:dyDescent="0.25">
      <c r="B349" s="2"/>
      <c r="C349" s="3"/>
      <c r="E349" s="4"/>
      <c r="F349" s="4"/>
      <c r="I349" s="2"/>
    </row>
    <row r="350" spans="2:9" x14ac:dyDescent="0.25">
      <c r="B350" s="2"/>
      <c r="C350" s="3"/>
      <c r="E350" s="4"/>
      <c r="F350" s="4"/>
      <c r="I350" s="2"/>
    </row>
    <row r="351" spans="2:9" x14ac:dyDescent="0.25">
      <c r="B351" s="2"/>
      <c r="C351" s="3"/>
      <c r="E351" s="4"/>
      <c r="F351" s="4"/>
      <c r="I351" s="2"/>
    </row>
    <row r="352" spans="2:9" x14ac:dyDescent="0.25">
      <c r="B352" s="2"/>
      <c r="C352" s="3"/>
      <c r="E352" s="4"/>
      <c r="F352" s="4"/>
      <c r="I352" s="2"/>
    </row>
    <row r="353" spans="2:9" x14ac:dyDescent="0.25">
      <c r="B353" s="2"/>
      <c r="C353" s="3"/>
      <c r="E353" s="4"/>
      <c r="F353" s="4"/>
      <c r="I353" s="2"/>
    </row>
    <row r="354" spans="2:9" x14ac:dyDescent="0.25">
      <c r="B354" s="2"/>
      <c r="C354" s="3"/>
      <c r="E354" s="4"/>
      <c r="F354" s="4"/>
      <c r="I354" s="2"/>
    </row>
    <row r="355" spans="2:9" x14ac:dyDescent="0.25">
      <c r="B355" s="2"/>
      <c r="C355" s="3"/>
      <c r="E355" s="4"/>
      <c r="F355" s="4"/>
      <c r="I355" s="2"/>
    </row>
    <row r="356" spans="2:9" x14ac:dyDescent="0.25">
      <c r="B356" s="2"/>
      <c r="C356" s="3"/>
      <c r="E356" s="4"/>
      <c r="F356" s="4"/>
      <c r="I356" s="2"/>
    </row>
    <row r="357" spans="2:9" x14ac:dyDescent="0.25">
      <c r="B357" s="2"/>
      <c r="C357" s="3"/>
      <c r="E357" s="4"/>
      <c r="F357" s="4"/>
      <c r="I357" s="2"/>
    </row>
    <row r="358" spans="2:9" x14ac:dyDescent="0.25">
      <c r="B358" s="2"/>
      <c r="C358" s="3"/>
      <c r="E358" s="4"/>
      <c r="F358" s="4"/>
      <c r="I358" s="2"/>
    </row>
    <row r="359" spans="2:9" x14ac:dyDescent="0.25">
      <c r="B359" s="2"/>
      <c r="C359" s="3"/>
      <c r="E359" s="4"/>
      <c r="F359" s="4"/>
      <c r="I359" s="2"/>
    </row>
    <row r="360" spans="2:9" x14ac:dyDescent="0.25">
      <c r="B360" s="2"/>
      <c r="C360" s="3"/>
      <c r="E360" s="4"/>
      <c r="F360" s="4"/>
      <c r="I360" s="2"/>
    </row>
    <row r="361" spans="2:9" x14ac:dyDescent="0.25">
      <c r="B361" s="2"/>
      <c r="C361" s="3"/>
      <c r="E361" s="4"/>
      <c r="F361" s="4"/>
      <c r="I361" s="2"/>
    </row>
    <row r="362" spans="2:9" x14ac:dyDescent="0.25">
      <c r="B362" s="2"/>
      <c r="C362" s="3"/>
      <c r="E362" s="4"/>
      <c r="F362" s="4"/>
      <c r="I362" s="2"/>
    </row>
    <row r="363" spans="2:9" x14ac:dyDescent="0.25">
      <c r="B363" s="2"/>
      <c r="C363" s="3"/>
      <c r="E363" s="4"/>
      <c r="F363" s="4"/>
      <c r="I363" s="2"/>
    </row>
    <row r="364" spans="2:9" x14ac:dyDescent="0.25">
      <c r="B364" s="2"/>
      <c r="C364" s="3"/>
      <c r="E364" s="4"/>
      <c r="F364" s="4"/>
      <c r="I364" s="2"/>
    </row>
    <row r="365" spans="2:9" x14ac:dyDescent="0.25">
      <c r="B365" s="2"/>
      <c r="C365" s="3"/>
      <c r="E365" s="4"/>
      <c r="F365" s="4"/>
      <c r="I365" s="2"/>
    </row>
    <row r="366" spans="2:9" x14ac:dyDescent="0.25">
      <c r="B366" s="2"/>
      <c r="C366" s="3"/>
      <c r="E366" s="4"/>
      <c r="F366" s="4"/>
      <c r="I366" s="2"/>
    </row>
    <row r="367" spans="2:9" x14ac:dyDescent="0.25">
      <c r="B367" s="2"/>
      <c r="C367" s="3"/>
      <c r="E367" s="4"/>
      <c r="F367" s="4"/>
      <c r="I367" s="2"/>
    </row>
    <row r="368" spans="2:9" x14ac:dyDescent="0.25">
      <c r="B368" s="2"/>
      <c r="C368" s="3"/>
      <c r="E368" s="4"/>
      <c r="F368" s="4"/>
      <c r="I368" s="2"/>
    </row>
    <row r="369" spans="2:9" x14ac:dyDescent="0.25">
      <c r="B369" s="2"/>
      <c r="C369" s="3"/>
      <c r="E369" s="4"/>
      <c r="F369" s="4"/>
      <c r="I369" s="2"/>
    </row>
    <row r="370" spans="2:9" x14ac:dyDescent="0.25">
      <c r="B370" s="2"/>
      <c r="C370" s="3"/>
      <c r="E370" s="4"/>
      <c r="F370" s="4"/>
      <c r="I370" s="2"/>
    </row>
    <row r="371" spans="2:9" x14ac:dyDescent="0.25">
      <c r="B371" s="2"/>
      <c r="C371" s="3"/>
      <c r="E371" s="4"/>
      <c r="F371" s="4"/>
      <c r="I371" s="2"/>
    </row>
    <row r="372" spans="2:9" x14ac:dyDescent="0.25">
      <c r="B372" s="2"/>
      <c r="C372" s="3"/>
      <c r="E372" s="4"/>
      <c r="F372" s="4"/>
      <c r="I372" s="2"/>
    </row>
    <row r="373" spans="2:9" x14ac:dyDescent="0.25">
      <c r="B373" s="2"/>
      <c r="C373" s="3"/>
      <c r="E373" s="4"/>
      <c r="F373" s="4"/>
      <c r="I373" s="2"/>
    </row>
    <row r="374" spans="2:9" x14ac:dyDescent="0.25">
      <c r="B374" s="2"/>
      <c r="C374" s="3"/>
      <c r="E374" s="4"/>
      <c r="F374" s="4"/>
      <c r="I374" s="2"/>
    </row>
    <row r="375" spans="2:9" x14ac:dyDescent="0.25">
      <c r="B375" s="2"/>
      <c r="C375" s="3"/>
      <c r="E375" s="4"/>
      <c r="F375" s="4"/>
      <c r="I375" s="2"/>
    </row>
    <row r="376" spans="2:9" x14ac:dyDescent="0.25">
      <c r="B376" s="2"/>
      <c r="C376" s="3"/>
      <c r="E376" s="4"/>
      <c r="F376" s="4"/>
      <c r="I376" s="2"/>
    </row>
    <row r="377" spans="2:9" x14ac:dyDescent="0.25">
      <c r="B377" s="2"/>
      <c r="C377" s="3"/>
      <c r="E377" s="4"/>
      <c r="F377" s="4"/>
      <c r="I377" s="2"/>
    </row>
    <row r="378" spans="2:9" x14ac:dyDescent="0.25">
      <c r="B378" s="2"/>
      <c r="C378" s="3"/>
      <c r="E378" s="4"/>
      <c r="F378" s="4"/>
      <c r="I378" s="2"/>
    </row>
    <row r="379" spans="2:9" x14ac:dyDescent="0.25">
      <c r="B379" s="2"/>
      <c r="C379" s="3"/>
      <c r="E379" s="4"/>
      <c r="F379" s="4"/>
      <c r="I379" s="2"/>
    </row>
    <row r="380" spans="2:9" x14ac:dyDescent="0.25">
      <c r="B380" s="2"/>
      <c r="C380" s="3"/>
      <c r="E380" s="4"/>
      <c r="F380" s="4"/>
      <c r="I380" s="2"/>
    </row>
    <row r="381" spans="2:9" x14ac:dyDescent="0.25">
      <c r="B381" s="2"/>
      <c r="C381" s="3"/>
      <c r="E381" s="4"/>
      <c r="F381" s="4"/>
      <c r="I381" s="2"/>
    </row>
    <row r="382" spans="2:9" x14ac:dyDescent="0.25">
      <c r="B382" s="2"/>
      <c r="C382" s="3"/>
      <c r="E382" s="4"/>
      <c r="F382" s="4"/>
      <c r="I382" s="2"/>
    </row>
    <row r="383" spans="2:9" x14ac:dyDescent="0.25">
      <c r="B383" s="2"/>
      <c r="C383" s="3"/>
      <c r="E383" s="4"/>
      <c r="F383" s="4"/>
      <c r="I383" s="2"/>
    </row>
    <row r="384" spans="2:9" x14ac:dyDescent="0.25">
      <c r="B384" s="2"/>
      <c r="C384" s="3"/>
      <c r="E384" s="4"/>
      <c r="F384" s="4"/>
      <c r="I384" s="2"/>
    </row>
    <row r="385" spans="2:9" x14ac:dyDescent="0.25">
      <c r="B385" s="2"/>
      <c r="C385" s="3"/>
      <c r="E385" s="4"/>
      <c r="F385" s="4"/>
      <c r="I385" s="2"/>
    </row>
    <row r="386" spans="2:9" x14ac:dyDescent="0.25">
      <c r="B386" s="2"/>
      <c r="C386" s="3"/>
      <c r="E386" s="4"/>
      <c r="F386" s="4"/>
      <c r="I386" s="2"/>
    </row>
    <row r="387" spans="2:9" x14ac:dyDescent="0.25">
      <c r="B387" s="2"/>
      <c r="C387" s="3"/>
      <c r="E387" s="4"/>
      <c r="F387" s="4"/>
      <c r="I387" s="2"/>
    </row>
    <row r="388" spans="2:9" x14ac:dyDescent="0.25">
      <c r="B388" s="2"/>
      <c r="C388" s="3"/>
      <c r="E388" s="4"/>
      <c r="F388" s="4"/>
      <c r="I388" s="2"/>
    </row>
    <row r="389" spans="2:9" x14ac:dyDescent="0.25">
      <c r="B389" s="2"/>
      <c r="C389" s="3"/>
      <c r="E389" s="4"/>
      <c r="F389" s="4"/>
      <c r="I389" s="2"/>
    </row>
    <row r="390" spans="2:9" x14ac:dyDescent="0.25">
      <c r="B390" s="2"/>
      <c r="C390" s="3"/>
      <c r="E390" s="4"/>
      <c r="F390" s="4"/>
      <c r="I390" s="2"/>
    </row>
    <row r="391" spans="2:9" x14ac:dyDescent="0.25">
      <c r="B391" s="2"/>
      <c r="C391" s="3"/>
      <c r="E391" s="4"/>
      <c r="F391" s="4"/>
      <c r="I391" s="2"/>
    </row>
    <row r="392" spans="2:9" x14ac:dyDescent="0.25">
      <c r="B392" s="2"/>
      <c r="C392" s="3"/>
      <c r="E392" s="4"/>
      <c r="F392" s="4"/>
      <c r="I392" s="2"/>
    </row>
    <row r="393" spans="2:9" x14ac:dyDescent="0.25">
      <c r="B393" s="2"/>
      <c r="C393" s="3"/>
      <c r="E393" s="4"/>
      <c r="F393" s="4"/>
      <c r="I393" s="2"/>
    </row>
    <row r="394" spans="2:9" x14ac:dyDescent="0.25">
      <c r="B394" s="2"/>
      <c r="C394" s="3"/>
      <c r="E394" s="4"/>
      <c r="F394" s="4"/>
      <c r="I394" s="2"/>
    </row>
    <row r="395" spans="2:9" x14ac:dyDescent="0.25">
      <c r="B395" s="2"/>
      <c r="C395" s="3"/>
      <c r="E395" s="4"/>
      <c r="F395" s="4"/>
      <c r="I395" s="2"/>
    </row>
    <row r="396" spans="2:9" x14ac:dyDescent="0.25">
      <c r="B396" s="2"/>
      <c r="C396" s="3"/>
      <c r="E396" s="4"/>
      <c r="F396" s="4"/>
      <c r="I396" s="2"/>
    </row>
    <row r="397" spans="2:9" x14ac:dyDescent="0.25">
      <c r="B397" s="2"/>
      <c r="C397" s="3"/>
      <c r="E397" s="4"/>
      <c r="F397" s="4"/>
      <c r="I397" s="2"/>
    </row>
    <row r="398" spans="2:9" x14ac:dyDescent="0.25">
      <c r="B398" s="2"/>
      <c r="C398" s="3"/>
      <c r="E398" s="4"/>
      <c r="F398" s="4"/>
      <c r="I398" s="2"/>
    </row>
    <row r="399" spans="2:9" x14ac:dyDescent="0.25">
      <c r="B399" s="2"/>
      <c r="C399" s="3"/>
      <c r="E399" s="4"/>
      <c r="F399" s="4"/>
      <c r="I399" s="2"/>
    </row>
    <row r="400" spans="2:9" x14ac:dyDescent="0.25">
      <c r="B400" s="2"/>
      <c r="C400" s="3"/>
      <c r="E400" s="4"/>
      <c r="F400" s="4"/>
      <c r="I400" s="2"/>
    </row>
    <row r="401" spans="2:9" x14ac:dyDescent="0.25">
      <c r="B401" s="2"/>
      <c r="C401" s="3"/>
      <c r="E401" s="4"/>
      <c r="F401" s="4"/>
      <c r="I401" s="2"/>
    </row>
    <row r="402" spans="2:9" x14ac:dyDescent="0.25">
      <c r="B402" s="2"/>
      <c r="C402" s="3"/>
      <c r="E402" s="4"/>
      <c r="F402" s="4"/>
      <c r="I402" s="2"/>
    </row>
    <row r="403" spans="2:9" x14ac:dyDescent="0.25">
      <c r="B403" s="2"/>
      <c r="C403" s="3"/>
      <c r="E403" s="4"/>
      <c r="F403" s="4"/>
      <c r="I403" s="2"/>
    </row>
    <row r="404" spans="2:9" x14ac:dyDescent="0.25">
      <c r="B404" s="2"/>
      <c r="C404" s="3"/>
      <c r="E404" s="4"/>
      <c r="F404" s="4"/>
      <c r="I404" s="2"/>
    </row>
    <row r="405" spans="2:9" x14ac:dyDescent="0.25">
      <c r="B405" s="2"/>
      <c r="C405" s="3"/>
      <c r="E405" s="4"/>
      <c r="F405" s="4"/>
      <c r="I405" s="2"/>
    </row>
    <row r="406" spans="2:9" x14ac:dyDescent="0.25">
      <c r="B406" s="2"/>
      <c r="C406" s="3"/>
      <c r="E406" s="4"/>
      <c r="F406" s="4"/>
      <c r="I406" s="2"/>
    </row>
    <row r="407" spans="2:9" x14ac:dyDescent="0.25">
      <c r="B407" s="2"/>
      <c r="C407" s="3"/>
      <c r="E407" s="4"/>
      <c r="F407" s="4"/>
      <c r="I407" s="2"/>
    </row>
    <row r="408" spans="2:9" x14ac:dyDescent="0.25">
      <c r="B408" s="2"/>
      <c r="C408" s="3"/>
      <c r="E408" s="4"/>
      <c r="F408" s="4"/>
      <c r="I408" s="2"/>
    </row>
    <row r="409" spans="2:9" x14ac:dyDescent="0.25">
      <c r="B409" s="2"/>
      <c r="C409" s="3"/>
      <c r="E409" s="4"/>
      <c r="F409" s="4"/>
      <c r="I409" s="2"/>
    </row>
    <row r="410" spans="2:9" x14ac:dyDescent="0.25">
      <c r="B410" s="2"/>
      <c r="C410" s="3"/>
      <c r="E410" s="4"/>
      <c r="F410" s="4"/>
      <c r="I410" s="2"/>
    </row>
    <row r="411" spans="2:9" x14ac:dyDescent="0.25">
      <c r="B411" s="2"/>
      <c r="C411" s="3"/>
      <c r="E411" s="4"/>
      <c r="F411" s="4"/>
      <c r="I411" s="2"/>
    </row>
    <row r="412" spans="2:9" x14ac:dyDescent="0.25">
      <c r="B412" s="2"/>
      <c r="C412" s="3"/>
      <c r="E412" s="4"/>
      <c r="F412" s="4"/>
      <c r="I412" s="2"/>
    </row>
    <row r="413" spans="2:9" x14ac:dyDescent="0.25">
      <c r="B413" s="2"/>
      <c r="C413" s="3"/>
      <c r="E413" s="4"/>
      <c r="F413" s="4"/>
      <c r="I413" s="2"/>
    </row>
    <row r="414" spans="2:9" x14ac:dyDescent="0.25">
      <c r="B414" s="2"/>
      <c r="C414" s="3"/>
      <c r="E414" s="4"/>
      <c r="F414" s="4"/>
      <c r="I414" s="2"/>
    </row>
    <row r="415" spans="2:9" x14ac:dyDescent="0.25">
      <c r="B415" s="2"/>
      <c r="C415" s="3"/>
      <c r="E415" s="4"/>
      <c r="F415" s="4"/>
      <c r="I415" s="2"/>
    </row>
    <row r="416" spans="2:9" x14ac:dyDescent="0.25">
      <c r="B416" s="2"/>
      <c r="C416" s="3"/>
      <c r="E416" s="4"/>
      <c r="F416" s="4"/>
      <c r="I416" s="2"/>
    </row>
    <row r="417" spans="2:9" x14ac:dyDescent="0.25">
      <c r="B417" s="2"/>
      <c r="C417" s="3"/>
      <c r="E417" s="4"/>
      <c r="F417" s="4"/>
      <c r="I417" s="2"/>
    </row>
    <row r="418" spans="2:9" x14ac:dyDescent="0.25">
      <c r="B418" s="2"/>
      <c r="C418" s="3"/>
      <c r="E418" s="4"/>
      <c r="F418" s="4"/>
      <c r="I418" s="2"/>
    </row>
    <row r="419" spans="2:9" x14ac:dyDescent="0.25">
      <c r="B419" s="2"/>
      <c r="C419" s="3"/>
      <c r="E419" s="4"/>
      <c r="F419" s="4"/>
      <c r="I419" s="2"/>
    </row>
    <row r="420" spans="2:9" x14ac:dyDescent="0.25">
      <c r="B420" s="2"/>
      <c r="C420" s="3"/>
      <c r="E420" s="4"/>
      <c r="F420" s="4"/>
      <c r="I420" s="2"/>
    </row>
    <row r="421" spans="2:9" x14ac:dyDescent="0.25">
      <c r="B421" s="2"/>
      <c r="C421" s="3"/>
      <c r="E421" s="4"/>
      <c r="F421" s="4"/>
      <c r="I421" s="2"/>
    </row>
    <row r="422" spans="2:9" x14ac:dyDescent="0.25">
      <c r="B422" s="2"/>
      <c r="C422" s="3"/>
      <c r="E422" s="4"/>
      <c r="F422" s="4"/>
      <c r="I422" s="2"/>
    </row>
    <row r="423" spans="2:9" x14ac:dyDescent="0.25">
      <c r="B423" s="2"/>
      <c r="C423" s="3"/>
      <c r="E423" s="4"/>
      <c r="F423" s="4"/>
      <c r="I423" s="2"/>
    </row>
    <row r="424" spans="2:9" x14ac:dyDescent="0.25">
      <c r="B424" s="2"/>
      <c r="C424" s="3"/>
      <c r="E424" s="4"/>
      <c r="F424" s="4"/>
      <c r="I424" s="2"/>
    </row>
    <row r="425" spans="2:9" x14ac:dyDescent="0.25">
      <c r="B425" s="2"/>
      <c r="C425" s="3"/>
      <c r="E425" s="4"/>
      <c r="F425" s="4"/>
      <c r="I425" s="2"/>
    </row>
    <row r="426" spans="2:9" x14ac:dyDescent="0.25">
      <c r="B426" s="2"/>
      <c r="C426" s="3"/>
      <c r="E426" s="4"/>
      <c r="F426" s="4"/>
      <c r="I426" s="2"/>
    </row>
    <row r="427" spans="2:9" x14ac:dyDescent="0.25">
      <c r="B427" s="2"/>
      <c r="C427" s="3"/>
      <c r="E427" s="4"/>
      <c r="F427" s="4"/>
      <c r="I427" s="2"/>
    </row>
    <row r="428" spans="2:9" x14ac:dyDescent="0.25">
      <c r="B428" s="2"/>
      <c r="C428" s="3"/>
      <c r="E428" s="4"/>
      <c r="F428" s="4"/>
      <c r="I428" s="2"/>
    </row>
    <row r="429" spans="2:9" x14ac:dyDescent="0.25">
      <c r="B429" s="2"/>
      <c r="C429" s="3"/>
      <c r="E429" s="4"/>
      <c r="F429" s="4"/>
      <c r="I429" s="2"/>
    </row>
    <row r="430" spans="2:9" x14ac:dyDescent="0.25">
      <c r="B430" s="2"/>
      <c r="C430" s="3"/>
      <c r="E430" s="4"/>
      <c r="F430" s="4"/>
      <c r="I430" s="2"/>
    </row>
    <row r="431" spans="2:9" x14ac:dyDescent="0.25">
      <c r="B431" s="2"/>
      <c r="C431" s="3"/>
      <c r="E431" s="4"/>
      <c r="F431" s="4"/>
      <c r="I431" s="2"/>
    </row>
    <row r="432" spans="2:9" x14ac:dyDescent="0.25">
      <c r="B432" s="2"/>
      <c r="C432" s="3"/>
      <c r="E432" s="4"/>
      <c r="F432" s="4"/>
      <c r="I432" s="2"/>
    </row>
    <row r="433" spans="2:9" x14ac:dyDescent="0.25">
      <c r="B433" s="2"/>
      <c r="C433" s="3"/>
      <c r="E433" s="4"/>
      <c r="F433" s="4"/>
      <c r="I433" s="2"/>
    </row>
    <row r="434" spans="2:9" x14ac:dyDescent="0.25">
      <c r="B434" s="2"/>
      <c r="C434" s="3"/>
      <c r="E434" s="4"/>
      <c r="F434" s="4"/>
      <c r="I434" s="2"/>
    </row>
    <row r="435" spans="2:9" x14ac:dyDescent="0.25">
      <c r="B435" s="2"/>
      <c r="C435" s="3"/>
      <c r="E435" s="4"/>
      <c r="F435" s="4"/>
      <c r="I435" s="2"/>
    </row>
    <row r="436" spans="2:9" x14ac:dyDescent="0.25">
      <c r="B436" s="2"/>
      <c r="C436" s="3"/>
      <c r="E436" s="4"/>
      <c r="F436" s="4"/>
      <c r="I436" s="2"/>
    </row>
    <row r="437" spans="2:9" x14ac:dyDescent="0.25">
      <c r="B437" s="2"/>
      <c r="C437" s="3"/>
      <c r="E437" s="4"/>
      <c r="F437" s="4"/>
      <c r="I437" s="2"/>
    </row>
    <row r="438" spans="2:9" x14ac:dyDescent="0.25">
      <c r="B438" s="2"/>
      <c r="C438" s="3"/>
      <c r="E438" s="4"/>
      <c r="F438" s="4"/>
      <c r="I438" s="2"/>
    </row>
    <row r="439" spans="2:9" x14ac:dyDescent="0.25">
      <c r="B439" s="2"/>
      <c r="C439" s="3"/>
      <c r="E439" s="4"/>
      <c r="F439" s="4"/>
      <c r="I439" s="2"/>
    </row>
    <row r="440" spans="2:9" x14ac:dyDescent="0.25">
      <c r="B440" s="2"/>
      <c r="C440" s="3"/>
      <c r="E440" s="4"/>
      <c r="F440" s="4"/>
      <c r="I440" s="2"/>
    </row>
    <row r="441" spans="2:9" x14ac:dyDescent="0.25">
      <c r="B441" s="2"/>
      <c r="C441" s="3"/>
      <c r="E441" s="4"/>
      <c r="F441" s="4"/>
      <c r="I441" s="2"/>
    </row>
    <row r="442" spans="2:9" x14ac:dyDescent="0.25">
      <c r="B442" s="2"/>
      <c r="C442" s="3"/>
      <c r="E442" s="4"/>
      <c r="F442" s="4"/>
      <c r="I442" s="2"/>
    </row>
    <row r="443" spans="2:9" x14ac:dyDescent="0.25">
      <c r="B443" s="2"/>
      <c r="C443" s="3"/>
      <c r="E443" s="4"/>
      <c r="F443" s="4"/>
      <c r="I443" s="2"/>
    </row>
    <row r="444" spans="2:9" x14ac:dyDescent="0.25">
      <c r="B444" s="2"/>
      <c r="C444" s="3"/>
      <c r="E444" s="4"/>
      <c r="F444" s="4"/>
      <c r="I444" s="2"/>
    </row>
    <row r="445" spans="2:9" x14ac:dyDescent="0.25">
      <c r="B445" s="2"/>
      <c r="C445" s="3"/>
      <c r="E445" s="4"/>
      <c r="F445" s="4"/>
      <c r="I445" s="2"/>
    </row>
    <row r="446" spans="2:9" x14ac:dyDescent="0.25">
      <c r="B446" s="2"/>
      <c r="C446" s="3"/>
      <c r="E446" s="4"/>
      <c r="F446" s="4"/>
      <c r="I446" s="2"/>
    </row>
    <row r="447" spans="2:9" x14ac:dyDescent="0.25">
      <c r="B447" s="2"/>
      <c r="C447" s="3"/>
      <c r="E447" s="4"/>
      <c r="F447" s="4"/>
      <c r="I447" s="2"/>
    </row>
    <row r="448" spans="2:9" x14ac:dyDescent="0.25">
      <c r="B448" s="2"/>
      <c r="C448" s="3"/>
      <c r="E448" s="4"/>
      <c r="F448" s="4"/>
      <c r="I448" s="2"/>
    </row>
    <row r="449" spans="2:9" x14ac:dyDescent="0.25">
      <c r="B449" s="2"/>
      <c r="C449" s="3"/>
      <c r="E449" s="4"/>
      <c r="F449" s="4"/>
      <c r="I449" s="2"/>
    </row>
    <row r="450" spans="2:9" x14ac:dyDescent="0.25">
      <c r="B450" s="2"/>
      <c r="C450" s="3"/>
      <c r="E450" s="4"/>
      <c r="F450" s="4"/>
      <c r="I450" s="2"/>
    </row>
    <row r="451" spans="2:9" x14ac:dyDescent="0.25">
      <c r="B451" s="2"/>
      <c r="C451" s="3"/>
      <c r="E451" s="4"/>
      <c r="F451" s="4"/>
      <c r="I451" s="2"/>
    </row>
    <row r="452" spans="2:9" x14ac:dyDescent="0.25">
      <c r="B452" s="2"/>
      <c r="C452" s="3"/>
      <c r="E452" s="4"/>
      <c r="F452" s="4"/>
      <c r="I452" s="2"/>
    </row>
    <row r="453" spans="2:9" x14ac:dyDescent="0.25">
      <c r="B453" s="2"/>
      <c r="C453" s="3"/>
      <c r="E453" s="4"/>
      <c r="F453" s="4"/>
      <c r="I453" s="2"/>
    </row>
    <row r="454" spans="2:9" x14ac:dyDescent="0.25">
      <c r="B454" s="2"/>
      <c r="C454" s="3"/>
      <c r="E454" s="4"/>
      <c r="F454" s="4"/>
      <c r="I454" s="2"/>
    </row>
    <row r="455" spans="2:9" x14ac:dyDescent="0.25">
      <c r="B455" s="2"/>
      <c r="C455" s="3"/>
      <c r="E455" s="4"/>
      <c r="F455" s="4"/>
      <c r="I455" s="2"/>
    </row>
    <row r="456" spans="2:9" x14ac:dyDescent="0.25">
      <c r="B456" s="2"/>
      <c r="C456" s="3"/>
      <c r="E456" s="4"/>
      <c r="F456" s="4"/>
      <c r="I456" s="2"/>
    </row>
    <row r="457" spans="2:9" x14ac:dyDescent="0.25">
      <c r="B457" s="2"/>
      <c r="C457" s="3"/>
      <c r="E457" s="4"/>
      <c r="F457" s="4"/>
      <c r="I457" s="2"/>
    </row>
    <row r="458" spans="2:9" x14ac:dyDescent="0.25">
      <c r="B458" s="2"/>
      <c r="C458" s="3"/>
      <c r="E458" s="4"/>
      <c r="F458" s="4"/>
      <c r="I458" s="2"/>
    </row>
    <row r="459" spans="2:9" x14ac:dyDescent="0.25">
      <c r="B459" s="2"/>
      <c r="C459" s="3"/>
      <c r="E459" s="4"/>
      <c r="F459" s="4"/>
      <c r="I459" s="2"/>
    </row>
    <row r="460" spans="2:9" x14ac:dyDescent="0.25">
      <c r="B460" s="2"/>
      <c r="C460" s="3"/>
      <c r="E460" s="4"/>
      <c r="F460" s="4"/>
      <c r="I460" s="2"/>
    </row>
    <row r="461" spans="2:9" x14ac:dyDescent="0.25">
      <c r="B461" s="2"/>
      <c r="C461" s="3"/>
      <c r="E461" s="4"/>
      <c r="F461" s="4"/>
      <c r="I461" s="2"/>
    </row>
    <row r="462" spans="2:9" x14ac:dyDescent="0.25">
      <c r="B462" s="2"/>
      <c r="C462" s="3"/>
      <c r="E462" s="4"/>
      <c r="F462" s="4"/>
      <c r="I462" s="2"/>
    </row>
    <row r="463" spans="2:9" x14ac:dyDescent="0.25">
      <c r="B463" s="2"/>
      <c r="C463" s="3"/>
      <c r="E463" s="4"/>
      <c r="F463" s="4"/>
      <c r="I463" s="2"/>
    </row>
    <row r="464" spans="2:9" x14ac:dyDescent="0.25">
      <c r="B464" s="2"/>
      <c r="C464" s="3"/>
      <c r="E464" s="4"/>
      <c r="F464" s="4"/>
      <c r="I464" s="2"/>
    </row>
    <row r="465" spans="2:9" x14ac:dyDescent="0.25">
      <c r="B465" s="2"/>
      <c r="C465" s="3"/>
      <c r="E465" s="4"/>
      <c r="F465" s="4"/>
      <c r="I465" s="2"/>
    </row>
    <row r="466" spans="2:9" x14ac:dyDescent="0.25">
      <c r="B466" s="2"/>
      <c r="C466" s="3"/>
      <c r="E466" s="4"/>
      <c r="F466" s="4"/>
      <c r="I466" s="2"/>
    </row>
    <row r="467" spans="2:9" x14ac:dyDescent="0.25">
      <c r="B467" s="2"/>
      <c r="C467" s="3"/>
      <c r="E467" s="4"/>
      <c r="F467" s="4"/>
      <c r="I467" s="2"/>
    </row>
    <row r="468" spans="2:9" x14ac:dyDescent="0.25">
      <c r="B468" s="2"/>
      <c r="C468" s="3"/>
      <c r="E468" s="4"/>
      <c r="F468" s="4"/>
      <c r="I468" s="2"/>
    </row>
    <row r="469" spans="2:9" x14ac:dyDescent="0.25">
      <c r="B469" s="2"/>
      <c r="C469" s="3"/>
      <c r="E469" s="4"/>
      <c r="F469" s="4"/>
      <c r="I469" s="2"/>
    </row>
    <row r="470" spans="2:9" x14ac:dyDescent="0.25">
      <c r="B470" s="2"/>
      <c r="C470" s="3"/>
      <c r="E470" s="4"/>
      <c r="F470" s="4"/>
      <c r="I470" s="2"/>
    </row>
    <row r="471" spans="2:9" x14ac:dyDescent="0.25">
      <c r="B471" s="2"/>
      <c r="C471" s="3"/>
      <c r="E471" s="4"/>
      <c r="F471" s="4"/>
      <c r="I471" s="2"/>
    </row>
    <row r="472" spans="2:9" x14ac:dyDescent="0.25">
      <c r="B472" s="2"/>
      <c r="C472" s="3"/>
      <c r="E472" s="4"/>
      <c r="F472" s="4"/>
      <c r="I472" s="2"/>
    </row>
    <row r="473" spans="2:9" x14ac:dyDescent="0.25">
      <c r="B473" s="2"/>
      <c r="C473" s="3"/>
      <c r="E473" s="4"/>
      <c r="F473" s="4"/>
      <c r="I473" s="2"/>
    </row>
    <row r="474" spans="2:9" x14ac:dyDescent="0.25">
      <c r="B474" s="2"/>
      <c r="C474" s="3"/>
      <c r="E474" s="4"/>
      <c r="F474" s="4"/>
      <c r="I474" s="2"/>
    </row>
    <row r="475" spans="2:9" x14ac:dyDescent="0.25">
      <c r="B475" s="2"/>
      <c r="C475" s="3"/>
      <c r="E475" s="4"/>
      <c r="F475" s="4"/>
      <c r="I475" s="2"/>
    </row>
    <row r="476" spans="2:9" x14ac:dyDescent="0.25">
      <c r="B476" s="2"/>
      <c r="C476" s="3"/>
      <c r="E476" s="4"/>
      <c r="F476" s="4"/>
      <c r="I476" s="2"/>
    </row>
    <row r="477" spans="2:9" x14ac:dyDescent="0.25">
      <c r="B477" s="2"/>
      <c r="C477" s="3"/>
      <c r="E477" s="4"/>
      <c r="F477" s="4"/>
      <c r="I477" s="2"/>
    </row>
    <row r="478" spans="2:9" x14ac:dyDescent="0.25">
      <c r="B478" s="2"/>
      <c r="C478" s="3"/>
      <c r="E478" s="4"/>
      <c r="F478" s="4"/>
      <c r="I478" s="2"/>
    </row>
    <row r="479" spans="2:9" x14ac:dyDescent="0.25">
      <c r="B479" s="2"/>
      <c r="C479" s="3"/>
      <c r="E479" s="4"/>
      <c r="F479" s="4"/>
      <c r="I479" s="2"/>
    </row>
    <row r="480" spans="2:9" x14ac:dyDescent="0.25">
      <c r="B480" s="2"/>
      <c r="C480" s="3"/>
      <c r="E480" s="4"/>
      <c r="F480" s="4"/>
      <c r="I480" s="2"/>
    </row>
    <row r="481" spans="2:9" x14ac:dyDescent="0.25">
      <c r="B481" s="2"/>
      <c r="C481" s="3"/>
      <c r="E481" s="4"/>
      <c r="F481" s="4"/>
      <c r="I481" s="2"/>
    </row>
    <row r="482" spans="2:9" x14ac:dyDescent="0.25">
      <c r="B482" s="2"/>
      <c r="C482" s="3"/>
      <c r="E482" s="4"/>
      <c r="F482" s="4"/>
      <c r="I482" s="2"/>
    </row>
    <row r="483" spans="2:9" x14ac:dyDescent="0.25">
      <c r="B483" s="2"/>
      <c r="C483" s="3"/>
      <c r="E483" s="4"/>
      <c r="F483" s="4"/>
      <c r="I483" s="2"/>
    </row>
    <row r="484" spans="2:9" x14ac:dyDescent="0.25">
      <c r="B484" s="2"/>
      <c r="C484" s="3"/>
      <c r="E484" s="4"/>
      <c r="F484" s="4"/>
      <c r="I484" s="2"/>
    </row>
    <row r="485" spans="2:9" x14ac:dyDescent="0.25">
      <c r="B485" s="2"/>
      <c r="C485" s="3"/>
      <c r="E485" s="4"/>
      <c r="F485" s="4"/>
      <c r="I485" s="2"/>
    </row>
    <row r="486" spans="2:9" x14ac:dyDescent="0.25">
      <c r="B486" s="2"/>
      <c r="C486" s="3"/>
      <c r="E486" s="4"/>
      <c r="F486" s="4"/>
      <c r="I486" s="2"/>
    </row>
    <row r="487" spans="2:9" x14ac:dyDescent="0.25">
      <c r="B487" s="2"/>
      <c r="C487" s="3"/>
      <c r="E487" s="4"/>
      <c r="F487" s="4"/>
      <c r="I487" s="2"/>
    </row>
    <row r="488" spans="2:9" x14ac:dyDescent="0.25">
      <c r="B488" s="2"/>
      <c r="C488" s="3"/>
      <c r="E488" s="4"/>
      <c r="F488" s="4"/>
      <c r="I488" s="2"/>
    </row>
    <row r="489" spans="2:9" x14ac:dyDescent="0.25">
      <c r="B489" s="2"/>
      <c r="C489" s="3"/>
      <c r="E489" s="4"/>
      <c r="F489" s="4"/>
      <c r="I489" s="2"/>
    </row>
    <row r="490" spans="2:9" x14ac:dyDescent="0.25">
      <c r="B490" s="2"/>
      <c r="C490" s="3"/>
      <c r="E490" s="4"/>
      <c r="F490" s="4"/>
      <c r="I490" s="2"/>
    </row>
    <row r="491" spans="2:9" x14ac:dyDescent="0.25">
      <c r="B491" s="2"/>
      <c r="C491" s="3"/>
      <c r="E491" s="4"/>
      <c r="F491" s="4"/>
      <c r="I491" s="2"/>
    </row>
    <row r="492" spans="2:9" x14ac:dyDescent="0.25">
      <c r="B492" s="2"/>
      <c r="C492" s="3"/>
      <c r="E492" s="4"/>
      <c r="F492" s="4"/>
      <c r="I492" s="2"/>
    </row>
    <row r="493" spans="2:9" x14ac:dyDescent="0.25">
      <c r="B493" s="2"/>
      <c r="C493" s="3"/>
      <c r="E493" s="4"/>
      <c r="F493" s="4"/>
      <c r="I493" s="2"/>
    </row>
    <row r="494" spans="2:9" x14ac:dyDescent="0.25">
      <c r="B494" s="2"/>
      <c r="C494" s="3"/>
      <c r="E494" s="4"/>
      <c r="F494" s="4"/>
      <c r="I494" s="2"/>
    </row>
    <row r="495" spans="2:9" x14ac:dyDescent="0.25">
      <c r="B495" s="2"/>
      <c r="C495" s="3"/>
      <c r="E495" s="4"/>
      <c r="F495" s="4"/>
      <c r="I495" s="2"/>
    </row>
    <row r="496" spans="2:9" x14ac:dyDescent="0.25">
      <c r="B496" s="2"/>
      <c r="C496" s="3"/>
      <c r="E496" s="4"/>
      <c r="F496" s="4"/>
      <c r="I496" s="2"/>
    </row>
    <row r="497" spans="1:9" x14ac:dyDescent="0.25">
      <c r="B497" s="2"/>
      <c r="C497" s="3"/>
      <c r="E497" s="4"/>
      <c r="F497" s="4"/>
      <c r="I497" s="2"/>
    </row>
    <row r="498" spans="1:9" x14ac:dyDescent="0.25">
      <c r="B498" s="2"/>
      <c r="C498" s="3"/>
      <c r="E498" s="4"/>
      <c r="F498" s="4"/>
      <c r="I498" s="2"/>
    </row>
    <row r="499" spans="1:9" x14ac:dyDescent="0.25">
      <c r="B499" s="2"/>
      <c r="C499" s="3"/>
      <c r="E499" s="4"/>
      <c r="F499" s="4"/>
      <c r="I499" s="2"/>
    </row>
    <row r="500" spans="1:9" x14ac:dyDescent="0.25">
      <c r="B500" s="2"/>
      <c r="C500" s="3"/>
      <c r="E500" s="4"/>
      <c r="F500" s="4"/>
      <c r="I500" s="2"/>
    </row>
    <row r="501" spans="1:9" x14ac:dyDescent="0.25">
      <c r="A501" s="2"/>
      <c r="B501" s="2"/>
      <c r="C501" s="3"/>
      <c r="E501" s="4"/>
      <c r="F501" s="4"/>
      <c r="I501" s="2"/>
    </row>
    <row r="502" spans="1:9" x14ac:dyDescent="0.25">
      <c r="A502" s="2"/>
      <c r="B502" s="2"/>
      <c r="C502" s="3"/>
      <c r="E502" s="4"/>
      <c r="F502" s="4"/>
      <c r="I502" s="2"/>
    </row>
    <row r="503" spans="1:9" x14ac:dyDescent="0.25">
      <c r="A503" s="2"/>
      <c r="B503" s="2"/>
      <c r="C503" s="3"/>
      <c r="E503" s="4"/>
      <c r="F503" s="4"/>
      <c r="I503" s="2"/>
    </row>
    <row r="504" spans="1:9" x14ac:dyDescent="0.25">
      <c r="A504" s="2"/>
      <c r="B504" s="2"/>
      <c r="C504" s="3"/>
      <c r="E504" s="4"/>
      <c r="F504" s="4"/>
      <c r="I504" s="2"/>
    </row>
    <row r="505" spans="1:9" x14ac:dyDescent="0.25">
      <c r="A505" s="2"/>
      <c r="B505" s="2"/>
      <c r="C505" s="3"/>
      <c r="E505" s="4"/>
      <c r="F505" s="4"/>
      <c r="I505" s="2"/>
    </row>
    <row r="506" spans="1:9" x14ac:dyDescent="0.25">
      <c r="A506" s="2"/>
      <c r="B506" s="2"/>
      <c r="C506" s="3"/>
      <c r="E506" s="4"/>
      <c r="F506" s="4"/>
      <c r="I506" s="2"/>
    </row>
    <row r="507" spans="1:9" x14ac:dyDescent="0.25">
      <c r="A507" s="2"/>
      <c r="B507" s="2"/>
      <c r="C507" s="3"/>
      <c r="E507" s="4"/>
      <c r="F507" s="4"/>
      <c r="I507" s="2"/>
    </row>
    <row r="508" spans="1:9" x14ac:dyDescent="0.25">
      <c r="A508" s="2"/>
      <c r="B508" s="2"/>
      <c r="C508" s="3"/>
      <c r="E508" s="4"/>
      <c r="F508" s="4"/>
      <c r="I508" s="2"/>
    </row>
    <row r="509" spans="1:9" x14ac:dyDescent="0.25">
      <c r="A509" s="2"/>
      <c r="B509" s="2"/>
      <c r="C509" s="3"/>
      <c r="E509" s="4"/>
      <c r="F509" s="4"/>
      <c r="I509" s="2"/>
    </row>
    <row r="510" spans="1:9" x14ac:dyDescent="0.25">
      <c r="A510" s="2"/>
      <c r="B510" s="2"/>
      <c r="C510" s="3"/>
      <c r="E510" s="4"/>
      <c r="F510" s="4"/>
      <c r="I510" s="2"/>
    </row>
    <row r="511" spans="1:9" x14ac:dyDescent="0.25">
      <c r="A511" s="2"/>
      <c r="B511" s="2"/>
      <c r="C511" s="3"/>
      <c r="E511" s="4"/>
      <c r="F511" s="4"/>
      <c r="I511" s="2"/>
    </row>
    <row r="512" spans="1:9" x14ac:dyDescent="0.25">
      <c r="A512" s="2"/>
      <c r="B512" s="2"/>
      <c r="C512" s="3"/>
      <c r="E512" s="4"/>
      <c r="F512" s="4"/>
      <c r="I512" s="2"/>
    </row>
    <row r="513" spans="1:9" x14ac:dyDescent="0.25">
      <c r="A513" s="2"/>
      <c r="B513" s="2"/>
      <c r="C513" s="3"/>
      <c r="E513" s="4"/>
      <c r="F513" s="4"/>
      <c r="I513" s="2"/>
    </row>
    <row r="514" spans="1:9" x14ac:dyDescent="0.25">
      <c r="A514" s="2"/>
      <c r="B514" s="2"/>
      <c r="C514" s="3"/>
      <c r="E514" s="4"/>
      <c r="F514" s="4"/>
      <c r="I514" s="2"/>
    </row>
    <row r="515" spans="1:9" x14ac:dyDescent="0.25">
      <c r="A515" s="2"/>
      <c r="B515" s="2"/>
      <c r="C515" s="3"/>
      <c r="E515" s="4"/>
      <c r="F515" s="4"/>
      <c r="I515" s="2"/>
    </row>
    <row r="516" spans="1:9" x14ac:dyDescent="0.25">
      <c r="A516" s="2"/>
      <c r="B516" s="2"/>
      <c r="C516" s="3"/>
      <c r="E516" s="4"/>
      <c r="F516" s="4"/>
      <c r="I516" s="2"/>
    </row>
    <row r="517" spans="1:9" x14ac:dyDescent="0.25">
      <c r="A517" s="2"/>
      <c r="B517" s="2"/>
      <c r="C517" s="3"/>
      <c r="E517" s="4"/>
      <c r="F517" s="4"/>
      <c r="I517" s="2"/>
    </row>
    <row r="518" spans="1:9" x14ac:dyDescent="0.25">
      <c r="A518" s="2"/>
      <c r="B518" s="2"/>
      <c r="C518" s="3"/>
      <c r="E518" s="4"/>
      <c r="F518" s="4"/>
      <c r="I518" s="2"/>
    </row>
    <row r="519" spans="1:9" x14ac:dyDescent="0.25">
      <c r="A519" s="2"/>
      <c r="B519" s="2"/>
      <c r="C519" s="3"/>
      <c r="E519" s="4"/>
      <c r="F519" s="4"/>
      <c r="I519" s="2"/>
    </row>
    <row r="520" spans="1:9" x14ac:dyDescent="0.25">
      <c r="A520" s="2"/>
      <c r="B520" s="2"/>
      <c r="C520" s="3"/>
      <c r="E520" s="4"/>
      <c r="F520" s="4"/>
      <c r="I520" s="2"/>
    </row>
    <row r="521" spans="1:9" x14ac:dyDescent="0.25">
      <c r="A521" s="2"/>
      <c r="B521" s="2"/>
      <c r="C521" s="3"/>
      <c r="E521" s="4"/>
      <c r="F521" s="4"/>
      <c r="I521" s="2"/>
    </row>
    <row r="522" spans="1:9" x14ac:dyDescent="0.25">
      <c r="A522" s="2"/>
      <c r="B522" s="2"/>
      <c r="C522" s="3"/>
      <c r="E522" s="4"/>
      <c r="F522" s="4"/>
      <c r="I522" s="2"/>
    </row>
    <row r="523" spans="1:9" x14ac:dyDescent="0.25">
      <c r="A523" s="2"/>
      <c r="B523" s="2"/>
      <c r="C523" s="3"/>
      <c r="E523" s="4"/>
      <c r="F523" s="4"/>
      <c r="I523" s="2"/>
    </row>
    <row r="524" spans="1:9" x14ac:dyDescent="0.25">
      <c r="A524" s="2"/>
      <c r="B524" s="2"/>
      <c r="C524" s="3"/>
      <c r="E524" s="4"/>
      <c r="F524" s="4"/>
      <c r="I524" s="2"/>
    </row>
    <row r="525" spans="1:9" x14ac:dyDescent="0.25">
      <c r="A525" s="2"/>
      <c r="B525" s="2"/>
      <c r="C525" s="3"/>
      <c r="E525" s="4"/>
      <c r="F525" s="4"/>
      <c r="I525" s="2"/>
    </row>
    <row r="526" spans="1:9" x14ac:dyDescent="0.25">
      <c r="A526" s="2"/>
      <c r="B526" s="2"/>
      <c r="C526" s="3"/>
      <c r="E526" s="4"/>
      <c r="F526" s="4"/>
      <c r="I526" s="2"/>
    </row>
    <row r="527" spans="1:9" x14ac:dyDescent="0.25">
      <c r="A527" s="2"/>
      <c r="B527" s="2"/>
      <c r="C527" s="3"/>
      <c r="E527" s="4"/>
      <c r="F527" s="4"/>
      <c r="I527" s="2"/>
    </row>
    <row r="528" spans="1:9" x14ac:dyDescent="0.25">
      <c r="A528" s="2"/>
      <c r="B528" s="2"/>
      <c r="C528" s="3"/>
      <c r="E528" s="4"/>
      <c r="F528" s="4"/>
      <c r="I528" s="2"/>
    </row>
    <row r="529" spans="1:9" x14ac:dyDescent="0.25">
      <c r="A529" s="2"/>
      <c r="B529" s="2"/>
      <c r="C529" s="3"/>
      <c r="E529" s="4"/>
      <c r="F529" s="4"/>
      <c r="I529" s="2"/>
    </row>
    <row r="530" spans="1:9" x14ac:dyDescent="0.25">
      <c r="A530" s="2"/>
      <c r="B530" s="2"/>
      <c r="C530" s="3"/>
      <c r="E530" s="4"/>
      <c r="F530" s="4"/>
      <c r="I530" s="2"/>
    </row>
    <row r="531" spans="1:9" x14ac:dyDescent="0.25">
      <c r="A531" s="2"/>
      <c r="B531" s="2"/>
      <c r="C531" s="3"/>
      <c r="E531" s="4"/>
      <c r="F531" s="4"/>
      <c r="I531" s="2"/>
    </row>
    <row r="532" spans="1:9" x14ac:dyDescent="0.25">
      <c r="A532" s="2"/>
      <c r="B532" s="2"/>
      <c r="C532" s="3"/>
      <c r="E532" s="4"/>
      <c r="F532" s="4"/>
      <c r="I532" s="2"/>
    </row>
    <row r="533" spans="1:9" x14ac:dyDescent="0.25">
      <c r="A533" s="2"/>
      <c r="B533" s="2"/>
      <c r="C533" s="3"/>
      <c r="E533" s="4"/>
      <c r="F533" s="4"/>
      <c r="I533" s="2"/>
    </row>
    <row r="534" spans="1:9" x14ac:dyDescent="0.25">
      <c r="A534" s="2"/>
      <c r="B534" s="2"/>
      <c r="C534" s="3"/>
      <c r="E534" s="4"/>
      <c r="F534" s="4"/>
      <c r="I534" s="2"/>
    </row>
    <row r="535" spans="1:9" x14ac:dyDescent="0.25">
      <c r="A535" s="2"/>
      <c r="B535" s="2"/>
      <c r="C535" s="3"/>
      <c r="E535" s="4"/>
      <c r="F535" s="4"/>
      <c r="I535" s="2"/>
    </row>
    <row r="536" spans="1:9" x14ac:dyDescent="0.25">
      <c r="A536" s="2"/>
      <c r="B536" s="2"/>
      <c r="C536" s="3"/>
      <c r="E536" s="4"/>
      <c r="F536" s="4"/>
      <c r="I536" s="2"/>
    </row>
    <row r="537" spans="1:9" x14ac:dyDescent="0.25">
      <c r="A537" s="2"/>
      <c r="B537" s="2"/>
      <c r="C537" s="3"/>
      <c r="E537" s="4"/>
      <c r="F537" s="4"/>
      <c r="I537" s="2"/>
    </row>
    <row r="538" spans="1:9" x14ac:dyDescent="0.25">
      <c r="A538" s="2"/>
      <c r="B538" s="2"/>
      <c r="C538" s="3"/>
      <c r="E538" s="4"/>
      <c r="F538" s="4"/>
      <c r="I538" s="2"/>
    </row>
    <row r="539" spans="1:9" x14ac:dyDescent="0.25">
      <c r="A539" s="2"/>
      <c r="B539" s="2"/>
      <c r="C539" s="3"/>
      <c r="E539" s="4"/>
      <c r="F539" s="4"/>
      <c r="I539" s="2"/>
    </row>
    <row r="540" spans="1:9" x14ac:dyDescent="0.25">
      <c r="A540" s="2"/>
      <c r="B540" s="2"/>
      <c r="C540" s="3"/>
      <c r="E540" s="4"/>
      <c r="F540" s="4"/>
      <c r="I540" s="2"/>
    </row>
    <row r="541" spans="1:9" x14ac:dyDescent="0.25">
      <c r="A541" s="2"/>
      <c r="B541" s="2"/>
      <c r="C541" s="3"/>
      <c r="E541" s="4"/>
      <c r="F541" s="4"/>
      <c r="I541" s="2"/>
    </row>
    <row r="542" spans="1:9" x14ac:dyDescent="0.25">
      <c r="A542" s="2"/>
      <c r="B542" s="2"/>
      <c r="C542" s="3"/>
      <c r="E542" s="4"/>
      <c r="F542" s="4"/>
      <c r="I542" s="2"/>
    </row>
    <row r="543" spans="1:9" x14ac:dyDescent="0.25">
      <c r="A543" s="2"/>
      <c r="B543" s="2"/>
      <c r="C543" s="3"/>
      <c r="E543" s="4"/>
      <c r="F543" s="4"/>
      <c r="I543" s="2"/>
    </row>
    <row r="544" spans="1:9" x14ac:dyDescent="0.25">
      <c r="A544" s="2"/>
      <c r="B544" s="2"/>
      <c r="C544" s="3"/>
      <c r="E544" s="4"/>
      <c r="F544" s="4"/>
      <c r="I544" s="2"/>
    </row>
    <row r="545" spans="1:9" x14ac:dyDescent="0.25">
      <c r="A545" s="2"/>
      <c r="B545" s="2"/>
      <c r="C545" s="3"/>
      <c r="E545" s="4"/>
      <c r="F545" s="4"/>
      <c r="I545" s="2"/>
    </row>
    <row r="546" spans="1:9" x14ac:dyDescent="0.25">
      <c r="A546" s="2"/>
      <c r="B546" s="2"/>
      <c r="C546" s="3"/>
      <c r="E546" s="4"/>
      <c r="F546" s="4"/>
      <c r="I546" s="2"/>
    </row>
    <row r="547" spans="1:9" x14ac:dyDescent="0.25">
      <c r="A547" s="2"/>
      <c r="B547" s="2"/>
      <c r="C547" s="3"/>
      <c r="E547" s="4"/>
      <c r="F547" s="4"/>
      <c r="I547" s="2"/>
    </row>
    <row r="548" spans="1:9" x14ac:dyDescent="0.25">
      <c r="A548" s="2"/>
      <c r="B548" s="2"/>
      <c r="C548" s="3"/>
      <c r="E548" s="4"/>
      <c r="F548" s="4"/>
      <c r="I548" s="2"/>
    </row>
    <row r="549" spans="1:9" x14ac:dyDescent="0.25">
      <c r="A549" s="2"/>
      <c r="B549" s="2"/>
      <c r="C549" s="3"/>
      <c r="E549" s="4"/>
      <c r="F549" s="4"/>
      <c r="I549" s="2"/>
    </row>
    <row r="550" spans="1:9" x14ac:dyDescent="0.25">
      <c r="A550" s="2"/>
      <c r="B550" s="2"/>
      <c r="C550" s="3"/>
      <c r="E550" s="4"/>
      <c r="F550" s="4"/>
      <c r="I550" s="2"/>
    </row>
    <row r="551" spans="1:9" x14ac:dyDescent="0.25">
      <c r="A551" s="2"/>
      <c r="B551" s="2"/>
      <c r="C551" s="3"/>
      <c r="E551" s="4"/>
      <c r="F551" s="4"/>
      <c r="I551" s="2"/>
    </row>
    <row r="552" spans="1:9" x14ac:dyDescent="0.25">
      <c r="A552" s="2"/>
      <c r="B552" s="2"/>
      <c r="C552" s="3"/>
      <c r="E552" s="4"/>
      <c r="F552" s="4"/>
      <c r="I552" s="2"/>
    </row>
    <row r="553" spans="1:9" x14ac:dyDescent="0.25">
      <c r="A553" s="2"/>
      <c r="B553" s="2"/>
      <c r="C553" s="3"/>
      <c r="E553" s="4"/>
      <c r="F553" s="4"/>
      <c r="I553" s="2"/>
    </row>
    <row r="554" spans="1:9" x14ac:dyDescent="0.25">
      <c r="A554" s="2"/>
      <c r="B554" s="2"/>
      <c r="C554" s="3"/>
      <c r="E554" s="4"/>
      <c r="F554" s="4"/>
      <c r="I554" s="2"/>
    </row>
    <row r="555" spans="1:9" x14ac:dyDescent="0.25">
      <c r="A555" s="2"/>
      <c r="B555" s="2"/>
      <c r="C555" s="3"/>
      <c r="E555" s="4"/>
      <c r="F555" s="4"/>
      <c r="I555" s="2"/>
    </row>
    <row r="556" spans="1:9" x14ac:dyDescent="0.25">
      <c r="A556" s="2"/>
      <c r="B556" s="2"/>
      <c r="C556" s="3"/>
      <c r="E556" s="4"/>
      <c r="F556" s="4"/>
      <c r="I556" s="2"/>
    </row>
    <row r="557" spans="1:9" x14ac:dyDescent="0.25">
      <c r="A557" s="2"/>
      <c r="B557" s="2"/>
      <c r="C557" s="3"/>
      <c r="E557" s="4"/>
      <c r="F557" s="4"/>
      <c r="I557" s="2"/>
    </row>
    <row r="558" spans="1:9" x14ac:dyDescent="0.25">
      <c r="A558" s="2"/>
      <c r="B558" s="2"/>
      <c r="C558" s="3"/>
      <c r="E558" s="4"/>
      <c r="F558" s="4"/>
      <c r="I558" s="2"/>
    </row>
    <row r="559" spans="1:9" x14ac:dyDescent="0.25">
      <c r="A559" s="2"/>
      <c r="B559" s="2"/>
      <c r="C559" s="3"/>
      <c r="E559" s="4"/>
      <c r="F559" s="4"/>
      <c r="I559" s="2"/>
    </row>
    <row r="560" spans="1:9" x14ac:dyDescent="0.25">
      <c r="A560" s="2"/>
      <c r="B560" s="2"/>
      <c r="C560" s="3"/>
      <c r="E560" s="4"/>
      <c r="F560" s="4"/>
      <c r="I560" s="2"/>
    </row>
    <row r="561" spans="1:9" x14ac:dyDescent="0.25">
      <c r="A561" s="2"/>
      <c r="B561" s="2"/>
      <c r="C561" s="3"/>
      <c r="E561" s="4"/>
      <c r="F561" s="4"/>
      <c r="I561" s="2"/>
    </row>
    <row r="562" spans="1:9" x14ac:dyDescent="0.25">
      <c r="A562" s="2"/>
      <c r="B562" s="2"/>
      <c r="C562" s="3"/>
      <c r="E562" s="4"/>
      <c r="F562" s="4"/>
      <c r="I562" s="2"/>
    </row>
    <row r="563" spans="1:9" x14ac:dyDescent="0.25">
      <c r="A563" s="2"/>
      <c r="B563" s="2"/>
      <c r="C563" s="3"/>
      <c r="E563" s="4"/>
      <c r="F563" s="4"/>
      <c r="I563" s="2"/>
    </row>
    <row r="564" spans="1:9" x14ac:dyDescent="0.25">
      <c r="A564" s="2"/>
      <c r="B564" s="2"/>
      <c r="C564" s="3"/>
      <c r="E564" s="4"/>
      <c r="F564" s="4"/>
      <c r="I564" s="2"/>
    </row>
    <row r="565" spans="1:9" x14ac:dyDescent="0.25">
      <c r="A565" s="2"/>
      <c r="B565" s="2"/>
      <c r="C565" s="3"/>
      <c r="E565" s="4"/>
      <c r="F565" s="4"/>
      <c r="I565" s="2"/>
    </row>
    <row r="566" spans="1:9" x14ac:dyDescent="0.25">
      <c r="A566" s="2"/>
      <c r="B566" s="2"/>
      <c r="C566" s="3"/>
      <c r="E566" s="4"/>
      <c r="F566" s="4"/>
      <c r="I566" s="2"/>
    </row>
    <row r="567" spans="1:9" x14ac:dyDescent="0.25">
      <c r="A567" s="2"/>
      <c r="B567" s="2"/>
      <c r="C567" s="3"/>
      <c r="E567" s="4"/>
      <c r="F567" s="4"/>
      <c r="I567" s="2"/>
    </row>
    <row r="568" spans="1:9" x14ac:dyDescent="0.25">
      <c r="A568" s="2"/>
      <c r="B568" s="2"/>
      <c r="C568" s="3"/>
      <c r="E568" s="4"/>
      <c r="F568" s="4"/>
      <c r="I568" s="2"/>
    </row>
    <row r="569" spans="1:9" x14ac:dyDescent="0.25">
      <c r="A569" s="2"/>
      <c r="B569" s="2"/>
      <c r="C569" s="3"/>
      <c r="E569" s="4"/>
      <c r="F569" s="4"/>
      <c r="I569" s="2"/>
    </row>
    <row r="570" spans="1:9" x14ac:dyDescent="0.25">
      <c r="A570" s="2"/>
      <c r="B570" s="2"/>
      <c r="C570" s="3"/>
      <c r="E570" s="4"/>
      <c r="F570" s="4"/>
      <c r="I570" s="2"/>
    </row>
    <row r="571" spans="1:9" x14ac:dyDescent="0.25">
      <c r="A571" s="2"/>
      <c r="B571" s="2"/>
      <c r="C571" s="3"/>
      <c r="E571" s="4"/>
      <c r="F571" s="4"/>
      <c r="I571" s="2"/>
    </row>
    <row r="572" spans="1:9" x14ac:dyDescent="0.25">
      <c r="A572" s="2"/>
      <c r="B572" s="2"/>
      <c r="C572" s="3"/>
      <c r="E572" s="4"/>
      <c r="F572" s="4"/>
      <c r="I572" s="2"/>
    </row>
    <row r="573" spans="1:9" x14ac:dyDescent="0.25">
      <c r="A573" s="2"/>
      <c r="B573" s="2"/>
      <c r="C573" s="3"/>
      <c r="E573" s="4"/>
      <c r="F573" s="4"/>
      <c r="I573" s="2"/>
    </row>
    <row r="574" spans="1:9" x14ac:dyDescent="0.25">
      <c r="A574" s="2"/>
      <c r="B574" s="2"/>
      <c r="C574" s="3"/>
      <c r="E574" s="4"/>
      <c r="F574" s="4"/>
      <c r="I574" s="2"/>
    </row>
    <row r="575" spans="1:9" x14ac:dyDescent="0.25">
      <c r="A575" s="2"/>
      <c r="B575" s="2"/>
      <c r="C575" s="3"/>
      <c r="E575" s="4"/>
      <c r="F575" s="4"/>
      <c r="I575" s="2"/>
    </row>
    <row r="576" spans="1:9" x14ac:dyDescent="0.25">
      <c r="A576" s="2"/>
      <c r="B576" s="2"/>
      <c r="C576" s="3"/>
      <c r="E576" s="4"/>
      <c r="F576" s="4"/>
      <c r="I576" s="2"/>
    </row>
    <row r="577" spans="1:9" x14ac:dyDescent="0.25">
      <c r="A577" s="2"/>
      <c r="B577" s="2"/>
      <c r="C577" s="3"/>
      <c r="E577" s="4"/>
      <c r="F577" s="4"/>
      <c r="I577" s="2"/>
    </row>
    <row r="578" spans="1:9" x14ac:dyDescent="0.25">
      <c r="A578" s="2"/>
      <c r="B578" s="2"/>
      <c r="C578" s="3"/>
      <c r="E578" s="4"/>
      <c r="F578" s="4"/>
      <c r="I578" s="2"/>
    </row>
    <row r="579" spans="1:9" x14ac:dyDescent="0.25">
      <c r="A579" s="2"/>
      <c r="B579" s="2"/>
      <c r="C579" s="3"/>
      <c r="E579" s="4"/>
      <c r="F579" s="4"/>
      <c r="I579" s="2"/>
    </row>
    <row r="580" spans="1:9" x14ac:dyDescent="0.25">
      <c r="A580" s="2"/>
      <c r="B580" s="2"/>
      <c r="C580" s="3"/>
      <c r="E580" s="4"/>
      <c r="F580" s="4"/>
      <c r="I580" s="2"/>
    </row>
    <row r="581" spans="1:9" x14ac:dyDescent="0.25">
      <c r="A581" s="2"/>
      <c r="B581" s="2"/>
      <c r="C581" s="3"/>
      <c r="E581" s="4"/>
      <c r="F581" s="4"/>
      <c r="I581" s="2"/>
    </row>
    <row r="582" spans="1:9" x14ac:dyDescent="0.25">
      <c r="A582" s="2"/>
      <c r="B582" s="2"/>
      <c r="C582" s="3"/>
      <c r="E582" s="4"/>
      <c r="F582" s="4"/>
      <c r="I582" s="2"/>
    </row>
    <row r="583" spans="1:9" x14ac:dyDescent="0.25">
      <c r="A583" s="2"/>
      <c r="B583" s="2"/>
      <c r="C583" s="3"/>
      <c r="E583" s="4"/>
      <c r="F583" s="4"/>
      <c r="I583" s="2"/>
    </row>
    <row r="584" spans="1:9" x14ac:dyDescent="0.25">
      <c r="A584" s="2"/>
      <c r="B584" s="2"/>
      <c r="C584" s="3"/>
      <c r="E584" s="4"/>
      <c r="F584" s="4"/>
      <c r="I584" s="2"/>
    </row>
    <row r="585" spans="1:9" x14ac:dyDescent="0.25">
      <c r="A585" s="2"/>
      <c r="B585" s="2"/>
      <c r="C585" s="3"/>
      <c r="E585" s="4"/>
      <c r="F585" s="4"/>
      <c r="I585" s="2"/>
    </row>
    <row r="586" spans="1:9" x14ac:dyDescent="0.25">
      <c r="A586" s="2"/>
      <c r="B586" s="2"/>
      <c r="C586" s="3"/>
      <c r="E586" s="4"/>
      <c r="F586" s="4"/>
      <c r="I586" s="2"/>
    </row>
    <row r="587" spans="1:9" x14ac:dyDescent="0.25">
      <c r="A587" s="2"/>
      <c r="B587" s="2"/>
      <c r="C587" s="3"/>
      <c r="E587" s="4"/>
      <c r="F587" s="4"/>
      <c r="I587" s="2"/>
    </row>
    <row r="588" spans="1:9" x14ac:dyDescent="0.25">
      <c r="A588" s="2"/>
      <c r="B588" s="2"/>
      <c r="C588" s="3"/>
      <c r="E588" s="4"/>
      <c r="F588" s="4"/>
      <c r="I588" s="2"/>
    </row>
    <row r="589" spans="1:9" x14ac:dyDescent="0.25">
      <c r="A589" s="2"/>
      <c r="B589" s="2"/>
      <c r="C589" s="3"/>
      <c r="E589" s="4"/>
      <c r="F589" s="4"/>
      <c r="I589" s="2"/>
    </row>
    <row r="590" spans="1:9" x14ac:dyDescent="0.25">
      <c r="A590" s="2"/>
      <c r="B590" s="2"/>
      <c r="C590" s="3"/>
      <c r="E590" s="4"/>
      <c r="F590" s="4"/>
      <c r="I590" s="2"/>
    </row>
    <row r="591" spans="1:9" x14ac:dyDescent="0.25">
      <c r="A591" s="2"/>
      <c r="B591" s="2"/>
      <c r="C591" s="3"/>
      <c r="E591" s="4"/>
      <c r="F591" s="4"/>
      <c r="I591" s="2"/>
    </row>
    <row r="592" spans="1:9" x14ac:dyDescent="0.25">
      <c r="A592" s="2"/>
      <c r="B592" s="2"/>
      <c r="C592" s="3"/>
      <c r="E592" s="4"/>
      <c r="F592" s="4"/>
      <c r="I592" s="2"/>
    </row>
    <row r="593" spans="1:9" x14ac:dyDescent="0.25">
      <c r="A593" s="2"/>
      <c r="B593" s="2"/>
      <c r="C593" s="3"/>
      <c r="E593" s="4"/>
      <c r="F593" s="4"/>
      <c r="I593" s="2"/>
    </row>
    <row r="594" spans="1:9" x14ac:dyDescent="0.25">
      <c r="A594" s="2"/>
      <c r="B594" s="2"/>
      <c r="C594" s="3"/>
      <c r="E594" s="4"/>
      <c r="F594" s="4"/>
      <c r="I594" s="2"/>
    </row>
    <row r="595" spans="1:9" x14ac:dyDescent="0.25">
      <c r="A595" s="2"/>
      <c r="B595" s="2"/>
      <c r="C595" s="3"/>
      <c r="E595" s="4"/>
      <c r="F595" s="4"/>
      <c r="I595" s="2"/>
    </row>
    <row r="596" spans="1:9" x14ac:dyDescent="0.25">
      <c r="A596" s="2"/>
      <c r="B596" s="2"/>
      <c r="C596" s="3"/>
      <c r="E596" s="4"/>
      <c r="F596" s="4"/>
      <c r="I596" s="2"/>
    </row>
    <row r="597" spans="1:9" x14ac:dyDescent="0.25">
      <c r="A597" s="2"/>
      <c r="B597" s="2"/>
      <c r="C597" s="3"/>
      <c r="E597" s="4"/>
      <c r="F597" s="4"/>
      <c r="I597" s="2"/>
    </row>
    <row r="598" spans="1:9" x14ac:dyDescent="0.25">
      <c r="A598" s="2"/>
      <c r="B598" s="2"/>
      <c r="C598" s="3"/>
      <c r="E598" s="4"/>
      <c r="F598" s="4"/>
      <c r="I598" s="2"/>
    </row>
    <row r="599" spans="1:9" x14ac:dyDescent="0.25">
      <c r="A599" s="2"/>
      <c r="B599" s="2"/>
      <c r="C599" s="3"/>
      <c r="E599" s="4"/>
      <c r="F599" s="4"/>
      <c r="I599" s="2"/>
    </row>
    <row r="600" spans="1:9" x14ac:dyDescent="0.25">
      <c r="A600" s="2"/>
      <c r="B600" s="2"/>
      <c r="C600" s="3"/>
      <c r="E600" s="4"/>
      <c r="F600" s="4"/>
      <c r="I600" s="2"/>
    </row>
    <row r="601" spans="1:9" x14ac:dyDescent="0.25">
      <c r="A601" s="2"/>
      <c r="B601" s="2"/>
      <c r="C601" s="3"/>
      <c r="E601" s="4"/>
      <c r="F601" s="4"/>
      <c r="I601" s="2"/>
    </row>
    <row r="602" spans="1:9" x14ac:dyDescent="0.25">
      <c r="A602" s="2"/>
      <c r="B602" s="2"/>
      <c r="C602" s="3"/>
      <c r="E602" s="4"/>
      <c r="F602" s="4"/>
      <c r="I602" s="2"/>
    </row>
    <row r="603" spans="1:9" x14ac:dyDescent="0.25">
      <c r="A603" s="2"/>
      <c r="B603" s="2"/>
      <c r="C603" s="3"/>
      <c r="E603" s="4"/>
      <c r="F603" s="4"/>
      <c r="I603" s="2"/>
    </row>
    <row r="604" spans="1:9" x14ac:dyDescent="0.25">
      <c r="A604" s="2"/>
      <c r="B604" s="2"/>
      <c r="C604" s="3"/>
      <c r="E604" s="4"/>
      <c r="F604" s="4"/>
      <c r="I604" s="2"/>
    </row>
    <row r="605" spans="1:9" x14ac:dyDescent="0.25">
      <c r="A605" s="2"/>
      <c r="B605" s="2"/>
      <c r="C605" s="3"/>
      <c r="E605" s="4"/>
      <c r="F605" s="4"/>
      <c r="I605" s="2"/>
    </row>
    <row r="606" spans="1:9" x14ac:dyDescent="0.25">
      <c r="A606" s="2"/>
      <c r="B606" s="2"/>
      <c r="C606" s="3"/>
      <c r="E606" s="4"/>
      <c r="F606" s="4"/>
      <c r="I606" s="2"/>
    </row>
    <row r="607" spans="1:9" x14ac:dyDescent="0.25">
      <c r="A607" s="2"/>
      <c r="B607" s="2"/>
      <c r="C607" s="3"/>
      <c r="E607" s="4"/>
      <c r="F607" s="4"/>
      <c r="I607" s="2"/>
    </row>
    <row r="608" spans="1:9" x14ac:dyDescent="0.25">
      <c r="A608" s="2"/>
      <c r="B608" s="2"/>
      <c r="C608" s="3"/>
      <c r="E608" s="4"/>
      <c r="F608" s="4"/>
      <c r="I608" s="2"/>
    </row>
    <row r="609" spans="1:9" x14ac:dyDescent="0.25">
      <c r="A609" s="2"/>
      <c r="B609" s="2"/>
      <c r="C609" s="3"/>
      <c r="E609" s="4"/>
      <c r="F609" s="4"/>
      <c r="I609" s="2"/>
    </row>
    <row r="610" spans="1:9" x14ac:dyDescent="0.25">
      <c r="A610" s="2"/>
      <c r="B610" s="2"/>
      <c r="C610" s="3"/>
      <c r="E610" s="4"/>
      <c r="F610" s="4"/>
      <c r="I610" s="2"/>
    </row>
    <row r="611" spans="1:9" x14ac:dyDescent="0.25">
      <c r="A611" s="2"/>
      <c r="B611" s="2"/>
      <c r="C611" s="3"/>
      <c r="E611" s="4"/>
      <c r="F611" s="4"/>
      <c r="I611" s="2"/>
    </row>
    <row r="612" spans="1:9" x14ac:dyDescent="0.25">
      <c r="A612" s="2"/>
      <c r="B612" s="2"/>
      <c r="C612" s="3"/>
      <c r="E612" s="4"/>
      <c r="F612" s="4"/>
      <c r="I612" s="2"/>
    </row>
    <row r="613" spans="1:9" x14ac:dyDescent="0.25">
      <c r="A613" s="2"/>
      <c r="B613" s="2"/>
      <c r="C613" s="3"/>
      <c r="E613" s="4"/>
      <c r="F613" s="4"/>
      <c r="I613" s="2"/>
    </row>
    <row r="614" spans="1:9" x14ac:dyDescent="0.25">
      <c r="A614" s="2"/>
      <c r="B614" s="2"/>
      <c r="C614" s="3"/>
      <c r="E614" s="4"/>
      <c r="F614" s="4"/>
      <c r="I614" s="2"/>
    </row>
    <row r="615" spans="1:9" x14ac:dyDescent="0.25">
      <c r="A615" s="2"/>
      <c r="B615" s="2"/>
      <c r="C615" s="3"/>
      <c r="E615" s="4"/>
      <c r="F615" s="4"/>
      <c r="I615" s="2"/>
    </row>
    <row r="616" spans="1:9" x14ac:dyDescent="0.25">
      <c r="A616" s="2"/>
      <c r="B616" s="2"/>
      <c r="C616" s="3"/>
      <c r="E616" s="4"/>
      <c r="F616" s="4"/>
      <c r="I616" s="2"/>
    </row>
    <row r="617" spans="1:9" x14ac:dyDescent="0.25">
      <c r="A617" s="2"/>
      <c r="B617" s="2"/>
      <c r="C617" s="3"/>
      <c r="E617" s="4"/>
      <c r="F617" s="4"/>
      <c r="I617" s="2"/>
    </row>
    <row r="618" spans="1:9" x14ac:dyDescent="0.25">
      <c r="A618" s="2"/>
      <c r="B618" s="2"/>
      <c r="C618" s="3"/>
      <c r="E618" s="4"/>
      <c r="F618" s="4"/>
      <c r="I618" s="2"/>
    </row>
    <row r="619" spans="1:9" x14ac:dyDescent="0.25">
      <c r="A619" s="2"/>
      <c r="B619" s="2"/>
      <c r="C619" s="3"/>
      <c r="E619" s="4"/>
      <c r="F619" s="4"/>
      <c r="I619" s="2"/>
    </row>
    <row r="620" spans="1:9" x14ac:dyDescent="0.25">
      <c r="A620" s="2"/>
      <c r="B620" s="2"/>
      <c r="C620" s="3"/>
      <c r="E620" s="4"/>
      <c r="F620" s="4"/>
      <c r="I620" s="2"/>
    </row>
    <row r="621" spans="1:9" x14ac:dyDescent="0.25">
      <c r="A621" s="2"/>
      <c r="B621" s="2"/>
      <c r="C621" s="3"/>
      <c r="E621" s="4"/>
      <c r="F621" s="4"/>
      <c r="I621" s="2"/>
    </row>
    <row r="622" spans="1:9" x14ac:dyDescent="0.25">
      <c r="A622" s="2"/>
      <c r="B622" s="2"/>
      <c r="C622" s="3"/>
      <c r="E622" s="4"/>
      <c r="F622" s="4"/>
      <c r="I622" s="2"/>
    </row>
    <row r="623" spans="1:9" x14ac:dyDescent="0.25">
      <c r="A623" s="2"/>
      <c r="B623" s="2"/>
      <c r="C623" s="3"/>
      <c r="E623" s="4"/>
      <c r="F623" s="4"/>
      <c r="I623" s="2"/>
    </row>
    <row r="624" spans="1:9" x14ac:dyDescent="0.25">
      <c r="A624" s="2"/>
      <c r="B624" s="2"/>
      <c r="C624" s="3"/>
      <c r="E624" s="4"/>
      <c r="F624" s="4"/>
      <c r="I624" s="2"/>
    </row>
    <row r="625" spans="1:9" x14ac:dyDescent="0.25">
      <c r="A625" s="2"/>
      <c r="B625" s="2"/>
      <c r="C625" s="3"/>
      <c r="E625" s="4"/>
      <c r="F625" s="4"/>
      <c r="I625" s="2"/>
    </row>
    <row r="626" spans="1:9" x14ac:dyDescent="0.25">
      <c r="A626" s="2"/>
      <c r="B626" s="2"/>
      <c r="C626" s="3"/>
      <c r="E626" s="4"/>
      <c r="F626" s="4"/>
      <c r="I626" s="2"/>
    </row>
    <row r="627" spans="1:9" x14ac:dyDescent="0.25">
      <c r="A627" s="2"/>
      <c r="B627" s="2"/>
      <c r="C627" s="3"/>
      <c r="E627" s="4"/>
      <c r="F627" s="4"/>
      <c r="I627" s="2"/>
    </row>
    <row r="628" spans="1:9" x14ac:dyDescent="0.25">
      <c r="A628" s="2"/>
      <c r="B628" s="2"/>
      <c r="C628" s="3"/>
      <c r="E628" s="4"/>
      <c r="F628" s="4"/>
      <c r="I628" s="2"/>
    </row>
    <row r="629" spans="1:9" x14ac:dyDescent="0.25">
      <c r="A629" s="2"/>
      <c r="B629" s="2"/>
      <c r="C629" s="3"/>
      <c r="E629" s="4"/>
      <c r="F629" s="4"/>
      <c r="I629" s="2"/>
    </row>
    <row r="630" spans="1:9" x14ac:dyDescent="0.25">
      <c r="A630" s="2"/>
      <c r="B630" s="2"/>
      <c r="C630" s="3"/>
      <c r="E630" s="4"/>
      <c r="F630" s="4"/>
      <c r="I630" s="2"/>
    </row>
    <row r="631" spans="1:9" x14ac:dyDescent="0.25">
      <c r="A631" s="2"/>
      <c r="B631" s="2"/>
      <c r="C631" s="3"/>
      <c r="E631" s="4"/>
      <c r="F631" s="4"/>
      <c r="I631" s="2"/>
    </row>
    <row r="632" spans="1:9" x14ac:dyDescent="0.25">
      <c r="A632" s="2"/>
      <c r="B632" s="2"/>
      <c r="C632" s="3"/>
      <c r="E632" s="4"/>
      <c r="F632" s="4"/>
      <c r="I632" s="2"/>
    </row>
    <row r="633" spans="1:9" x14ac:dyDescent="0.25">
      <c r="A633" s="2"/>
      <c r="B633" s="2"/>
      <c r="C633" s="3"/>
      <c r="E633" s="4"/>
      <c r="F633" s="4"/>
      <c r="I633" s="2"/>
    </row>
    <row r="634" spans="1:9" x14ac:dyDescent="0.25">
      <c r="A634" s="2"/>
      <c r="B634" s="2"/>
      <c r="C634" s="3"/>
      <c r="E634" s="4"/>
      <c r="F634" s="4"/>
      <c r="I634" s="2"/>
    </row>
    <row r="635" spans="1:9" x14ac:dyDescent="0.25">
      <c r="A635" s="2"/>
      <c r="B635" s="2"/>
      <c r="C635" s="3"/>
      <c r="E635" s="4"/>
      <c r="F635" s="4"/>
      <c r="I635" s="2"/>
    </row>
    <row r="636" spans="1:9" x14ac:dyDescent="0.25">
      <c r="A636" s="2"/>
      <c r="B636" s="2"/>
      <c r="C636" s="3"/>
      <c r="E636" s="4"/>
      <c r="F636" s="4"/>
      <c r="I636" s="2"/>
    </row>
    <row r="637" spans="1:9" x14ac:dyDescent="0.25">
      <c r="A637" s="2"/>
      <c r="B637" s="2"/>
      <c r="C637" s="3"/>
      <c r="E637" s="4"/>
      <c r="F637" s="4"/>
      <c r="I637" s="2"/>
    </row>
    <row r="638" spans="1:9" x14ac:dyDescent="0.25">
      <c r="A638" s="2"/>
      <c r="B638" s="2"/>
      <c r="C638" s="3"/>
      <c r="E638" s="4"/>
      <c r="F638" s="4"/>
      <c r="I638" s="2"/>
    </row>
    <row r="639" spans="1:9" x14ac:dyDescent="0.25">
      <c r="A639" s="2"/>
      <c r="B639" s="2"/>
      <c r="C639" s="3"/>
      <c r="E639" s="4"/>
      <c r="F639" s="4"/>
      <c r="I639" s="2"/>
    </row>
    <row r="640" spans="1:9" x14ac:dyDescent="0.25">
      <c r="A640" s="2"/>
      <c r="B640" s="2"/>
      <c r="C640" s="3"/>
      <c r="E640" s="4"/>
      <c r="F640" s="4"/>
      <c r="I640" s="2"/>
    </row>
    <row r="641" spans="1:9" x14ac:dyDescent="0.25">
      <c r="A641" s="2"/>
      <c r="B641" s="2"/>
      <c r="C641" s="3"/>
      <c r="E641" s="4"/>
      <c r="F641" s="4"/>
      <c r="I641" s="2"/>
    </row>
    <row r="642" spans="1:9" x14ac:dyDescent="0.25">
      <c r="A642" s="2"/>
      <c r="B642" s="2"/>
      <c r="C642" s="3"/>
      <c r="E642" s="4"/>
      <c r="F642" s="4"/>
      <c r="I642" s="2"/>
    </row>
    <row r="643" spans="1:9" x14ac:dyDescent="0.25">
      <c r="A643" s="2"/>
      <c r="B643" s="2"/>
      <c r="C643" s="3"/>
      <c r="E643" s="4"/>
      <c r="F643" s="4"/>
      <c r="I643" s="2"/>
    </row>
    <row r="644" spans="1:9" x14ac:dyDescent="0.25">
      <c r="A644" s="2"/>
      <c r="B644" s="2"/>
      <c r="C644" s="3"/>
      <c r="E644" s="4"/>
      <c r="F644" s="4"/>
      <c r="I644" s="2"/>
    </row>
    <row r="645" spans="1:9" x14ac:dyDescent="0.25">
      <c r="A645" s="2"/>
      <c r="B645" s="2"/>
      <c r="C645" s="3"/>
      <c r="E645" s="4"/>
      <c r="F645" s="4"/>
      <c r="I645" s="2"/>
    </row>
    <row r="646" spans="1:9" x14ac:dyDescent="0.25">
      <c r="A646" s="2"/>
      <c r="B646" s="2"/>
      <c r="C646" s="3"/>
      <c r="E646" s="4"/>
      <c r="F646" s="4"/>
      <c r="I646" s="2"/>
    </row>
    <row r="647" spans="1:9" x14ac:dyDescent="0.25">
      <c r="A647" s="2"/>
      <c r="B647" s="2"/>
      <c r="C647" s="3"/>
      <c r="E647" s="4"/>
      <c r="F647" s="4"/>
      <c r="I647" s="2"/>
    </row>
    <row r="648" spans="1:9" x14ac:dyDescent="0.25">
      <c r="A648" s="2"/>
      <c r="B648" s="2"/>
      <c r="C648" s="3"/>
      <c r="E648" s="4"/>
      <c r="F648" s="4"/>
      <c r="I648" s="2"/>
    </row>
    <row r="649" spans="1:9" x14ac:dyDescent="0.25">
      <c r="A649" s="2"/>
      <c r="B649" s="2"/>
      <c r="C649" s="3"/>
      <c r="E649" s="4"/>
      <c r="F649" s="4"/>
      <c r="I649" s="2"/>
    </row>
    <row r="650" spans="1:9" x14ac:dyDescent="0.25">
      <c r="A650" s="2"/>
      <c r="B650" s="2"/>
      <c r="C650" s="3"/>
      <c r="E650" s="4"/>
      <c r="F650" s="4"/>
      <c r="I650" s="2"/>
    </row>
    <row r="651" spans="1:9" x14ac:dyDescent="0.25">
      <c r="A651" s="2"/>
      <c r="B651" s="2"/>
      <c r="C651" s="3"/>
      <c r="E651" s="4"/>
      <c r="F651" s="4"/>
      <c r="I651" s="2"/>
    </row>
    <row r="652" spans="1:9" x14ac:dyDescent="0.25">
      <c r="A652" s="2"/>
      <c r="B652" s="2"/>
      <c r="C652" s="3"/>
      <c r="E652" s="4"/>
      <c r="F652" s="4"/>
      <c r="I652" s="2"/>
    </row>
    <row r="653" spans="1:9" x14ac:dyDescent="0.25">
      <c r="A653" s="2"/>
      <c r="B653" s="2"/>
      <c r="C653" s="3"/>
      <c r="E653" s="4"/>
      <c r="F653" s="4"/>
      <c r="I653" s="2"/>
    </row>
    <row r="654" spans="1:9" x14ac:dyDescent="0.25">
      <c r="A654" s="2"/>
      <c r="B654" s="2"/>
      <c r="C654" s="3"/>
      <c r="E654" s="4"/>
      <c r="F654" s="4"/>
      <c r="I654" s="2"/>
    </row>
    <row r="655" spans="1:9" x14ac:dyDescent="0.25">
      <c r="A655" s="2"/>
      <c r="B655" s="2"/>
      <c r="C655" s="3"/>
      <c r="E655" s="4"/>
      <c r="F655" s="4"/>
      <c r="I655" s="2"/>
    </row>
    <row r="656" spans="1:9" x14ac:dyDescent="0.25">
      <c r="A656" s="2"/>
      <c r="B656" s="2"/>
      <c r="C656" s="3"/>
      <c r="E656" s="4"/>
      <c r="F656" s="4"/>
      <c r="I656" s="2"/>
    </row>
    <row r="657" spans="1:9" x14ac:dyDescent="0.25">
      <c r="A657" s="2"/>
      <c r="B657" s="2"/>
      <c r="C657" s="3"/>
      <c r="E657" s="4"/>
      <c r="F657" s="4"/>
      <c r="I657" s="2"/>
    </row>
    <row r="658" spans="1:9" x14ac:dyDescent="0.25">
      <c r="A658" s="2"/>
      <c r="B658" s="2"/>
      <c r="C658" s="3"/>
      <c r="E658" s="4"/>
      <c r="F658" s="4"/>
      <c r="I658" s="2"/>
    </row>
    <row r="659" spans="1:9" x14ac:dyDescent="0.25">
      <c r="A659" s="2"/>
      <c r="B659" s="2"/>
      <c r="C659" s="3"/>
      <c r="E659" s="4"/>
      <c r="F659" s="4"/>
      <c r="I659" s="2"/>
    </row>
    <row r="660" spans="1:9" x14ac:dyDescent="0.25">
      <c r="A660" s="2"/>
      <c r="B660" s="2"/>
      <c r="C660" s="3"/>
      <c r="E660" s="4"/>
      <c r="F660" s="4"/>
      <c r="I660" s="2"/>
    </row>
    <row r="661" spans="1:9" x14ac:dyDescent="0.25">
      <c r="A661" s="2"/>
      <c r="B661" s="2"/>
      <c r="C661" s="3"/>
      <c r="E661" s="4"/>
      <c r="F661" s="4"/>
      <c r="I661" s="2"/>
    </row>
    <row r="662" spans="1:9" x14ac:dyDescent="0.25">
      <c r="A662" s="2"/>
      <c r="B662" s="2"/>
      <c r="C662" s="3"/>
      <c r="E662" s="4"/>
      <c r="F662" s="4"/>
      <c r="I662" s="2"/>
    </row>
    <row r="663" spans="1:9" x14ac:dyDescent="0.25">
      <c r="A663" s="2"/>
      <c r="B663" s="2"/>
      <c r="C663" s="3"/>
      <c r="E663" s="4"/>
      <c r="F663" s="4"/>
      <c r="I663" s="2"/>
    </row>
    <row r="664" spans="1:9" x14ac:dyDescent="0.25">
      <c r="A664" s="2"/>
      <c r="B664" s="2"/>
      <c r="C664" s="3"/>
      <c r="E664" s="4"/>
      <c r="F664" s="4"/>
      <c r="I664" s="2"/>
    </row>
    <row r="665" spans="1:9" x14ac:dyDescent="0.25">
      <c r="A665" s="2"/>
      <c r="B665" s="2"/>
      <c r="C665" s="3"/>
      <c r="E665" s="4"/>
      <c r="F665" s="4"/>
      <c r="I665" s="2"/>
    </row>
    <row r="666" spans="1:9" x14ac:dyDescent="0.25">
      <c r="A666" s="2"/>
      <c r="B666" s="2"/>
      <c r="C666" s="3"/>
      <c r="E666" s="4"/>
      <c r="F666" s="4"/>
      <c r="I666" s="2"/>
    </row>
    <row r="667" spans="1:9" x14ac:dyDescent="0.25">
      <c r="A667" s="2"/>
      <c r="B667" s="2"/>
      <c r="C667" s="3"/>
      <c r="E667" s="4"/>
      <c r="F667" s="4"/>
      <c r="I667" s="2"/>
    </row>
    <row r="668" spans="1:9" x14ac:dyDescent="0.25">
      <c r="A668" s="2"/>
      <c r="B668" s="2"/>
      <c r="C668" s="3"/>
      <c r="E668" s="4"/>
      <c r="F668" s="4"/>
      <c r="I668" s="2"/>
    </row>
    <row r="669" spans="1:9" x14ac:dyDescent="0.25">
      <c r="A669" s="2"/>
      <c r="B669" s="2"/>
      <c r="C669" s="3"/>
      <c r="E669" s="4"/>
      <c r="F669" s="4"/>
      <c r="I669" s="2"/>
    </row>
    <row r="670" spans="1:9" x14ac:dyDescent="0.25">
      <c r="A670" s="2"/>
      <c r="B670" s="2"/>
      <c r="C670" s="3"/>
      <c r="E670" s="4"/>
      <c r="F670" s="4"/>
      <c r="I670" s="2"/>
    </row>
    <row r="671" spans="1:9" x14ac:dyDescent="0.25">
      <c r="A671" s="2"/>
      <c r="B671" s="2"/>
      <c r="C671" s="3"/>
      <c r="E671" s="4"/>
      <c r="F671" s="4"/>
      <c r="I671" s="2"/>
    </row>
    <row r="672" spans="1:9" x14ac:dyDescent="0.25">
      <c r="A672" s="2"/>
      <c r="B672" s="2"/>
      <c r="C672" s="3"/>
      <c r="E672" s="4"/>
      <c r="F672" s="4"/>
      <c r="I672" s="2"/>
    </row>
    <row r="673" spans="1:9" x14ac:dyDescent="0.25">
      <c r="A673" s="2"/>
      <c r="B673" s="2"/>
      <c r="C673" s="3"/>
      <c r="E673" s="4"/>
      <c r="F673" s="4"/>
      <c r="I673" s="2"/>
    </row>
    <row r="674" spans="1:9" x14ac:dyDescent="0.25">
      <c r="A674" s="2"/>
      <c r="B674" s="2"/>
      <c r="C674" s="3"/>
      <c r="E674" s="4"/>
      <c r="F674" s="4"/>
      <c r="I674" s="2"/>
    </row>
    <row r="675" spans="1:9" x14ac:dyDescent="0.25">
      <c r="A675" s="2"/>
      <c r="B675" s="2"/>
      <c r="C675" s="3"/>
      <c r="E675" s="4"/>
      <c r="F675" s="4"/>
      <c r="I675" s="2"/>
    </row>
    <row r="676" spans="1:9" x14ac:dyDescent="0.25">
      <c r="A676" s="2"/>
      <c r="B676" s="2"/>
      <c r="C676" s="3"/>
      <c r="E676" s="4"/>
      <c r="F676" s="4"/>
      <c r="I676" s="2"/>
    </row>
    <row r="677" spans="1:9" x14ac:dyDescent="0.25">
      <c r="A677" s="2"/>
      <c r="B677" s="2"/>
      <c r="C677" s="3"/>
      <c r="E677" s="4"/>
      <c r="F677" s="4"/>
      <c r="I677" s="2"/>
    </row>
    <row r="678" spans="1:9" x14ac:dyDescent="0.25">
      <c r="A678" s="2"/>
      <c r="B678" s="2"/>
      <c r="C678" s="3"/>
      <c r="E678" s="4"/>
      <c r="F678" s="4"/>
      <c r="I678" s="2"/>
    </row>
    <row r="679" spans="1:9" x14ac:dyDescent="0.25">
      <c r="A679" s="2"/>
      <c r="B679" s="2"/>
      <c r="C679" s="3"/>
      <c r="E679" s="4"/>
      <c r="F679" s="4"/>
      <c r="I679" s="2"/>
    </row>
    <row r="680" spans="1:9" x14ac:dyDescent="0.25">
      <c r="A680" s="2"/>
      <c r="B680" s="2"/>
      <c r="C680" s="3"/>
      <c r="E680" s="4"/>
      <c r="F680" s="4"/>
      <c r="I680" s="2"/>
    </row>
    <row r="681" spans="1:9" x14ac:dyDescent="0.25">
      <c r="A681" s="2"/>
      <c r="B681" s="2"/>
      <c r="C681" s="3"/>
      <c r="E681" s="4"/>
      <c r="F681" s="4"/>
      <c r="I681" s="2"/>
    </row>
    <row r="682" spans="1:9" x14ac:dyDescent="0.25">
      <c r="A682" s="2"/>
      <c r="B682" s="2"/>
      <c r="C682" s="3"/>
      <c r="E682" s="4"/>
      <c r="F682" s="4"/>
      <c r="I682" s="2"/>
    </row>
    <row r="683" spans="1:9" x14ac:dyDescent="0.25">
      <c r="A683" s="2"/>
      <c r="B683" s="2"/>
      <c r="C683" s="3"/>
      <c r="E683" s="4"/>
      <c r="F683" s="4"/>
      <c r="I683" s="2"/>
    </row>
    <row r="684" spans="1:9" x14ac:dyDescent="0.25">
      <c r="A684" s="2"/>
      <c r="B684" s="2"/>
      <c r="C684" s="3"/>
      <c r="E684" s="4"/>
      <c r="F684" s="4"/>
      <c r="I684" s="2"/>
    </row>
    <row r="685" spans="1:9" x14ac:dyDescent="0.25">
      <c r="A685" s="2"/>
      <c r="B685" s="2"/>
      <c r="C685" s="3"/>
      <c r="E685" s="4"/>
      <c r="F685" s="4"/>
      <c r="I685" s="2"/>
    </row>
    <row r="686" spans="1:9" x14ac:dyDescent="0.25">
      <c r="A686" s="2"/>
      <c r="B686" s="2"/>
      <c r="C686" s="3"/>
      <c r="E686" s="4"/>
      <c r="F686" s="4"/>
      <c r="I686" s="2"/>
    </row>
    <row r="687" spans="1:9" x14ac:dyDescent="0.25">
      <c r="A687" s="2"/>
      <c r="B687" s="2"/>
      <c r="C687" s="3"/>
      <c r="E687" s="4"/>
      <c r="F687" s="4"/>
      <c r="I687" s="2"/>
    </row>
    <row r="688" spans="1:9" x14ac:dyDescent="0.25">
      <c r="A688" s="2"/>
      <c r="B688" s="2"/>
      <c r="C688" s="3"/>
      <c r="E688" s="4"/>
      <c r="F688" s="4"/>
      <c r="I688" s="2"/>
    </row>
    <row r="689" spans="1:9" x14ac:dyDescent="0.25">
      <c r="A689" s="2"/>
      <c r="B689" s="2"/>
      <c r="C689" s="3"/>
      <c r="E689" s="4"/>
      <c r="F689" s="4"/>
      <c r="I689" s="2"/>
    </row>
    <row r="690" spans="1:9" x14ac:dyDescent="0.25">
      <c r="A690" s="2"/>
      <c r="B690" s="2"/>
      <c r="C690" s="3"/>
      <c r="E690" s="4"/>
      <c r="F690" s="4"/>
      <c r="I690" s="2"/>
    </row>
    <row r="691" spans="1:9" x14ac:dyDescent="0.25">
      <c r="A691" s="2"/>
      <c r="B691" s="2"/>
      <c r="C691" s="3"/>
      <c r="E691" s="4"/>
      <c r="F691" s="4"/>
      <c r="I691" s="2"/>
    </row>
    <row r="692" spans="1:9" x14ac:dyDescent="0.25">
      <c r="A692" s="2"/>
      <c r="B692" s="2"/>
      <c r="C692" s="3"/>
      <c r="E692" s="4"/>
      <c r="F692" s="4"/>
      <c r="I692" s="2"/>
    </row>
    <row r="693" spans="1:9" x14ac:dyDescent="0.25">
      <c r="A693" s="2"/>
      <c r="B693" s="2"/>
      <c r="C693" s="3"/>
      <c r="E693" s="4"/>
      <c r="F693" s="4"/>
      <c r="I693" s="2"/>
    </row>
    <row r="694" spans="1:9" x14ac:dyDescent="0.25">
      <c r="A694" s="2"/>
      <c r="B694" s="2"/>
      <c r="C694" s="3"/>
      <c r="E694" s="4"/>
      <c r="F694" s="4"/>
      <c r="I694" s="2"/>
    </row>
    <row r="695" spans="1:9" x14ac:dyDescent="0.25">
      <c r="A695" s="2"/>
      <c r="B695" s="2"/>
      <c r="C695" s="3"/>
      <c r="E695" s="4"/>
      <c r="F695" s="4"/>
      <c r="I695" s="2"/>
    </row>
    <row r="696" spans="1:9" x14ac:dyDescent="0.25">
      <c r="A696" s="2"/>
      <c r="B696" s="2"/>
      <c r="C696" s="3"/>
      <c r="E696" s="4"/>
      <c r="F696" s="4"/>
      <c r="I696" s="2"/>
    </row>
    <row r="697" spans="1:9" x14ac:dyDescent="0.25">
      <c r="A697" s="2"/>
      <c r="B697" s="2"/>
      <c r="C697" s="3"/>
      <c r="E697" s="4"/>
      <c r="F697" s="4"/>
      <c r="I697" s="2"/>
    </row>
    <row r="698" spans="1:9" x14ac:dyDescent="0.25">
      <c r="A698" s="2"/>
      <c r="B698" s="2"/>
      <c r="C698" s="3"/>
      <c r="E698" s="4"/>
      <c r="F698" s="4"/>
      <c r="I698" s="2"/>
    </row>
    <row r="699" spans="1:9" x14ac:dyDescent="0.25">
      <c r="A699" s="2"/>
      <c r="B699" s="2"/>
      <c r="C699" s="3"/>
      <c r="E699" s="4"/>
      <c r="F699" s="4"/>
      <c r="I699" s="2"/>
    </row>
    <row r="700" spans="1:9" x14ac:dyDescent="0.25">
      <c r="A700" s="2"/>
      <c r="B700" s="2"/>
      <c r="C700" s="3"/>
      <c r="E700" s="4"/>
      <c r="F700" s="4"/>
      <c r="I700" s="2"/>
    </row>
    <row r="701" spans="1:9" x14ac:dyDescent="0.25">
      <c r="A701" s="2"/>
      <c r="B701" s="2"/>
      <c r="C701" s="3"/>
      <c r="E701" s="4"/>
      <c r="F701" s="4"/>
      <c r="I701" s="2"/>
    </row>
    <row r="702" spans="1:9" x14ac:dyDescent="0.25">
      <c r="A702" s="2"/>
      <c r="B702" s="2"/>
      <c r="C702" s="3"/>
      <c r="E702" s="4"/>
      <c r="F702" s="4"/>
      <c r="I702" s="2"/>
    </row>
    <row r="703" spans="1:9" x14ac:dyDescent="0.25">
      <c r="A703" s="2"/>
      <c r="B703" s="2"/>
      <c r="C703" s="3"/>
      <c r="E703" s="4"/>
      <c r="F703" s="4"/>
      <c r="I703" s="2"/>
    </row>
    <row r="704" spans="1:9" x14ac:dyDescent="0.25">
      <c r="A704" s="2"/>
      <c r="B704" s="2"/>
      <c r="C704" s="3"/>
      <c r="E704" s="4"/>
      <c r="F704" s="4"/>
      <c r="I704" s="2"/>
    </row>
    <row r="705" spans="1:9" x14ac:dyDescent="0.25">
      <c r="A705" s="2"/>
      <c r="B705" s="2"/>
      <c r="C705" s="3"/>
      <c r="E705" s="4"/>
      <c r="F705" s="4"/>
      <c r="I705" s="2"/>
    </row>
    <row r="706" spans="1:9" x14ac:dyDescent="0.25">
      <c r="A706" s="2"/>
      <c r="B706" s="2"/>
      <c r="C706" s="3"/>
      <c r="E706" s="4"/>
      <c r="F706" s="4"/>
      <c r="I706" s="2"/>
    </row>
    <row r="707" spans="1:9" x14ac:dyDescent="0.25">
      <c r="A707" s="2"/>
      <c r="B707" s="2"/>
      <c r="C707" s="3"/>
      <c r="E707" s="4"/>
      <c r="F707" s="4"/>
      <c r="I707" s="2"/>
    </row>
    <row r="708" spans="1:9" x14ac:dyDescent="0.25">
      <c r="A708" s="2"/>
      <c r="B708" s="2"/>
      <c r="C708" s="3"/>
      <c r="E708" s="4"/>
      <c r="F708" s="4"/>
      <c r="I708" s="2"/>
    </row>
    <row r="709" spans="1:9" x14ac:dyDescent="0.25">
      <c r="A709" s="2"/>
      <c r="B709" s="2"/>
      <c r="C709" s="3"/>
      <c r="E709" s="4"/>
      <c r="F709" s="4"/>
      <c r="I709" s="2"/>
    </row>
    <row r="710" spans="1:9" x14ac:dyDescent="0.25">
      <c r="A710" s="2"/>
      <c r="B710" s="2"/>
      <c r="C710" s="3"/>
      <c r="E710" s="4"/>
      <c r="F710" s="4"/>
      <c r="I710" s="2"/>
    </row>
    <row r="711" spans="1:9" x14ac:dyDescent="0.25">
      <c r="A711" s="2"/>
      <c r="B711" s="2"/>
      <c r="C711" s="3"/>
      <c r="E711" s="4"/>
      <c r="F711" s="4"/>
      <c r="I711" s="2"/>
    </row>
    <row r="712" spans="1:9" x14ac:dyDescent="0.25">
      <c r="A712" s="2"/>
      <c r="B712" s="2"/>
      <c r="C712" s="3"/>
      <c r="E712" s="4"/>
      <c r="F712" s="4"/>
      <c r="I712" s="2"/>
    </row>
    <row r="713" spans="1:9" x14ac:dyDescent="0.25">
      <c r="A713" s="2"/>
      <c r="B713" s="2"/>
      <c r="C713" s="3"/>
      <c r="E713" s="4"/>
      <c r="F713" s="4"/>
      <c r="I713" s="2"/>
    </row>
    <row r="714" spans="1:9" x14ac:dyDescent="0.25">
      <c r="A714" s="2"/>
      <c r="B714" s="2"/>
      <c r="C714" s="3"/>
      <c r="E714" s="4"/>
      <c r="F714" s="4"/>
      <c r="I714" s="2"/>
    </row>
    <row r="715" spans="1:9" x14ac:dyDescent="0.25">
      <c r="A715" s="2"/>
      <c r="B715" s="2"/>
      <c r="C715" s="3"/>
      <c r="E715" s="4"/>
      <c r="F715" s="4"/>
      <c r="I715" s="2"/>
    </row>
    <row r="716" spans="1:9" x14ac:dyDescent="0.25">
      <c r="A716" s="2"/>
      <c r="B716" s="2"/>
      <c r="C716" s="3"/>
      <c r="E716" s="4"/>
      <c r="F716" s="4"/>
      <c r="I716" s="2"/>
    </row>
    <row r="717" spans="1:9" x14ac:dyDescent="0.25">
      <c r="A717" s="2"/>
      <c r="B717" s="2"/>
      <c r="C717" s="3"/>
      <c r="E717" s="4"/>
      <c r="F717" s="4"/>
      <c r="I717" s="2"/>
    </row>
    <row r="718" spans="1:9" x14ac:dyDescent="0.25">
      <c r="A718" s="2"/>
      <c r="B718" s="2"/>
      <c r="C718" s="3"/>
      <c r="E718" s="4"/>
      <c r="F718" s="4"/>
      <c r="I718" s="2"/>
    </row>
    <row r="719" spans="1:9" x14ac:dyDescent="0.25">
      <c r="A719" s="2"/>
      <c r="B719" s="2"/>
      <c r="C719" s="3"/>
      <c r="E719" s="4"/>
      <c r="F719" s="4"/>
      <c r="I719" s="2"/>
    </row>
    <row r="720" spans="1:9" x14ac:dyDescent="0.25">
      <c r="A720" s="2"/>
      <c r="B720" s="2"/>
      <c r="C720" s="3"/>
      <c r="E720" s="4"/>
      <c r="F720" s="4"/>
      <c r="I720" s="2"/>
    </row>
    <row r="721" spans="1:9" x14ac:dyDescent="0.25">
      <c r="A721" s="2"/>
      <c r="B721" s="2"/>
      <c r="C721" s="3"/>
      <c r="E721" s="4"/>
      <c r="F721" s="4"/>
      <c r="I721" s="2"/>
    </row>
    <row r="722" spans="1:9" x14ac:dyDescent="0.25">
      <c r="A722" s="2"/>
      <c r="B722" s="2"/>
      <c r="C722" s="3"/>
      <c r="E722" s="4"/>
      <c r="F722" s="4"/>
      <c r="I722" s="2"/>
    </row>
    <row r="723" spans="1:9" x14ac:dyDescent="0.25">
      <c r="A723" s="2"/>
      <c r="B723" s="2"/>
      <c r="C723" s="3"/>
      <c r="E723" s="4"/>
      <c r="F723" s="4"/>
      <c r="I723" s="2"/>
    </row>
    <row r="724" spans="1:9" x14ac:dyDescent="0.25">
      <c r="A724" s="2"/>
      <c r="B724" s="2"/>
      <c r="C724" s="3"/>
      <c r="E724" s="4"/>
      <c r="F724" s="4"/>
      <c r="I724" s="2"/>
    </row>
    <row r="725" spans="1:9" x14ac:dyDescent="0.25">
      <c r="A725" s="2"/>
      <c r="B725" s="2"/>
      <c r="C725" s="3"/>
      <c r="E725" s="4"/>
      <c r="F725" s="4"/>
      <c r="I725" s="2"/>
    </row>
    <row r="726" spans="1:9" x14ac:dyDescent="0.25">
      <c r="A726" s="2"/>
      <c r="B726" s="2"/>
      <c r="C726" s="3"/>
      <c r="E726" s="4"/>
      <c r="F726" s="4"/>
      <c r="I726" s="2"/>
    </row>
    <row r="727" spans="1:9" x14ac:dyDescent="0.25">
      <c r="A727" s="2"/>
      <c r="B727" s="2"/>
      <c r="C727" s="3"/>
      <c r="E727" s="4"/>
      <c r="F727" s="4"/>
      <c r="I727" s="2"/>
    </row>
    <row r="728" spans="1:9" x14ac:dyDescent="0.25">
      <c r="A728" s="2"/>
      <c r="B728" s="2"/>
      <c r="C728" s="3"/>
      <c r="E728" s="4"/>
      <c r="F728" s="4"/>
      <c r="I728" s="2"/>
    </row>
    <row r="729" spans="1:9" x14ac:dyDescent="0.25">
      <c r="A729" s="2"/>
      <c r="B729" s="2"/>
      <c r="C729" s="3"/>
      <c r="E729" s="4"/>
      <c r="F729" s="4"/>
      <c r="I729" s="2"/>
    </row>
    <row r="730" spans="1:9" x14ac:dyDescent="0.25">
      <c r="A730" s="2"/>
      <c r="B730" s="2"/>
      <c r="C730" s="3"/>
      <c r="E730" s="4"/>
      <c r="F730" s="4"/>
      <c r="I730" s="2"/>
    </row>
    <row r="731" spans="1:9" x14ac:dyDescent="0.25">
      <c r="A731" s="2"/>
      <c r="B731" s="2"/>
      <c r="C731" s="3"/>
      <c r="E731" s="4"/>
      <c r="F731" s="4"/>
      <c r="I731" s="2"/>
    </row>
    <row r="732" spans="1:9" x14ac:dyDescent="0.25">
      <c r="A732" s="2"/>
      <c r="B732" s="2"/>
      <c r="C732" s="3"/>
      <c r="E732" s="4"/>
      <c r="F732" s="4"/>
      <c r="I732" s="2"/>
    </row>
    <row r="733" spans="1:9" x14ac:dyDescent="0.25">
      <c r="A733" s="2"/>
      <c r="B733" s="2"/>
      <c r="C733" s="3"/>
      <c r="E733" s="4"/>
      <c r="F733" s="4"/>
      <c r="I733" s="2"/>
    </row>
    <row r="734" spans="1:9" x14ac:dyDescent="0.25">
      <c r="A734" s="2"/>
      <c r="B734" s="2"/>
      <c r="C734" s="3"/>
      <c r="E734" s="4"/>
      <c r="F734" s="4"/>
      <c r="I734" s="2"/>
    </row>
    <row r="735" spans="1:9" x14ac:dyDescent="0.25">
      <c r="A735" s="2"/>
      <c r="B735" s="2"/>
      <c r="C735" s="3"/>
      <c r="E735" s="4"/>
      <c r="F735" s="4"/>
      <c r="I735" s="2"/>
    </row>
    <row r="736" spans="1:9" x14ac:dyDescent="0.25">
      <c r="A736" s="2"/>
      <c r="B736" s="2"/>
      <c r="C736" s="3"/>
      <c r="E736" s="4"/>
      <c r="F736" s="4"/>
      <c r="I736" s="2"/>
    </row>
    <row r="737" spans="1:9" x14ac:dyDescent="0.25">
      <c r="A737" s="2"/>
      <c r="B737" s="2"/>
      <c r="C737" s="3"/>
      <c r="E737" s="4"/>
      <c r="F737" s="4"/>
      <c r="I737" s="2"/>
    </row>
    <row r="738" spans="1:9" x14ac:dyDescent="0.25">
      <c r="A738" s="2"/>
      <c r="B738" s="2"/>
      <c r="C738" s="3"/>
      <c r="E738" s="4"/>
      <c r="F738" s="4"/>
      <c r="I738" s="2"/>
    </row>
    <row r="739" spans="1:9" x14ac:dyDescent="0.25">
      <c r="A739" s="2"/>
      <c r="B739" s="2"/>
      <c r="C739" s="3"/>
      <c r="E739" s="4"/>
      <c r="F739" s="4"/>
      <c r="I739" s="2"/>
    </row>
    <row r="740" spans="1:9" x14ac:dyDescent="0.25">
      <c r="A740" s="2"/>
      <c r="B740" s="2"/>
      <c r="C740" s="3"/>
      <c r="E740" s="4"/>
      <c r="F740" s="4"/>
      <c r="I740" s="2"/>
    </row>
    <row r="741" spans="1:9" x14ac:dyDescent="0.25">
      <c r="A741" s="2"/>
      <c r="B741" s="2"/>
      <c r="C741" s="3"/>
      <c r="E741" s="4"/>
      <c r="F741" s="4"/>
      <c r="I741" s="2"/>
    </row>
    <row r="742" spans="1:9" x14ac:dyDescent="0.25">
      <c r="A742" s="2"/>
      <c r="B742" s="2"/>
      <c r="C742" s="3"/>
      <c r="E742" s="4"/>
      <c r="F742" s="4"/>
      <c r="I742" s="2"/>
    </row>
    <row r="743" spans="1:9" x14ac:dyDescent="0.25">
      <c r="A743" s="2"/>
      <c r="B743" s="2"/>
      <c r="C743" s="3"/>
      <c r="E743" s="4"/>
      <c r="F743" s="4"/>
      <c r="I743" s="2"/>
    </row>
    <row r="744" spans="1:9" x14ac:dyDescent="0.25">
      <c r="A744" s="2"/>
      <c r="B744" s="2"/>
      <c r="C744" s="3"/>
      <c r="E744" s="4"/>
      <c r="F744" s="4"/>
      <c r="I744" s="2"/>
    </row>
    <row r="745" spans="1:9" x14ac:dyDescent="0.25">
      <c r="A745" s="2"/>
      <c r="B745" s="2"/>
      <c r="C745" s="3"/>
      <c r="E745" s="4"/>
      <c r="F745" s="4"/>
      <c r="I745" s="2"/>
    </row>
    <row r="746" spans="1:9" x14ac:dyDescent="0.25">
      <c r="A746" s="2"/>
      <c r="B746" s="2"/>
      <c r="C746" s="3"/>
      <c r="E746" s="4"/>
      <c r="F746" s="4"/>
      <c r="I746" s="2"/>
    </row>
    <row r="747" spans="1:9" x14ac:dyDescent="0.25">
      <c r="A747" s="2"/>
      <c r="B747" s="2"/>
      <c r="C747" s="3"/>
      <c r="E747" s="4"/>
      <c r="F747" s="4"/>
      <c r="I747" s="2"/>
    </row>
    <row r="748" spans="1:9" x14ac:dyDescent="0.25">
      <c r="A748" s="2"/>
      <c r="B748" s="2"/>
      <c r="C748" s="3"/>
      <c r="E748" s="4"/>
      <c r="F748" s="4"/>
      <c r="I748" s="2"/>
    </row>
    <row r="749" spans="1:9" x14ac:dyDescent="0.25">
      <c r="A749" s="2"/>
      <c r="B749" s="2"/>
      <c r="C749" s="3"/>
      <c r="E749" s="4"/>
      <c r="F749" s="4"/>
      <c r="I749" s="2"/>
    </row>
    <row r="750" spans="1:9" x14ac:dyDescent="0.25">
      <c r="A750" s="2"/>
      <c r="B750" s="2"/>
      <c r="C750" s="3"/>
      <c r="E750" s="4"/>
      <c r="F750" s="4"/>
      <c r="I750" s="2"/>
    </row>
    <row r="751" spans="1:9" x14ac:dyDescent="0.25">
      <c r="A751" s="2"/>
      <c r="B751" s="2"/>
      <c r="C751" s="3"/>
      <c r="E751" s="4"/>
      <c r="F751" s="4"/>
      <c r="I751" s="2"/>
    </row>
    <row r="752" spans="1:9" x14ac:dyDescent="0.25">
      <c r="A752" s="2"/>
      <c r="B752" s="2"/>
      <c r="C752" s="3"/>
      <c r="E752" s="4"/>
      <c r="F752" s="4"/>
      <c r="I752" s="2"/>
    </row>
    <row r="753" spans="1:9" x14ac:dyDescent="0.25">
      <c r="A753" s="2"/>
      <c r="B753" s="2"/>
      <c r="C753" s="3"/>
      <c r="E753" s="4"/>
      <c r="F753" s="4"/>
      <c r="I753" s="2"/>
    </row>
    <row r="754" spans="1:9" x14ac:dyDescent="0.25">
      <c r="A754" s="2"/>
      <c r="B754" s="2"/>
      <c r="C754" s="3"/>
      <c r="E754" s="4"/>
      <c r="F754" s="4"/>
      <c r="I754" s="2"/>
    </row>
    <row r="755" spans="1:9" x14ac:dyDescent="0.25">
      <c r="A755" s="2"/>
      <c r="B755" s="2"/>
      <c r="C755" s="3"/>
      <c r="E755" s="4"/>
      <c r="F755" s="4"/>
      <c r="I755" s="2"/>
    </row>
    <row r="756" spans="1:9" x14ac:dyDescent="0.25">
      <c r="A756" s="2"/>
      <c r="B756" s="2"/>
      <c r="C756" s="3"/>
      <c r="E756" s="4"/>
      <c r="F756" s="4"/>
      <c r="I756" s="2"/>
    </row>
    <row r="757" spans="1:9" x14ac:dyDescent="0.25">
      <c r="A757" s="2"/>
      <c r="B757" s="2"/>
      <c r="C757" s="3"/>
      <c r="E757" s="4"/>
      <c r="F757" s="4"/>
      <c r="I757" s="2"/>
    </row>
    <row r="758" spans="1:9" x14ac:dyDescent="0.25">
      <c r="A758" s="2"/>
      <c r="B758" s="2"/>
      <c r="C758" s="3"/>
      <c r="E758" s="4"/>
      <c r="F758" s="4"/>
      <c r="I758" s="2"/>
    </row>
    <row r="759" spans="1:9" x14ac:dyDescent="0.25">
      <c r="A759" s="2"/>
      <c r="B759" s="2"/>
      <c r="C759" s="3"/>
      <c r="E759" s="4"/>
      <c r="F759" s="4"/>
      <c r="I759" s="2"/>
    </row>
    <row r="760" spans="1:9" x14ac:dyDescent="0.25">
      <c r="A760" s="2"/>
      <c r="B760" s="2"/>
      <c r="C760" s="3"/>
      <c r="E760" s="4"/>
      <c r="F760" s="4"/>
      <c r="I760" s="2"/>
    </row>
    <row r="761" spans="1:9" x14ac:dyDescent="0.25">
      <c r="A761" s="2"/>
      <c r="B761" s="2"/>
      <c r="C761" s="3"/>
      <c r="E761" s="4"/>
      <c r="F761" s="4"/>
      <c r="I761" s="2"/>
    </row>
    <row r="762" spans="1:9" x14ac:dyDescent="0.25">
      <c r="A762" s="2"/>
      <c r="B762" s="2"/>
      <c r="C762" s="3"/>
      <c r="E762" s="4"/>
      <c r="F762" s="4"/>
      <c r="I762" s="2"/>
    </row>
    <row r="763" spans="1:9" x14ac:dyDescent="0.25">
      <c r="A763" s="2"/>
      <c r="B763" s="2"/>
      <c r="C763" s="3"/>
      <c r="E763" s="4"/>
      <c r="F763" s="4"/>
      <c r="I763" s="2"/>
    </row>
    <row r="764" spans="1:9" x14ac:dyDescent="0.25">
      <c r="A764" s="2"/>
      <c r="B764" s="2"/>
      <c r="C764" s="3"/>
      <c r="E764" s="4"/>
      <c r="F764" s="4"/>
      <c r="I764" s="2"/>
    </row>
    <row r="765" spans="1:9" x14ac:dyDescent="0.25">
      <c r="A765" s="2"/>
      <c r="B765" s="2"/>
      <c r="C765" s="3"/>
      <c r="E765" s="4"/>
      <c r="F765" s="4"/>
      <c r="I765" s="2"/>
    </row>
    <row r="766" spans="1:9" x14ac:dyDescent="0.25">
      <c r="A766" s="2"/>
      <c r="B766" s="2"/>
      <c r="C766" s="3"/>
      <c r="E766" s="4"/>
      <c r="F766" s="4"/>
      <c r="I766" s="2"/>
    </row>
    <row r="767" spans="1:9" x14ac:dyDescent="0.25">
      <c r="A767" s="2"/>
      <c r="B767" s="2"/>
      <c r="C767" s="3"/>
      <c r="E767" s="4"/>
      <c r="F767" s="4"/>
      <c r="I767" s="2"/>
    </row>
    <row r="768" spans="1:9" x14ac:dyDescent="0.25">
      <c r="A768" s="2"/>
      <c r="B768" s="2"/>
      <c r="C768" s="3"/>
      <c r="E768" s="4"/>
      <c r="F768" s="4"/>
      <c r="I768" s="2"/>
    </row>
    <row r="769" spans="1:9" x14ac:dyDescent="0.25">
      <c r="A769" s="2"/>
      <c r="B769" s="2"/>
      <c r="C769" s="3"/>
      <c r="E769" s="4"/>
      <c r="F769" s="4"/>
      <c r="I769" s="2"/>
    </row>
    <row r="770" spans="1:9" x14ac:dyDescent="0.25">
      <c r="A770" s="2"/>
      <c r="B770" s="2"/>
      <c r="C770" s="3"/>
      <c r="E770" s="4"/>
      <c r="F770" s="4"/>
      <c r="I770" s="2"/>
    </row>
    <row r="771" spans="1:9" x14ac:dyDescent="0.25">
      <c r="A771" s="2"/>
      <c r="B771" s="2"/>
      <c r="C771" s="3"/>
      <c r="E771" s="4"/>
      <c r="F771" s="4"/>
      <c r="I771" s="2"/>
    </row>
    <row r="772" spans="1:9" x14ac:dyDescent="0.25">
      <c r="A772" s="2"/>
      <c r="B772" s="2"/>
      <c r="C772" s="3"/>
      <c r="E772" s="4"/>
      <c r="F772" s="4"/>
      <c r="I772" s="2"/>
    </row>
    <row r="773" spans="1:9" x14ac:dyDescent="0.25">
      <c r="A773" s="2"/>
      <c r="B773" s="2"/>
      <c r="C773" s="3"/>
      <c r="E773" s="4"/>
      <c r="F773" s="4"/>
      <c r="I773" s="2"/>
    </row>
    <row r="774" spans="1:9" x14ac:dyDescent="0.25">
      <c r="A774" s="2"/>
      <c r="B774" s="2"/>
      <c r="C774" s="3"/>
      <c r="E774" s="4"/>
      <c r="F774" s="4"/>
      <c r="I774" s="2"/>
    </row>
    <row r="775" spans="1:9" x14ac:dyDescent="0.25">
      <c r="A775" s="2"/>
      <c r="B775" s="2"/>
      <c r="C775" s="3"/>
      <c r="E775" s="4"/>
      <c r="F775" s="4"/>
      <c r="I775" s="2"/>
    </row>
    <row r="776" spans="1:9" x14ac:dyDescent="0.25">
      <c r="A776" s="2"/>
      <c r="B776" s="2"/>
      <c r="C776" s="3"/>
      <c r="E776" s="4"/>
      <c r="F776" s="4"/>
      <c r="I776" s="2"/>
    </row>
    <row r="777" spans="1:9" x14ac:dyDescent="0.25">
      <c r="A777" s="2"/>
      <c r="B777" s="2"/>
      <c r="C777" s="3"/>
      <c r="E777" s="4"/>
      <c r="F777" s="4"/>
      <c r="I777" s="2"/>
    </row>
    <row r="778" spans="1:9" x14ac:dyDescent="0.25">
      <c r="A778" s="2"/>
      <c r="B778" s="2"/>
      <c r="C778" s="3"/>
      <c r="E778" s="4"/>
      <c r="F778" s="4"/>
      <c r="I778" s="2"/>
    </row>
    <row r="779" spans="1:9" x14ac:dyDescent="0.25">
      <c r="A779" s="2"/>
      <c r="B779" s="2"/>
      <c r="C779" s="3"/>
      <c r="E779" s="4"/>
      <c r="F779" s="4"/>
      <c r="I779" s="2"/>
    </row>
    <row r="780" spans="1:9" x14ac:dyDescent="0.25">
      <c r="A780" s="2"/>
      <c r="B780" s="2"/>
      <c r="C780" s="3"/>
      <c r="E780" s="4"/>
      <c r="F780" s="4"/>
      <c r="I780" s="2"/>
    </row>
    <row r="781" spans="1:9" x14ac:dyDescent="0.25">
      <c r="A781" s="2"/>
      <c r="B781" s="2"/>
      <c r="C781" s="3"/>
      <c r="E781" s="4"/>
      <c r="F781" s="4"/>
      <c r="I781" s="2"/>
    </row>
    <row r="782" spans="1:9" x14ac:dyDescent="0.25">
      <c r="A782" s="2"/>
      <c r="B782" s="2"/>
      <c r="C782" s="3"/>
      <c r="E782" s="4"/>
      <c r="F782" s="4"/>
      <c r="I782" s="2"/>
    </row>
    <row r="783" spans="1:9" x14ac:dyDescent="0.25">
      <c r="A783" s="2"/>
      <c r="B783" s="2"/>
      <c r="C783" s="3"/>
      <c r="E783" s="4"/>
      <c r="F783" s="4"/>
      <c r="I783" s="2"/>
    </row>
    <row r="784" spans="1:9" x14ac:dyDescent="0.25">
      <c r="A784" s="2"/>
      <c r="B784" s="2"/>
      <c r="C784" s="3"/>
      <c r="E784" s="4"/>
      <c r="F784" s="4"/>
      <c r="I784" s="2"/>
    </row>
    <row r="785" spans="1:9" x14ac:dyDescent="0.25">
      <c r="A785" s="2"/>
      <c r="B785" s="2"/>
      <c r="C785" s="3"/>
      <c r="E785" s="4"/>
      <c r="F785" s="4"/>
      <c r="I785" s="2"/>
    </row>
    <row r="786" spans="1:9" x14ac:dyDescent="0.25">
      <c r="A786" s="2"/>
      <c r="B786" s="2"/>
      <c r="C786" s="3"/>
      <c r="E786" s="4"/>
      <c r="F786" s="4"/>
      <c r="I786" s="2"/>
    </row>
    <row r="787" spans="1:9" x14ac:dyDescent="0.25">
      <c r="A787" s="2"/>
      <c r="B787" s="2"/>
      <c r="C787" s="3"/>
      <c r="E787" s="4"/>
      <c r="F787" s="4"/>
      <c r="I787" s="2"/>
    </row>
    <row r="788" spans="1:9" x14ac:dyDescent="0.25">
      <c r="A788" s="2"/>
      <c r="B788" s="2"/>
      <c r="C788" s="3"/>
      <c r="E788" s="4"/>
      <c r="F788" s="4"/>
      <c r="I788" s="2"/>
    </row>
    <row r="789" spans="1:9" x14ac:dyDescent="0.25">
      <c r="A789" s="2"/>
      <c r="B789" s="2"/>
      <c r="C789" s="3"/>
      <c r="E789" s="4"/>
      <c r="F789" s="4"/>
      <c r="I789" s="2"/>
    </row>
    <row r="790" spans="1:9" x14ac:dyDescent="0.25">
      <c r="A790" s="2"/>
      <c r="B790" s="2"/>
      <c r="C790" s="3"/>
      <c r="E790" s="4"/>
      <c r="F790" s="4"/>
      <c r="I790" s="2"/>
    </row>
    <row r="791" spans="1:9" x14ac:dyDescent="0.25">
      <c r="A791" s="2"/>
      <c r="B791" s="2"/>
      <c r="C791" s="3"/>
      <c r="E791" s="4"/>
      <c r="F791" s="4"/>
      <c r="I791" s="2"/>
    </row>
    <row r="792" spans="1:9" x14ac:dyDescent="0.25">
      <c r="A792" s="2"/>
      <c r="B792" s="2"/>
      <c r="C792" s="3"/>
      <c r="E792" s="4"/>
      <c r="F792" s="4"/>
      <c r="I792" s="2"/>
    </row>
    <row r="793" spans="1:9" x14ac:dyDescent="0.25">
      <c r="A793" s="2"/>
      <c r="B793" s="2"/>
      <c r="C793" s="3"/>
      <c r="E793" s="4"/>
      <c r="F793" s="4"/>
      <c r="I793" s="2"/>
    </row>
    <row r="794" spans="1:9" x14ac:dyDescent="0.25">
      <c r="A794" s="2"/>
      <c r="B794" s="2"/>
      <c r="C794" s="3"/>
      <c r="E794" s="4"/>
      <c r="F794" s="4"/>
      <c r="I794" s="2"/>
    </row>
    <row r="795" spans="1:9" x14ac:dyDescent="0.25">
      <c r="A795" s="2"/>
      <c r="B795" s="2"/>
      <c r="C795" s="3"/>
      <c r="E795" s="4"/>
      <c r="F795" s="4"/>
      <c r="I795" s="2"/>
    </row>
    <row r="796" spans="1:9" x14ac:dyDescent="0.25">
      <c r="A796" s="2"/>
      <c r="B796" s="2"/>
      <c r="C796" s="3"/>
      <c r="E796" s="4"/>
      <c r="F796" s="4"/>
      <c r="I796" s="2"/>
    </row>
    <row r="797" spans="1:9" x14ac:dyDescent="0.25">
      <c r="A797" s="2"/>
      <c r="B797" s="2"/>
      <c r="C797" s="3"/>
      <c r="E797" s="4"/>
      <c r="F797" s="4"/>
      <c r="I797" s="2"/>
    </row>
    <row r="798" spans="1:9" x14ac:dyDescent="0.25">
      <c r="A798" s="2"/>
      <c r="B798" s="2"/>
      <c r="C798" s="3"/>
      <c r="E798" s="4"/>
      <c r="F798" s="4"/>
      <c r="I798" s="2"/>
    </row>
    <row r="799" spans="1:9" x14ac:dyDescent="0.25">
      <c r="A799" s="2"/>
      <c r="B799" s="2"/>
      <c r="C799" s="3"/>
      <c r="E799" s="4"/>
      <c r="F799" s="4"/>
      <c r="I799" s="2"/>
    </row>
    <row r="800" spans="1:9" x14ac:dyDescent="0.25">
      <c r="A800" s="2"/>
      <c r="B800" s="2"/>
      <c r="C800" s="3"/>
      <c r="E800" s="4"/>
      <c r="F800" s="4"/>
      <c r="I800" s="2"/>
    </row>
    <row r="801" spans="1:9" x14ac:dyDescent="0.25">
      <c r="A801" s="2"/>
      <c r="B801" s="2"/>
      <c r="C801" s="3"/>
      <c r="E801" s="4"/>
      <c r="F801" s="4"/>
      <c r="I801" s="2"/>
    </row>
    <row r="802" spans="1:9" x14ac:dyDescent="0.25">
      <c r="A802" s="2"/>
      <c r="B802" s="2"/>
      <c r="C802" s="3"/>
      <c r="E802" s="4"/>
      <c r="F802" s="4"/>
      <c r="I802" s="2"/>
    </row>
    <row r="803" spans="1:9" x14ac:dyDescent="0.25">
      <c r="A803" s="2"/>
      <c r="B803" s="2"/>
      <c r="C803" s="3"/>
      <c r="E803" s="4"/>
      <c r="F803" s="4"/>
      <c r="I803" s="2"/>
    </row>
    <row r="804" spans="1:9" x14ac:dyDescent="0.25">
      <c r="A804" s="2"/>
      <c r="B804" s="2"/>
      <c r="C804" s="3"/>
      <c r="E804" s="4"/>
      <c r="F804" s="4"/>
      <c r="I804" s="2"/>
    </row>
    <row r="805" spans="1:9" x14ac:dyDescent="0.25">
      <c r="A805" s="2"/>
      <c r="B805" s="2"/>
      <c r="C805" s="3"/>
      <c r="E805" s="4"/>
      <c r="F805" s="4"/>
      <c r="I805" s="2"/>
    </row>
    <row r="806" spans="1:9" x14ac:dyDescent="0.25">
      <c r="A806" s="2"/>
      <c r="B806" s="2"/>
      <c r="C806" s="3"/>
      <c r="E806" s="4"/>
      <c r="F806" s="4"/>
      <c r="I806" s="2"/>
    </row>
    <row r="807" spans="1:9" x14ac:dyDescent="0.25">
      <c r="A807" s="2"/>
      <c r="B807" s="2"/>
      <c r="C807" s="3"/>
      <c r="E807" s="4"/>
      <c r="F807" s="4"/>
      <c r="I807" s="2"/>
    </row>
    <row r="808" spans="1:9" x14ac:dyDescent="0.25">
      <c r="A808" s="2"/>
      <c r="B808" s="2"/>
      <c r="C808" s="3"/>
      <c r="E808" s="4"/>
      <c r="F808" s="4"/>
      <c r="I808" s="2"/>
    </row>
    <row r="809" spans="1:9" x14ac:dyDescent="0.25">
      <c r="A809" s="2"/>
      <c r="B809" s="2"/>
      <c r="C809" s="3"/>
      <c r="E809" s="4"/>
      <c r="F809" s="4"/>
      <c r="I809" s="2"/>
    </row>
    <row r="810" spans="1:9" x14ac:dyDescent="0.25">
      <c r="A810" s="2"/>
      <c r="B810" s="2"/>
      <c r="C810" s="3"/>
      <c r="E810" s="4"/>
      <c r="F810" s="4"/>
      <c r="I810" s="2"/>
    </row>
    <row r="811" spans="1:9" x14ac:dyDescent="0.25">
      <c r="A811" s="2"/>
      <c r="B811" s="2"/>
      <c r="C811" s="3"/>
      <c r="E811" s="4"/>
      <c r="F811" s="4"/>
      <c r="I811" s="2"/>
    </row>
    <row r="812" spans="1:9" x14ac:dyDescent="0.25">
      <c r="A812" s="2"/>
      <c r="B812" s="2"/>
      <c r="C812" s="3"/>
      <c r="E812" s="4"/>
      <c r="F812" s="4"/>
      <c r="I812" s="2"/>
    </row>
    <row r="813" spans="1:9" x14ac:dyDescent="0.25">
      <c r="A813" s="2"/>
      <c r="B813" s="2"/>
      <c r="C813" s="3"/>
      <c r="E813" s="4"/>
      <c r="F813" s="4"/>
      <c r="I813" s="2"/>
    </row>
    <row r="814" spans="1:9" x14ac:dyDescent="0.25">
      <c r="A814" s="2"/>
      <c r="B814" s="2"/>
      <c r="C814" s="3"/>
      <c r="E814" s="4"/>
      <c r="F814" s="4"/>
      <c r="I814" s="2"/>
    </row>
    <row r="815" spans="1:9" x14ac:dyDescent="0.25">
      <c r="A815" s="2"/>
      <c r="B815" s="2"/>
      <c r="C815" s="3"/>
      <c r="E815" s="4"/>
      <c r="F815" s="4"/>
      <c r="I815" s="2"/>
    </row>
    <row r="816" spans="1:9" x14ac:dyDescent="0.25">
      <c r="A816" s="2"/>
      <c r="B816" s="2"/>
      <c r="C816" s="3"/>
      <c r="E816" s="4"/>
      <c r="F816" s="4"/>
      <c r="I816" s="2"/>
    </row>
    <row r="817" spans="1:9" x14ac:dyDescent="0.25">
      <c r="A817" s="2"/>
      <c r="B817" s="2"/>
      <c r="C817" s="3"/>
      <c r="E817" s="4"/>
      <c r="F817" s="4"/>
      <c r="I817" s="2"/>
    </row>
    <row r="818" spans="1:9" x14ac:dyDescent="0.25">
      <c r="A818" s="2"/>
      <c r="B818" s="2"/>
      <c r="C818" s="3"/>
      <c r="E818" s="4"/>
      <c r="F818" s="4"/>
      <c r="I818" s="2"/>
    </row>
    <row r="819" spans="1:9" x14ac:dyDescent="0.25">
      <c r="A819" s="2"/>
      <c r="B819" s="2"/>
      <c r="C819" s="3"/>
      <c r="E819" s="4"/>
      <c r="F819" s="4"/>
      <c r="I819" s="2"/>
    </row>
    <row r="820" spans="1:9" x14ac:dyDescent="0.25">
      <c r="A820" s="2"/>
      <c r="B820" s="2"/>
      <c r="C820" s="3"/>
      <c r="E820" s="4"/>
      <c r="F820" s="4"/>
      <c r="I820" s="2"/>
    </row>
    <row r="821" spans="1:9" x14ac:dyDescent="0.25">
      <c r="A821" s="2"/>
      <c r="B821" s="2"/>
      <c r="C821" s="3"/>
      <c r="E821" s="4"/>
      <c r="F821" s="4"/>
      <c r="I821" s="2"/>
    </row>
    <row r="822" spans="1:9" x14ac:dyDescent="0.25">
      <c r="A822" s="2"/>
      <c r="B822" s="2"/>
      <c r="C822" s="3"/>
      <c r="E822" s="4"/>
      <c r="F822" s="4"/>
      <c r="I822" s="2"/>
    </row>
    <row r="823" spans="1:9" x14ac:dyDescent="0.25">
      <c r="A823" s="2"/>
      <c r="B823" s="2"/>
      <c r="C823" s="3"/>
      <c r="E823" s="4"/>
      <c r="F823" s="4"/>
      <c r="I823" s="2"/>
    </row>
    <row r="824" spans="1:9" x14ac:dyDescent="0.25">
      <c r="A824" s="2"/>
      <c r="B824" s="2"/>
      <c r="C824" s="3"/>
      <c r="E824" s="4"/>
      <c r="F824" s="4"/>
      <c r="I824" s="2"/>
    </row>
    <row r="825" spans="1:9" x14ac:dyDescent="0.25">
      <c r="A825" s="2"/>
      <c r="B825" s="2"/>
      <c r="C825" s="3"/>
      <c r="E825" s="4"/>
      <c r="F825" s="4"/>
      <c r="I825" s="2"/>
    </row>
    <row r="826" spans="1:9" x14ac:dyDescent="0.25">
      <c r="A826" s="2"/>
      <c r="B826" s="2"/>
      <c r="C826" s="3"/>
      <c r="E826" s="4"/>
      <c r="F826" s="4"/>
      <c r="I826" s="2"/>
    </row>
    <row r="827" spans="1:9" x14ac:dyDescent="0.25">
      <c r="A827" s="2"/>
      <c r="B827" s="2"/>
      <c r="C827" s="3"/>
      <c r="E827" s="4"/>
      <c r="F827" s="4"/>
      <c r="I827" s="2"/>
    </row>
    <row r="828" spans="1:9" x14ac:dyDescent="0.25">
      <c r="A828" s="2"/>
      <c r="B828" s="2"/>
      <c r="C828" s="3"/>
      <c r="E828" s="4"/>
      <c r="F828" s="4"/>
      <c r="I828" s="2"/>
    </row>
    <row r="829" spans="1:9" x14ac:dyDescent="0.25">
      <c r="A829" s="2"/>
      <c r="B829" s="2"/>
      <c r="C829" s="3"/>
      <c r="E829" s="4"/>
      <c r="F829" s="4"/>
      <c r="I829" s="2"/>
    </row>
    <row r="830" spans="1:9" x14ac:dyDescent="0.25">
      <c r="A830" s="2"/>
      <c r="B830" s="2"/>
      <c r="C830" s="3"/>
      <c r="E830" s="4"/>
      <c r="F830" s="4"/>
      <c r="I830" s="2"/>
    </row>
    <row r="831" spans="1:9" x14ac:dyDescent="0.25">
      <c r="A831" s="2"/>
      <c r="B831" s="2"/>
      <c r="C831" s="3"/>
      <c r="E831" s="4"/>
      <c r="F831" s="4"/>
      <c r="I831" s="2"/>
    </row>
    <row r="832" spans="1:9" x14ac:dyDescent="0.25">
      <c r="A832" s="2"/>
      <c r="B832" s="2"/>
      <c r="C832" s="3"/>
      <c r="E832" s="4"/>
      <c r="F832" s="4"/>
      <c r="I832" s="2"/>
    </row>
    <row r="833" spans="1:9" x14ac:dyDescent="0.25">
      <c r="A833" s="2"/>
      <c r="B833" s="2"/>
      <c r="C833" s="3"/>
      <c r="E833" s="4"/>
      <c r="F833" s="4"/>
      <c r="I833" s="2"/>
    </row>
    <row r="834" spans="1:9" x14ac:dyDescent="0.25">
      <c r="A834" s="2"/>
      <c r="B834" s="2"/>
      <c r="C834" s="3"/>
      <c r="E834" s="4"/>
      <c r="F834" s="4"/>
      <c r="I834" s="2"/>
    </row>
    <row r="835" spans="1:9" x14ac:dyDescent="0.25">
      <c r="A835" s="2"/>
      <c r="B835" s="2"/>
      <c r="C835" s="3"/>
      <c r="E835" s="4"/>
      <c r="F835" s="4"/>
      <c r="I835" s="2"/>
    </row>
    <row r="836" spans="1:9" x14ac:dyDescent="0.25">
      <c r="A836" s="2"/>
      <c r="B836" s="2"/>
      <c r="C836" s="3"/>
      <c r="E836" s="4"/>
      <c r="F836" s="4"/>
      <c r="I836" s="2"/>
    </row>
    <row r="837" spans="1:9" x14ac:dyDescent="0.25">
      <c r="A837" s="2"/>
      <c r="B837" s="2"/>
      <c r="C837" s="3"/>
      <c r="E837" s="4"/>
      <c r="F837" s="4"/>
      <c r="I837" s="2"/>
    </row>
    <row r="838" spans="1:9" x14ac:dyDescent="0.25">
      <c r="A838" s="2"/>
      <c r="B838" s="2"/>
      <c r="C838" s="3"/>
      <c r="E838" s="4"/>
      <c r="F838" s="4"/>
      <c r="I838" s="2"/>
    </row>
    <row r="839" spans="1:9" x14ac:dyDescent="0.25">
      <c r="A839" s="2"/>
      <c r="B839" s="2"/>
      <c r="C839" s="3"/>
      <c r="E839" s="4"/>
      <c r="F839" s="4"/>
      <c r="I839" s="2"/>
    </row>
    <row r="840" spans="1:9" x14ac:dyDescent="0.25">
      <c r="A840" s="2"/>
      <c r="B840" s="2"/>
      <c r="C840" s="3"/>
      <c r="E840" s="4"/>
      <c r="F840" s="4"/>
      <c r="I840" s="2"/>
    </row>
    <row r="841" spans="1:9" x14ac:dyDescent="0.25">
      <c r="A841" s="2"/>
      <c r="B841" s="2"/>
      <c r="C841" s="3"/>
      <c r="E841" s="4"/>
      <c r="F841" s="4"/>
      <c r="I841" s="2"/>
    </row>
    <row r="842" spans="1:9" x14ac:dyDescent="0.25">
      <c r="A842" s="2"/>
      <c r="B842" s="2"/>
      <c r="C842" s="3"/>
      <c r="E842" s="4"/>
      <c r="F842" s="4"/>
      <c r="I842" s="2"/>
    </row>
    <row r="843" spans="1:9" x14ac:dyDescent="0.25">
      <c r="A843" s="2"/>
      <c r="B843" s="2"/>
      <c r="C843" s="3"/>
      <c r="E843" s="4"/>
      <c r="F843" s="4"/>
      <c r="I843" s="2"/>
    </row>
    <row r="844" spans="1:9" x14ac:dyDescent="0.25">
      <c r="A844" s="2"/>
      <c r="B844" s="2"/>
      <c r="C844" s="3"/>
      <c r="E844" s="4"/>
      <c r="F844" s="4"/>
      <c r="I844" s="2"/>
    </row>
    <row r="845" spans="1:9" x14ac:dyDescent="0.25">
      <c r="A845" s="2"/>
      <c r="B845" s="2"/>
      <c r="C845" s="3"/>
      <c r="E845" s="4"/>
      <c r="F845" s="4"/>
      <c r="I845" s="2"/>
    </row>
    <row r="846" spans="1:9" x14ac:dyDescent="0.25">
      <c r="A846" s="2"/>
      <c r="B846" s="2"/>
      <c r="C846" s="3"/>
      <c r="E846" s="4"/>
      <c r="F846" s="4"/>
      <c r="I846" s="2"/>
    </row>
    <row r="847" spans="1:9" x14ac:dyDescent="0.25">
      <c r="A847" s="2"/>
      <c r="B847" s="2"/>
      <c r="C847" s="3"/>
      <c r="E847" s="4"/>
      <c r="F847" s="4"/>
      <c r="I847" s="2"/>
    </row>
    <row r="848" spans="1:9" x14ac:dyDescent="0.25">
      <c r="A848" s="2"/>
      <c r="B848" s="2"/>
      <c r="C848" s="3"/>
      <c r="E848" s="4"/>
      <c r="F848" s="4"/>
      <c r="I848" s="2"/>
    </row>
    <row r="849" spans="1:9" x14ac:dyDescent="0.25">
      <c r="A849" s="2"/>
      <c r="B849" s="2"/>
      <c r="C849" s="3"/>
      <c r="E849" s="4"/>
      <c r="F849" s="4"/>
      <c r="I849" s="2"/>
    </row>
    <row r="850" spans="1:9" x14ac:dyDescent="0.25">
      <c r="A850" s="2"/>
      <c r="B850" s="2"/>
      <c r="C850" s="3"/>
      <c r="E850" s="4"/>
      <c r="F850" s="4"/>
      <c r="I850" s="2"/>
    </row>
    <row r="851" spans="1:9" x14ac:dyDescent="0.25">
      <c r="A851" s="2"/>
      <c r="B851" s="2"/>
      <c r="C851" s="3"/>
      <c r="E851" s="4"/>
      <c r="F851" s="4"/>
      <c r="I851" s="2"/>
    </row>
    <row r="852" spans="1:9" x14ac:dyDescent="0.25">
      <c r="A852" s="2"/>
      <c r="B852" s="2"/>
      <c r="C852" s="3"/>
      <c r="E852" s="4"/>
      <c r="F852" s="4"/>
      <c r="I852" s="2"/>
    </row>
    <row r="853" spans="1:9" x14ac:dyDescent="0.25">
      <c r="A853" s="2"/>
      <c r="B853" s="2"/>
      <c r="C853" s="3"/>
      <c r="E853" s="4"/>
      <c r="F853" s="4"/>
      <c r="I853" s="2"/>
    </row>
    <row r="854" spans="1:9" x14ac:dyDescent="0.25">
      <c r="A854" s="2"/>
      <c r="B854" s="2"/>
      <c r="C854" s="3"/>
      <c r="E854" s="4"/>
      <c r="F854" s="4"/>
      <c r="I854" s="2"/>
    </row>
    <row r="855" spans="1:9" x14ac:dyDescent="0.25">
      <c r="A855" s="2"/>
      <c r="B855" s="2"/>
      <c r="C855" s="3"/>
      <c r="E855" s="4"/>
      <c r="F855" s="4"/>
      <c r="I855" s="2"/>
    </row>
    <row r="856" spans="1:9" x14ac:dyDescent="0.25">
      <c r="A856" s="2"/>
      <c r="B856" s="2"/>
      <c r="C856" s="3"/>
      <c r="E856" s="4"/>
      <c r="F856" s="4"/>
      <c r="I856" s="2"/>
    </row>
    <row r="857" spans="1:9" x14ac:dyDescent="0.25">
      <c r="A857" s="2"/>
      <c r="B857" s="2"/>
      <c r="C857" s="3"/>
      <c r="E857" s="4"/>
      <c r="F857" s="4"/>
      <c r="I857" s="2"/>
    </row>
    <row r="858" spans="1:9" x14ac:dyDescent="0.25">
      <c r="A858" s="2"/>
      <c r="B858" s="2"/>
      <c r="C858" s="3"/>
      <c r="E858" s="4"/>
      <c r="F858" s="4"/>
      <c r="I858" s="2"/>
    </row>
    <row r="859" spans="1:9" x14ac:dyDescent="0.25">
      <c r="A859" s="2"/>
      <c r="B859" s="2"/>
      <c r="C859" s="3"/>
      <c r="E859" s="4"/>
      <c r="F859" s="4"/>
      <c r="I859" s="2"/>
    </row>
    <row r="860" spans="1:9" x14ac:dyDescent="0.25">
      <c r="A860" s="2"/>
      <c r="B860" s="2"/>
      <c r="C860" s="3"/>
      <c r="E860" s="4"/>
      <c r="F860" s="4"/>
      <c r="I860" s="2"/>
    </row>
    <row r="861" spans="1:9" x14ac:dyDescent="0.25">
      <c r="A861" s="2"/>
      <c r="B861" s="2"/>
      <c r="C861" s="3"/>
      <c r="E861" s="4"/>
      <c r="F861" s="4"/>
      <c r="I861" s="2"/>
    </row>
    <row r="862" spans="1:9" x14ac:dyDescent="0.25">
      <c r="A862" s="2"/>
      <c r="B862" s="2"/>
      <c r="C862" s="3"/>
      <c r="E862" s="4"/>
      <c r="F862" s="4"/>
      <c r="I862" s="2"/>
    </row>
    <row r="863" spans="1:9" x14ac:dyDescent="0.25">
      <c r="A863" s="2"/>
      <c r="B863" s="2"/>
      <c r="C863" s="3"/>
      <c r="E863" s="4"/>
      <c r="F863" s="4"/>
      <c r="I863" s="2"/>
    </row>
    <row r="864" spans="1:9" x14ac:dyDescent="0.25">
      <c r="A864" s="2"/>
      <c r="B864" s="2"/>
      <c r="C864" s="3"/>
      <c r="E864" s="4"/>
      <c r="F864" s="4"/>
      <c r="I864" s="2"/>
    </row>
    <row r="865" spans="1:9" x14ac:dyDescent="0.25">
      <c r="A865" s="2"/>
      <c r="B865" s="2"/>
      <c r="C865" s="3"/>
      <c r="E865" s="4"/>
      <c r="F865" s="4"/>
      <c r="I865" s="2"/>
    </row>
    <row r="866" spans="1:9" x14ac:dyDescent="0.25">
      <c r="A866" s="2"/>
      <c r="B866" s="2"/>
      <c r="C866" s="3"/>
      <c r="E866" s="4"/>
      <c r="F866" s="4"/>
      <c r="I866" s="2"/>
    </row>
    <row r="867" spans="1:9" x14ac:dyDescent="0.25">
      <c r="A867" s="2"/>
      <c r="B867" s="2"/>
      <c r="C867" s="3"/>
      <c r="E867" s="4"/>
      <c r="F867" s="4"/>
      <c r="I867" s="2"/>
    </row>
    <row r="868" spans="1:9" x14ac:dyDescent="0.25">
      <c r="A868" s="2"/>
      <c r="B868" s="2"/>
      <c r="C868" s="3"/>
      <c r="E868" s="4"/>
      <c r="F868" s="4"/>
      <c r="I868" s="2"/>
    </row>
    <row r="869" spans="1:9" x14ac:dyDescent="0.25">
      <c r="A869" s="2"/>
      <c r="B869" s="2"/>
      <c r="C869" s="3"/>
      <c r="E869" s="4"/>
      <c r="F869" s="4"/>
      <c r="I869" s="2"/>
    </row>
    <row r="870" spans="1:9" x14ac:dyDescent="0.25">
      <c r="A870" s="2"/>
      <c r="B870" s="2"/>
      <c r="C870" s="3"/>
      <c r="E870" s="4"/>
      <c r="F870" s="4"/>
      <c r="I870" s="2"/>
    </row>
    <row r="871" spans="1:9" x14ac:dyDescent="0.25">
      <c r="A871" s="2"/>
      <c r="B871" s="2"/>
      <c r="C871" s="3"/>
      <c r="E871" s="4"/>
      <c r="F871" s="4"/>
      <c r="I871" s="2"/>
    </row>
    <row r="872" spans="1:9" x14ac:dyDescent="0.25">
      <c r="A872" s="2"/>
      <c r="B872" s="2"/>
      <c r="C872" s="3"/>
      <c r="E872" s="4"/>
      <c r="F872" s="4"/>
      <c r="I872" s="2"/>
    </row>
    <row r="873" spans="1:9" x14ac:dyDescent="0.25">
      <c r="A873" s="2"/>
      <c r="B873" s="2"/>
      <c r="C873" s="3"/>
      <c r="E873" s="4"/>
      <c r="F873" s="4"/>
      <c r="I873" s="2"/>
    </row>
    <row r="874" spans="1:9" x14ac:dyDescent="0.25">
      <c r="A874" s="2"/>
      <c r="B874" s="2"/>
      <c r="C874" s="3"/>
      <c r="E874" s="4"/>
      <c r="F874" s="4"/>
      <c r="I874" s="2"/>
    </row>
    <row r="875" spans="1:9" x14ac:dyDescent="0.25">
      <c r="A875" s="2"/>
      <c r="B875" s="2"/>
      <c r="C875" s="3"/>
      <c r="E875" s="4"/>
      <c r="F875" s="4"/>
      <c r="I875" s="2"/>
    </row>
    <row r="876" spans="1:9" x14ac:dyDescent="0.25">
      <c r="A876" s="2"/>
      <c r="B876" s="2"/>
      <c r="C876" s="3"/>
      <c r="E876" s="4"/>
      <c r="F876" s="4"/>
      <c r="I876" s="2"/>
    </row>
    <row r="877" spans="1:9" x14ac:dyDescent="0.25">
      <c r="A877" s="2"/>
      <c r="B877" s="2"/>
      <c r="C877" s="3"/>
      <c r="E877" s="4"/>
      <c r="F877" s="4"/>
      <c r="I877" s="2"/>
    </row>
    <row r="878" spans="1:9" x14ac:dyDescent="0.25">
      <c r="A878" s="2"/>
      <c r="B878" s="2"/>
      <c r="C878" s="3"/>
      <c r="E878" s="4"/>
      <c r="F878" s="4"/>
      <c r="I878" s="2"/>
    </row>
    <row r="879" spans="1:9" x14ac:dyDescent="0.25">
      <c r="A879" s="2"/>
      <c r="B879" s="2"/>
      <c r="C879" s="3"/>
      <c r="E879" s="4"/>
      <c r="F879" s="4"/>
      <c r="I879" s="2"/>
    </row>
    <row r="880" spans="1:9" x14ac:dyDescent="0.25">
      <c r="A880" s="2"/>
      <c r="B880" s="2"/>
      <c r="C880" s="3"/>
      <c r="E880" s="4"/>
      <c r="F880" s="4"/>
      <c r="I880" s="2"/>
    </row>
    <row r="881" spans="1:9" x14ac:dyDescent="0.25">
      <c r="A881" s="2"/>
      <c r="B881" s="2"/>
      <c r="C881" s="3"/>
      <c r="E881" s="4"/>
      <c r="F881" s="4"/>
      <c r="I881" s="2"/>
    </row>
    <row r="882" spans="1:9" x14ac:dyDescent="0.25">
      <c r="A882" s="2"/>
      <c r="B882" s="2"/>
      <c r="C882" s="3"/>
      <c r="E882" s="4"/>
      <c r="F882" s="4"/>
      <c r="I882" s="2"/>
    </row>
    <row r="883" spans="1:9" x14ac:dyDescent="0.25">
      <c r="A883" s="2"/>
      <c r="B883" s="2"/>
      <c r="C883" s="3"/>
      <c r="E883" s="4"/>
      <c r="F883" s="4"/>
      <c r="I883" s="2"/>
    </row>
    <row r="884" spans="1:9" x14ac:dyDescent="0.25">
      <c r="A884" s="2"/>
      <c r="B884" s="2"/>
      <c r="C884" s="3"/>
      <c r="E884" s="4"/>
      <c r="F884" s="4"/>
      <c r="I884" s="2"/>
    </row>
    <row r="885" spans="1:9" x14ac:dyDescent="0.25">
      <c r="A885" s="2"/>
      <c r="B885" s="2"/>
      <c r="C885" s="3"/>
      <c r="E885" s="4"/>
      <c r="F885" s="4"/>
      <c r="I885" s="2"/>
    </row>
    <row r="886" spans="1:9" x14ac:dyDescent="0.25">
      <c r="A886" s="2"/>
      <c r="B886" s="2"/>
      <c r="C886" s="3"/>
      <c r="E886" s="4"/>
      <c r="F886" s="4"/>
      <c r="I886" s="2"/>
    </row>
    <row r="887" spans="1:9" x14ac:dyDescent="0.25">
      <c r="A887" s="2"/>
      <c r="B887" s="2"/>
      <c r="C887" s="3"/>
      <c r="E887" s="4"/>
      <c r="F887" s="4"/>
      <c r="I887" s="2"/>
    </row>
    <row r="888" spans="1:9" x14ac:dyDescent="0.25">
      <c r="A888" s="2"/>
      <c r="B888" s="2"/>
      <c r="C888" s="3"/>
      <c r="E888" s="4"/>
      <c r="F888" s="4"/>
      <c r="I888" s="2"/>
    </row>
    <row r="889" spans="1:9" x14ac:dyDescent="0.25">
      <c r="A889" s="2"/>
      <c r="B889" s="2"/>
      <c r="C889" s="3"/>
      <c r="E889" s="4"/>
      <c r="F889" s="4"/>
      <c r="I889" s="2"/>
    </row>
    <row r="890" spans="1:9" x14ac:dyDescent="0.25">
      <c r="A890" s="2"/>
      <c r="B890" s="2"/>
      <c r="C890" s="3"/>
      <c r="E890" s="4"/>
      <c r="F890" s="4"/>
      <c r="I890" s="2"/>
    </row>
    <row r="891" spans="1:9" x14ac:dyDescent="0.25">
      <c r="A891" s="2"/>
      <c r="B891" s="2"/>
      <c r="C891" s="3"/>
      <c r="E891" s="4"/>
      <c r="F891" s="4"/>
      <c r="I891" s="2"/>
    </row>
    <row r="892" spans="1:9" x14ac:dyDescent="0.25">
      <c r="A892" s="2"/>
      <c r="B892" s="2"/>
      <c r="C892" s="3"/>
      <c r="E892" s="4"/>
      <c r="F892" s="4"/>
      <c r="I892" s="2"/>
    </row>
    <row r="893" spans="1:9" x14ac:dyDescent="0.25">
      <c r="A893" s="2"/>
      <c r="B893" s="2"/>
      <c r="C893" s="3"/>
      <c r="E893" s="4"/>
      <c r="F893" s="4"/>
      <c r="I893" s="2"/>
    </row>
    <row r="894" spans="1:9" x14ac:dyDescent="0.25">
      <c r="A894" s="2"/>
      <c r="B894" s="2"/>
      <c r="C894" s="3"/>
      <c r="E894" s="4"/>
      <c r="F894" s="4"/>
      <c r="I894" s="2"/>
    </row>
    <row r="895" spans="1:9" x14ac:dyDescent="0.25">
      <c r="A895" s="2"/>
      <c r="B895" s="2"/>
      <c r="C895" s="3"/>
      <c r="E895" s="4"/>
      <c r="F895" s="4"/>
      <c r="I895" s="2"/>
    </row>
    <row r="896" spans="1:9" x14ac:dyDescent="0.25">
      <c r="A896" s="2"/>
      <c r="B896" s="2"/>
      <c r="C896" s="3"/>
      <c r="E896" s="4"/>
      <c r="F896" s="4"/>
      <c r="I896" s="2"/>
    </row>
    <row r="897" spans="1:9" x14ac:dyDescent="0.25">
      <c r="A897" s="2"/>
      <c r="B897" s="2"/>
      <c r="C897" s="3"/>
      <c r="E897" s="4"/>
      <c r="F897" s="4"/>
      <c r="I897" s="2"/>
    </row>
    <row r="898" spans="1:9" x14ac:dyDescent="0.25">
      <c r="A898" s="2"/>
      <c r="B898" s="2"/>
      <c r="C898" s="3"/>
      <c r="E898" s="4"/>
      <c r="F898" s="4"/>
      <c r="I898" s="2"/>
    </row>
    <row r="899" spans="1:9" x14ac:dyDescent="0.25">
      <c r="A899" s="2"/>
      <c r="B899" s="2"/>
      <c r="C899" s="3"/>
      <c r="E899" s="4"/>
      <c r="F899" s="4"/>
      <c r="I899" s="2"/>
    </row>
    <row r="900" spans="1:9" x14ac:dyDescent="0.25">
      <c r="A900" s="2"/>
      <c r="B900" s="2"/>
      <c r="C900" s="3"/>
      <c r="E900" s="4"/>
      <c r="F900" s="4"/>
      <c r="I900" s="2"/>
    </row>
    <row r="901" spans="1:9" x14ac:dyDescent="0.25">
      <c r="A901" s="2"/>
      <c r="B901" s="2"/>
      <c r="C901" s="3"/>
      <c r="E901" s="4"/>
      <c r="F901" s="4"/>
      <c r="I901" s="2"/>
    </row>
    <row r="902" spans="1:9" x14ac:dyDescent="0.25">
      <c r="A902" s="2"/>
      <c r="B902" s="2"/>
      <c r="C902" s="3"/>
      <c r="E902" s="4"/>
      <c r="F902" s="4"/>
      <c r="I902" s="2"/>
    </row>
    <row r="903" spans="1:9" x14ac:dyDescent="0.25">
      <c r="A903" s="2"/>
      <c r="B903" s="2"/>
      <c r="C903" s="3"/>
      <c r="E903" s="4"/>
      <c r="F903" s="4"/>
      <c r="I903" s="2"/>
    </row>
    <row r="904" spans="1:9" x14ac:dyDescent="0.25">
      <c r="A904" s="2"/>
      <c r="B904" s="2"/>
      <c r="C904" s="3"/>
      <c r="E904" s="4"/>
      <c r="F904" s="4"/>
      <c r="I904" s="2"/>
    </row>
    <row r="905" spans="1:9" x14ac:dyDescent="0.25">
      <c r="A905" s="2"/>
      <c r="B905" s="2"/>
      <c r="C905" s="3"/>
      <c r="E905" s="4"/>
      <c r="F905" s="4"/>
      <c r="I905" s="2"/>
    </row>
    <row r="906" spans="1:9" x14ac:dyDescent="0.25">
      <c r="A906" s="2"/>
      <c r="B906" s="2"/>
      <c r="C906" s="3"/>
      <c r="E906" s="4"/>
      <c r="F906" s="4"/>
      <c r="I906" s="2"/>
    </row>
    <row r="907" spans="1:9" x14ac:dyDescent="0.25">
      <c r="A907" s="2"/>
      <c r="B907" s="2"/>
      <c r="C907" s="3"/>
      <c r="E907" s="4"/>
      <c r="F907" s="4"/>
      <c r="I907" s="2"/>
    </row>
    <row r="908" spans="1:9" x14ac:dyDescent="0.25">
      <c r="A908" s="2"/>
      <c r="B908" s="2"/>
      <c r="C908" s="3"/>
      <c r="E908" s="4"/>
      <c r="F908" s="4"/>
      <c r="I908" s="2"/>
    </row>
    <row r="909" spans="1:9" x14ac:dyDescent="0.25">
      <c r="A909" s="2"/>
      <c r="B909" s="2"/>
      <c r="C909" s="3"/>
      <c r="E909" s="4"/>
      <c r="F909" s="4"/>
      <c r="I909" s="2"/>
    </row>
    <row r="910" spans="1:9" x14ac:dyDescent="0.25">
      <c r="A910" s="2"/>
      <c r="B910" s="2"/>
      <c r="C910" s="3"/>
      <c r="E910" s="4"/>
      <c r="F910" s="4"/>
      <c r="I910" s="2"/>
    </row>
    <row r="911" spans="1:9" x14ac:dyDescent="0.25">
      <c r="A911" s="2"/>
      <c r="B911" s="2"/>
      <c r="C911" s="3"/>
      <c r="E911" s="4"/>
      <c r="F911" s="4"/>
      <c r="I911" s="2"/>
    </row>
    <row r="912" spans="1:9" x14ac:dyDescent="0.25">
      <c r="A912" s="2"/>
      <c r="B912" s="2"/>
      <c r="C912" s="3"/>
      <c r="E912" s="4"/>
      <c r="F912" s="4"/>
      <c r="I912" s="2"/>
    </row>
    <row r="913" spans="1:9" x14ac:dyDescent="0.25">
      <c r="A913" s="2"/>
      <c r="B913" s="2"/>
      <c r="C913" s="3"/>
      <c r="E913" s="4"/>
      <c r="F913" s="4"/>
      <c r="I913" s="2"/>
    </row>
    <row r="914" spans="1:9" x14ac:dyDescent="0.25">
      <c r="A914" s="2"/>
      <c r="B914" s="2"/>
      <c r="C914" s="3"/>
      <c r="E914" s="4"/>
      <c r="F914" s="4"/>
      <c r="I914" s="2"/>
    </row>
    <row r="915" spans="1:9" x14ac:dyDescent="0.25">
      <c r="A915" s="2"/>
      <c r="B915" s="2"/>
      <c r="C915" s="3"/>
      <c r="E915" s="4"/>
      <c r="F915" s="4"/>
      <c r="I915" s="2"/>
    </row>
    <row r="916" spans="1:9" x14ac:dyDescent="0.25">
      <c r="A916" s="2"/>
      <c r="B916" s="2"/>
      <c r="C916" s="3"/>
      <c r="E916" s="4"/>
      <c r="F916" s="4"/>
      <c r="I916" s="2"/>
    </row>
    <row r="917" spans="1:9" x14ac:dyDescent="0.25">
      <c r="A917" s="2"/>
      <c r="B917" s="2"/>
      <c r="C917" s="3"/>
      <c r="E917" s="4"/>
      <c r="F917" s="4"/>
      <c r="I917" s="2"/>
    </row>
    <row r="918" spans="1:9" x14ac:dyDescent="0.25">
      <c r="A918" s="2"/>
      <c r="B918" s="2"/>
      <c r="C918" s="3"/>
      <c r="E918" s="4"/>
      <c r="F918" s="4"/>
      <c r="I918" s="2"/>
    </row>
    <row r="919" spans="1:9" x14ac:dyDescent="0.25">
      <c r="A919" s="2"/>
      <c r="B919" s="2"/>
      <c r="C919" s="3"/>
      <c r="E919" s="4"/>
      <c r="F919" s="4"/>
      <c r="I919" s="2"/>
    </row>
    <row r="920" spans="1:9" x14ac:dyDescent="0.25">
      <c r="A920" s="2"/>
      <c r="B920" s="2"/>
      <c r="C920" s="3"/>
      <c r="E920" s="4"/>
      <c r="F920" s="4"/>
      <c r="I920" s="2"/>
    </row>
    <row r="921" spans="1:9" x14ac:dyDescent="0.25">
      <c r="A921" s="2"/>
      <c r="B921" s="2"/>
      <c r="C921" s="3"/>
      <c r="E921" s="4"/>
      <c r="F921" s="4"/>
      <c r="I921" s="2"/>
    </row>
    <row r="922" spans="1:9" x14ac:dyDescent="0.25">
      <c r="A922" s="2"/>
      <c r="B922" s="2"/>
      <c r="C922" s="3"/>
      <c r="E922" s="4"/>
      <c r="F922" s="4"/>
      <c r="I922" s="2"/>
    </row>
    <row r="923" spans="1:9" x14ac:dyDescent="0.25">
      <c r="A923" s="2"/>
      <c r="B923" s="2"/>
      <c r="C923" s="3"/>
      <c r="E923" s="4"/>
      <c r="F923" s="4"/>
      <c r="I923" s="2"/>
    </row>
    <row r="924" spans="1:9" x14ac:dyDescent="0.25">
      <c r="A924" s="2"/>
      <c r="B924" s="2"/>
      <c r="C924" s="3"/>
      <c r="E924" s="4"/>
      <c r="F924" s="4"/>
      <c r="I924" s="2"/>
    </row>
    <row r="925" spans="1:9" x14ac:dyDescent="0.25">
      <c r="A925" s="2"/>
      <c r="B925" s="2"/>
      <c r="C925" s="3"/>
      <c r="E925" s="4"/>
      <c r="F925" s="4"/>
      <c r="I925" s="2"/>
    </row>
    <row r="926" spans="1:9" x14ac:dyDescent="0.25">
      <c r="A926" s="2"/>
      <c r="B926" s="2"/>
      <c r="C926" s="3"/>
      <c r="E926" s="4"/>
      <c r="F926" s="4"/>
      <c r="I926" s="2"/>
    </row>
    <row r="927" spans="1:9" x14ac:dyDescent="0.25">
      <c r="A927" s="2"/>
      <c r="B927" s="2"/>
      <c r="C927" s="3"/>
      <c r="E927" s="4"/>
      <c r="F927" s="4"/>
      <c r="I927" s="2"/>
    </row>
    <row r="928" spans="1:9" x14ac:dyDescent="0.25">
      <c r="A928" s="2"/>
      <c r="B928" s="2"/>
      <c r="C928" s="3"/>
      <c r="E928" s="4"/>
      <c r="F928" s="4"/>
      <c r="I928" s="2"/>
    </row>
    <row r="929" spans="1:9" x14ac:dyDescent="0.25">
      <c r="A929" s="2"/>
      <c r="B929" s="2"/>
      <c r="C929" s="3"/>
      <c r="E929" s="4"/>
      <c r="F929" s="4"/>
      <c r="I929" s="2"/>
    </row>
    <row r="930" spans="1:9" x14ac:dyDescent="0.25">
      <c r="A930" s="2"/>
      <c r="B930" s="2"/>
      <c r="C930" s="3"/>
      <c r="E930" s="4"/>
      <c r="F930" s="4"/>
      <c r="I930" s="2"/>
    </row>
    <row r="931" spans="1:9" x14ac:dyDescent="0.25">
      <c r="A931" s="2"/>
      <c r="B931" s="2"/>
      <c r="C931" s="3"/>
      <c r="E931" s="4"/>
      <c r="F931" s="4"/>
      <c r="I931" s="2"/>
    </row>
    <row r="932" spans="1:9" x14ac:dyDescent="0.25">
      <c r="A932" s="2"/>
      <c r="B932" s="2"/>
      <c r="C932" s="3"/>
      <c r="E932" s="4"/>
      <c r="F932" s="4"/>
      <c r="I932" s="2"/>
    </row>
    <row r="933" spans="1:9" x14ac:dyDescent="0.25">
      <c r="A933" s="2"/>
      <c r="B933" s="2"/>
      <c r="C933" s="3"/>
      <c r="E933" s="4"/>
      <c r="F933" s="4"/>
      <c r="I933" s="2"/>
    </row>
    <row r="934" spans="1:9" x14ac:dyDescent="0.25">
      <c r="A934" s="2"/>
      <c r="B934" s="2"/>
      <c r="C934" s="3"/>
      <c r="E934" s="4"/>
      <c r="F934" s="4"/>
      <c r="I934" s="2"/>
    </row>
    <row r="935" spans="1:9" x14ac:dyDescent="0.25">
      <c r="A935" s="2"/>
      <c r="B935" s="2"/>
      <c r="C935" s="3"/>
      <c r="E935" s="4"/>
      <c r="F935" s="4"/>
      <c r="I935" s="2"/>
    </row>
    <row r="936" spans="1:9" x14ac:dyDescent="0.25">
      <c r="A936" s="2"/>
      <c r="B936" s="2"/>
      <c r="C936" s="3"/>
      <c r="E936" s="4"/>
      <c r="F936" s="4"/>
      <c r="I936" s="2"/>
    </row>
    <row r="937" spans="1:9" x14ac:dyDescent="0.25">
      <c r="A937" s="2"/>
      <c r="B937" s="2"/>
      <c r="C937" s="3"/>
      <c r="E937" s="4"/>
      <c r="F937" s="4"/>
      <c r="I937" s="2"/>
    </row>
    <row r="938" spans="1:9" x14ac:dyDescent="0.25">
      <c r="A938" s="2"/>
      <c r="B938" s="2"/>
      <c r="C938" s="3"/>
      <c r="E938" s="4"/>
      <c r="F938" s="4"/>
      <c r="I938" s="2"/>
    </row>
    <row r="939" spans="1:9" x14ac:dyDescent="0.25">
      <c r="A939" s="2"/>
      <c r="B939" s="2"/>
      <c r="C939" s="3"/>
      <c r="E939" s="4"/>
      <c r="F939" s="4"/>
      <c r="I939" s="2"/>
    </row>
    <row r="940" spans="1:9" x14ac:dyDescent="0.25">
      <c r="A940" s="2"/>
      <c r="B940" s="2"/>
      <c r="C940" s="3"/>
      <c r="E940" s="4"/>
      <c r="F940" s="4"/>
      <c r="I940" s="2"/>
    </row>
    <row r="941" spans="1:9" x14ac:dyDescent="0.25">
      <c r="A941" s="2"/>
      <c r="B941" s="2"/>
      <c r="C941" s="3"/>
      <c r="E941" s="4"/>
      <c r="F941" s="4"/>
      <c r="I941" s="2"/>
    </row>
    <row r="942" spans="1:9" x14ac:dyDescent="0.25">
      <c r="A942" s="2"/>
      <c r="B942" s="2"/>
      <c r="C942" s="3"/>
      <c r="E942" s="4"/>
      <c r="F942" s="4"/>
      <c r="I942" s="2"/>
    </row>
    <row r="943" spans="1:9" x14ac:dyDescent="0.25">
      <c r="A943" s="2"/>
      <c r="B943" s="2"/>
      <c r="C943" s="3"/>
      <c r="E943" s="4"/>
      <c r="F943" s="4"/>
      <c r="I943" s="2"/>
    </row>
    <row r="944" spans="1:9" x14ac:dyDescent="0.25">
      <c r="A944" s="2"/>
      <c r="B944" s="2"/>
      <c r="C944" s="3"/>
      <c r="E944" s="4"/>
      <c r="F944" s="4"/>
      <c r="I944" s="2"/>
    </row>
    <row r="945" spans="1:9" x14ac:dyDescent="0.25">
      <c r="A945" s="2"/>
      <c r="B945" s="2"/>
      <c r="C945" s="3"/>
      <c r="E945" s="4"/>
      <c r="F945" s="4"/>
      <c r="I945" s="2"/>
    </row>
    <row r="946" spans="1:9" x14ac:dyDescent="0.25">
      <c r="A946" s="2"/>
      <c r="B946" s="2"/>
      <c r="C946" s="3"/>
      <c r="E946" s="4"/>
      <c r="F946" s="4"/>
      <c r="I946" s="2"/>
    </row>
    <row r="947" spans="1:9" x14ac:dyDescent="0.25">
      <c r="A947" s="2"/>
      <c r="B947" s="2"/>
      <c r="C947" s="3"/>
      <c r="E947" s="4"/>
      <c r="F947" s="4"/>
      <c r="I947" s="2"/>
    </row>
    <row r="948" spans="1:9" x14ac:dyDescent="0.25">
      <c r="A948" s="2"/>
      <c r="B948" s="2"/>
      <c r="C948" s="3"/>
      <c r="E948" s="4"/>
      <c r="F948" s="4"/>
      <c r="I948" s="2"/>
    </row>
    <row r="949" spans="1:9" x14ac:dyDescent="0.25">
      <c r="A949" s="2"/>
      <c r="B949" s="2"/>
      <c r="C949" s="3"/>
      <c r="E949" s="4"/>
      <c r="F949" s="4"/>
      <c r="I949" s="2"/>
    </row>
    <row r="950" spans="1:9" x14ac:dyDescent="0.25">
      <c r="A950" s="2"/>
      <c r="B950" s="2"/>
      <c r="C950" s="3"/>
      <c r="E950" s="4"/>
      <c r="F950" s="4"/>
      <c r="I950" s="2"/>
    </row>
    <row r="951" spans="1:9" x14ac:dyDescent="0.25">
      <c r="A951" s="2"/>
      <c r="B951" s="2"/>
      <c r="C951" s="3"/>
      <c r="E951" s="4"/>
      <c r="F951" s="4"/>
      <c r="I951" s="2"/>
    </row>
    <row r="952" spans="1:9" x14ac:dyDescent="0.25">
      <c r="A952" s="2"/>
      <c r="B952" s="2"/>
      <c r="C952" s="3"/>
      <c r="E952" s="4"/>
      <c r="F952" s="4"/>
      <c r="I952" s="2"/>
    </row>
    <row r="953" spans="1:9" x14ac:dyDescent="0.25">
      <c r="A953" s="2"/>
      <c r="B953" s="2"/>
      <c r="C953" s="3"/>
      <c r="E953" s="4"/>
      <c r="F953" s="4"/>
      <c r="I953" s="2"/>
    </row>
    <row r="954" spans="1:9" x14ac:dyDescent="0.25">
      <c r="A954" s="2"/>
      <c r="B954" s="2"/>
      <c r="C954" s="3"/>
      <c r="E954" s="4"/>
      <c r="F954" s="4"/>
      <c r="I954" s="2"/>
    </row>
    <row r="955" spans="1:9" x14ac:dyDescent="0.25">
      <c r="A955" s="2"/>
      <c r="B955" s="2"/>
      <c r="C955" s="3"/>
      <c r="E955" s="4"/>
      <c r="F955" s="4"/>
      <c r="I955" s="2"/>
    </row>
    <row r="956" spans="1:9" x14ac:dyDescent="0.25">
      <c r="A956" s="2"/>
      <c r="B956" s="2"/>
      <c r="C956" s="3"/>
      <c r="E956" s="4"/>
      <c r="F956" s="4"/>
      <c r="I956" s="2"/>
    </row>
    <row r="957" spans="1:9" x14ac:dyDescent="0.25">
      <c r="A957" s="2"/>
      <c r="B957" s="2"/>
      <c r="C957" s="3"/>
      <c r="E957" s="4"/>
      <c r="F957" s="4"/>
      <c r="I957" s="2"/>
    </row>
    <row r="958" spans="1:9" x14ac:dyDescent="0.25">
      <c r="A958" s="2"/>
      <c r="B958" s="2"/>
      <c r="C958" s="3"/>
      <c r="E958" s="4"/>
      <c r="F958" s="4"/>
      <c r="I958" s="2"/>
    </row>
    <row r="959" spans="1:9" x14ac:dyDescent="0.25">
      <c r="A959" s="2"/>
      <c r="B959" s="2"/>
      <c r="C959" s="3"/>
      <c r="E959" s="4"/>
      <c r="F959" s="4"/>
      <c r="I959" s="2"/>
    </row>
    <row r="960" spans="1:9" x14ac:dyDescent="0.25">
      <c r="A960" s="2"/>
      <c r="B960" s="2"/>
      <c r="C960" s="3"/>
      <c r="E960" s="4"/>
      <c r="F960" s="4"/>
      <c r="I960" s="2"/>
    </row>
    <row r="961" spans="1:9" x14ac:dyDescent="0.25">
      <c r="A961" s="2"/>
      <c r="B961" s="2"/>
      <c r="C961" s="3"/>
      <c r="E961" s="4"/>
      <c r="F961" s="4"/>
      <c r="I961" s="2"/>
    </row>
    <row r="962" spans="1:9" x14ac:dyDescent="0.25">
      <c r="A962" s="2"/>
      <c r="B962" s="2"/>
      <c r="C962" s="3"/>
      <c r="E962" s="4"/>
      <c r="F962" s="4"/>
      <c r="I962" s="2"/>
    </row>
    <row r="963" spans="1:9" x14ac:dyDescent="0.25">
      <c r="A963" s="2"/>
      <c r="B963" s="2"/>
      <c r="C963" s="3"/>
      <c r="E963" s="4"/>
      <c r="F963" s="4"/>
      <c r="I963" s="2"/>
    </row>
    <row r="964" spans="1:9" x14ac:dyDescent="0.25">
      <c r="A964" s="2"/>
      <c r="B964" s="2"/>
      <c r="C964" s="3"/>
      <c r="E964" s="4"/>
      <c r="F964" s="4"/>
      <c r="I964" s="2"/>
    </row>
    <row r="965" spans="1:9" x14ac:dyDescent="0.25">
      <c r="A965" s="2"/>
      <c r="B965" s="2"/>
      <c r="C965" s="3"/>
      <c r="E965" s="4"/>
      <c r="F965" s="4"/>
      <c r="I965" s="2"/>
    </row>
    <row r="966" spans="1:9" x14ac:dyDescent="0.25">
      <c r="A966" s="2"/>
      <c r="B966" s="2"/>
      <c r="C966" s="3"/>
      <c r="E966" s="4"/>
      <c r="F966" s="4"/>
      <c r="I966" s="2"/>
    </row>
    <row r="967" spans="1:9" x14ac:dyDescent="0.25">
      <c r="A967" s="2"/>
      <c r="B967" s="2"/>
      <c r="C967" s="3"/>
      <c r="E967" s="4"/>
      <c r="F967" s="4"/>
      <c r="I967" s="2"/>
    </row>
    <row r="968" spans="1:9" x14ac:dyDescent="0.25">
      <c r="A968" s="2"/>
      <c r="B968" s="2"/>
      <c r="C968" s="3"/>
      <c r="E968" s="4"/>
      <c r="F968" s="4"/>
      <c r="I968" s="2"/>
    </row>
    <row r="969" spans="1:9" x14ac:dyDescent="0.25">
      <c r="A969" s="2"/>
      <c r="B969" s="2"/>
      <c r="C969" s="3"/>
      <c r="E969" s="4"/>
      <c r="F969" s="4"/>
      <c r="I969" s="2"/>
    </row>
    <row r="970" spans="1:9" x14ac:dyDescent="0.25">
      <c r="A970" s="2"/>
      <c r="B970" s="2"/>
      <c r="C970" s="3"/>
      <c r="E970" s="4"/>
      <c r="F970" s="4"/>
      <c r="I970" s="2"/>
    </row>
    <row r="971" spans="1:9" x14ac:dyDescent="0.25">
      <c r="A971" s="2"/>
      <c r="B971" s="2"/>
      <c r="C971" s="3"/>
      <c r="E971" s="4"/>
      <c r="F971" s="4"/>
      <c r="I971" s="2"/>
    </row>
    <row r="972" spans="1:9" x14ac:dyDescent="0.25">
      <c r="A972" s="2"/>
      <c r="B972" s="2"/>
      <c r="C972" s="3"/>
      <c r="E972" s="4"/>
      <c r="F972" s="4"/>
      <c r="I972" s="2"/>
    </row>
    <row r="973" spans="1:9" x14ac:dyDescent="0.25">
      <c r="A973" s="2"/>
      <c r="B973" s="2"/>
      <c r="C973" s="3"/>
      <c r="E973" s="4"/>
      <c r="F973" s="4"/>
      <c r="I973" s="2"/>
    </row>
    <row r="974" spans="1:9" x14ac:dyDescent="0.25">
      <c r="A974" s="2"/>
      <c r="B974" s="2"/>
      <c r="C974" s="3"/>
      <c r="E974" s="4"/>
      <c r="F974" s="4"/>
      <c r="I974" s="2"/>
    </row>
    <row r="975" spans="1:9" x14ac:dyDescent="0.25">
      <c r="A975" s="2"/>
      <c r="B975" s="2"/>
      <c r="C975" s="3"/>
      <c r="E975" s="4"/>
      <c r="F975" s="4"/>
      <c r="I975" s="2"/>
    </row>
    <row r="976" spans="1:9" x14ac:dyDescent="0.25">
      <c r="A976" s="2"/>
      <c r="B976" s="2"/>
      <c r="C976" s="3"/>
      <c r="E976" s="4"/>
      <c r="F976" s="4"/>
      <c r="I976" s="2"/>
    </row>
    <row r="977" spans="1:9" x14ac:dyDescent="0.25">
      <c r="A977" s="2"/>
      <c r="B977" s="2"/>
      <c r="C977" s="3"/>
      <c r="E977" s="4"/>
      <c r="F977" s="4"/>
      <c r="I977" s="2"/>
    </row>
    <row r="978" spans="1:9" x14ac:dyDescent="0.25">
      <c r="A978" s="2"/>
      <c r="B978" s="2"/>
      <c r="C978" s="3"/>
      <c r="E978" s="4"/>
      <c r="F978" s="4"/>
      <c r="I978" s="2"/>
    </row>
    <row r="979" spans="1:9" x14ac:dyDescent="0.25">
      <c r="A979" s="2"/>
      <c r="B979" s="2"/>
      <c r="C979" s="3"/>
      <c r="E979" s="4"/>
      <c r="F979" s="4"/>
      <c r="I979" s="2"/>
    </row>
    <row r="980" spans="1:9" x14ac:dyDescent="0.25">
      <c r="A980" s="2"/>
      <c r="B980" s="2"/>
      <c r="C980" s="3"/>
      <c r="E980" s="4"/>
      <c r="F980" s="4"/>
      <c r="I980" s="2"/>
    </row>
    <row r="981" spans="1:9" x14ac:dyDescent="0.25">
      <c r="A981" s="2"/>
      <c r="B981" s="2"/>
      <c r="C981" s="3"/>
      <c r="E981" s="4"/>
      <c r="F981" s="4"/>
      <c r="I981" s="2"/>
    </row>
    <row r="982" spans="1:9" x14ac:dyDescent="0.25">
      <c r="A982" s="2"/>
      <c r="B982" s="2"/>
      <c r="C982" s="3"/>
      <c r="E982" s="4"/>
      <c r="F982" s="4"/>
      <c r="I982" s="2"/>
    </row>
    <row r="983" spans="1:9" x14ac:dyDescent="0.25">
      <c r="A983" s="2"/>
      <c r="B983" s="2"/>
      <c r="C983" s="3"/>
      <c r="E983" s="4"/>
      <c r="F983" s="4"/>
      <c r="I983" s="2"/>
    </row>
    <row r="984" spans="1:9" x14ac:dyDescent="0.25">
      <c r="A984" s="2"/>
      <c r="B984" s="2"/>
      <c r="C984" s="3"/>
      <c r="E984" s="4"/>
      <c r="F984" s="4"/>
      <c r="I984" s="2"/>
    </row>
    <row r="985" spans="1:9" x14ac:dyDescent="0.25">
      <c r="A985" s="2"/>
      <c r="B985" s="2"/>
      <c r="C985" s="3"/>
      <c r="E985" s="4"/>
      <c r="F985" s="4"/>
      <c r="I985" s="2"/>
    </row>
    <row r="986" spans="1:9" x14ac:dyDescent="0.25">
      <c r="A986" s="2"/>
      <c r="B986" s="2"/>
      <c r="C986" s="3"/>
      <c r="E986" s="4"/>
      <c r="F986" s="4"/>
      <c r="I986" s="2"/>
    </row>
    <row r="987" spans="1:9" x14ac:dyDescent="0.25">
      <c r="A987" s="2"/>
      <c r="B987" s="2"/>
      <c r="C987" s="3"/>
      <c r="E987" s="4"/>
      <c r="F987" s="4"/>
      <c r="I987" s="2"/>
    </row>
    <row r="988" spans="1:9" x14ac:dyDescent="0.25">
      <c r="A988" s="2"/>
      <c r="B988" s="2"/>
      <c r="C988" s="3"/>
      <c r="E988" s="4"/>
      <c r="F988" s="4"/>
      <c r="I988" s="2"/>
    </row>
    <row r="989" spans="1:9" x14ac:dyDescent="0.25">
      <c r="A989" s="2"/>
      <c r="B989" s="2"/>
      <c r="C989" s="3"/>
      <c r="E989" s="4"/>
      <c r="F989" s="4"/>
      <c r="I989" s="2"/>
    </row>
    <row r="990" spans="1:9" x14ac:dyDescent="0.25">
      <c r="A990" s="2"/>
      <c r="B990" s="2"/>
      <c r="C990" s="3"/>
      <c r="E990" s="4"/>
      <c r="F990" s="4"/>
      <c r="I990" s="2"/>
    </row>
    <row r="991" spans="1:9" x14ac:dyDescent="0.25">
      <c r="A991" s="2"/>
      <c r="B991" s="2"/>
      <c r="C991" s="3"/>
      <c r="E991" s="4"/>
      <c r="F991" s="4"/>
      <c r="I991" s="2"/>
    </row>
    <row r="992" spans="1:9" x14ac:dyDescent="0.25">
      <c r="A992" s="2"/>
      <c r="B992" s="2"/>
      <c r="C992" s="3"/>
      <c r="E992" s="4"/>
      <c r="F992" s="4"/>
      <c r="I992" s="2"/>
    </row>
    <row r="993" spans="1:9" x14ac:dyDescent="0.25">
      <c r="A993" s="2"/>
      <c r="B993" s="2"/>
      <c r="C993" s="3"/>
      <c r="E993" s="4"/>
      <c r="F993" s="4"/>
      <c r="I993" s="2"/>
    </row>
    <row r="994" spans="1:9" x14ac:dyDescent="0.25">
      <c r="A994" s="2"/>
      <c r="B994" s="2"/>
      <c r="C994" s="3"/>
      <c r="E994" s="4"/>
      <c r="F994" s="4"/>
      <c r="I994" s="2"/>
    </row>
    <row r="995" spans="1:9" x14ac:dyDescent="0.25">
      <c r="A995" s="2"/>
      <c r="B995" s="2"/>
      <c r="C995" s="3"/>
      <c r="E995" s="4"/>
      <c r="F995" s="4"/>
      <c r="I995" s="2"/>
    </row>
    <row r="996" spans="1:9" x14ac:dyDescent="0.25">
      <c r="A996" s="2"/>
      <c r="B996" s="2"/>
      <c r="C996" s="3"/>
      <c r="E996" s="4"/>
      <c r="F996" s="4"/>
      <c r="I996" s="2"/>
    </row>
    <row r="997" spans="1:9" x14ac:dyDescent="0.25">
      <c r="A997" s="2"/>
      <c r="B997" s="2"/>
      <c r="C997" s="3"/>
      <c r="E997" s="4"/>
      <c r="F997" s="4"/>
      <c r="I997" s="2"/>
    </row>
    <row r="998" spans="1:9" x14ac:dyDescent="0.25">
      <c r="A998" s="2"/>
      <c r="B998" s="2"/>
      <c r="C998" s="3"/>
      <c r="E998" s="4"/>
      <c r="F998" s="4"/>
      <c r="I998" s="2"/>
    </row>
    <row r="999" spans="1:9" x14ac:dyDescent="0.25">
      <c r="A999" s="2"/>
      <c r="B999" s="2"/>
      <c r="C999" s="3"/>
      <c r="E999" s="4"/>
      <c r="F999" s="4"/>
      <c r="I999" s="2"/>
    </row>
    <row r="1000" spans="1:9" x14ac:dyDescent="0.25">
      <c r="A1000" s="2"/>
      <c r="B1000" s="2"/>
      <c r="C1000" s="3"/>
      <c r="E1000" s="4"/>
      <c r="F1000" s="4"/>
      <c r="I1000" s="2"/>
    </row>
    <row r="1001" spans="1:9" x14ac:dyDescent="0.25">
      <c r="A1001" s="2"/>
      <c r="B1001" s="2"/>
      <c r="C1001" s="3"/>
      <c r="E1001" s="4"/>
      <c r="F1001" s="4"/>
      <c r="I1001" s="2"/>
    </row>
  </sheetData>
  <phoneticPr fontId="2" type="noConversion"/>
  <hyperlinks>
    <hyperlink ref="C2" r:id="rId1" xr:uid="{B5B92622-FE05-4DB4-A1C1-F5801A7F898E}"/>
    <hyperlink ref="C3" r:id="rId2" xr:uid="{27042C2C-12CE-4C6C-9442-8F8FE91786E9}"/>
    <hyperlink ref="C4" r:id="rId3" xr:uid="{492AA6A0-3E30-46B5-8962-7703D38CEA3F}"/>
    <hyperlink ref="C5" r:id="rId4" xr:uid="{77B0A06F-C25D-4C34-A3F3-2F1FF8CC0604}"/>
    <hyperlink ref="C6" r:id="rId5" xr:uid="{5AE84E18-898F-4AA7-9D90-B6FF919E8BC5}"/>
    <hyperlink ref="C7" r:id="rId6" xr:uid="{09541945-0C13-4584-B7EA-239AFB55D6D2}"/>
    <hyperlink ref="C8" r:id="rId7" xr:uid="{48CE6DA3-3CCE-46C4-A0D5-2F167D98924C}"/>
    <hyperlink ref="C9" r:id="rId8" xr:uid="{8F963FA8-041F-4AB5-9720-E2CBA18B2313}"/>
    <hyperlink ref="C10" r:id="rId9" xr:uid="{3F09B90B-D0AD-4BF3-811B-ADA90FB45FB3}"/>
    <hyperlink ref="C11" r:id="rId10" xr:uid="{99B83372-E1A4-4E20-B8AC-35A0261ADFD1}"/>
    <hyperlink ref="C12" r:id="rId11" xr:uid="{0CB4F5BA-54C5-494C-B4DB-1638F14441FC}"/>
    <hyperlink ref="C13" r:id="rId12" xr:uid="{9A1E6483-C943-47A5-B0E9-18BCE86FFC0A}"/>
    <hyperlink ref="C14" r:id="rId13" xr:uid="{96CCED5A-E541-4123-BBD1-ABC8E5BFBD0A}"/>
    <hyperlink ref="C15" r:id="rId14" xr:uid="{0678A9AE-C63D-4707-96BC-18C42BCF9B26}"/>
    <hyperlink ref="C16" r:id="rId15" xr:uid="{AF187476-7800-4D60-B2D2-390AA9BE4D27}"/>
    <hyperlink ref="C17" r:id="rId16" xr:uid="{1308B1F4-75BE-4D54-BB65-AD7EFDB303A6}"/>
    <hyperlink ref="C18" r:id="rId17" xr:uid="{189F3158-D3A3-4F1A-9A96-4C7922F1208E}"/>
    <hyperlink ref="C19" r:id="rId18" xr:uid="{8E9C8B64-97B5-49A0-BDE9-93007F9C4529}"/>
    <hyperlink ref="C20" r:id="rId19" xr:uid="{316D677F-F08F-4E31-BAA7-8B81EA996499}"/>
    <hyperlink ref="C21" r:id="rId20" xr:uid="{6ADF747F-E354-41DD-8E84-25E7ED20E68A}"/>
    <hyperlink ref="C22" r:id="rId21" xr:uid="{E12217C5-611C-4789-A530-5923AFE1D21D}"/>
    <hyperlink ref="C23" r:id="rId22" xr:uid="{4E0F5F2C-399C-4C2E-A41D-99CEFD8805F8}"/>
    <hyperlink ref="C24" r:id="rId23" xr:uid="{1868FEEB-8614-427E-B3C0-1D5825E9384F}"/>
    <hyperlink ref="C25" r:id="rId24" xr:uid="{2613025A-5553-4501-A199-3F28952CD33B}"/>
    <hyperlink ref="C26" r:id="rId25" xr:uid="{7F25EB8C-C18C-4B1A-AB98-59B44FFD7DF9}"/>
    <hyperlink ref="C27" r:id="rId26" xr:uid="{5ED1A138-0142-46A2-A37B-FC43B4B98604}"/>
    <hyperlink ref="C28" r:id="rId27" xr:uid="{FE4EFA91-4CEB-4CB3-93BA-B07450C46AC5}"/>
    <hyperlink ref="C29" r:id="rId28" xr:uid="{5EE38132-26A3-4AE4-AFD6-E701A79F96C3}"/>
    <hyperlink ref="C30" r:id="rId29" xr:uid="{5A308B91-B51C-480F-9303-5AFB77F813ED}"/>
    <hyperlink ref="C31" r:id="rId30" xr:uid="{544D6884-E52C-42DB-8C8E-7A41455BF7F2}"/>
    <hyperlink ref="C32" r:id="rId31" xr:uid="{07C20ADB-8275-4344-BD2A-DFA9A7147A7E}"/>
    <hyperlink ref="C33" r:id="rId32" xr:uid="{3EB40EC8-C73A-4F27-A626-D01B0F7FFC06}"/>
    <hyperlink ref="C34" r:id="rId33" xr:uid="{A552D7D1-F7AA-4B9C-B8FE-C3D207EFDB92}"/>
    <hyperlink ref="C35" r:id="rId34" xr:uid="{DDD8B0F9-6769-4C40-A674-1D56FF4024D9}"/>
    <hyperlink ref="C36" r:id="rId35" xr:uid="{91AD1E5D-8BF1-4F47-A849-682CD6FD6C26}"/>
    <hyperlink ref="C37" r:id="rId36" xr:uid="{A8E91B99-B4E1-413B-92F7-DB183849B366}"/>
    <hyperlink ref="C38" r:id="rId37" xr:uid="{401C7F59-1A8B-4247-B9FE-D884403D8536}"/>
    <hyperlink ref="C39" r:id="rId38" xr:uid="{726233D5-813E-4A2F-9C7D-234152A6B61B}"/>
    <hyperlink ref="C40" r:id="rId39" xr:uid="{002F198D-039A-4540-B340-A51438F7DDE7}"/>
    <hyperlink ref="C41" r:id="rId40" xr:uid="{D4BF26F0-A15D-416F-B423-41842C56C647}"/>
    <hyperlink ref="C42" r:id="rId41" xr:uid="{B6F300BA-8D68-4027-8FDB-7269A0D2EF31}"/>
    <hyperlink ref="C43" r:id="rId42" xr:uid="{33B6275B-9972-4CF1-AE5D-D58D8B2BA527}"/>
    <hyperlink ref="C44" r:id="rId43" xr:uid="{9BA0CDE3-00B8-404F-8F18-C4B07DD8C3FA}"/>
    <hyperlink ref="C45" r:id="rId44" xr:uid="{BB8FB772-A455-4E91-8A42-CD2E0B225FA1}"/>
    <hyperlink ref="C46" r:id="rId45" xr:uid="{F9BE2CD8-AD50-49D3-A2AF-F60C5FA302B2}"/>
    <hyperlink ref="C47" r:id="rId46" xr:uid="{E9A27220-9979-4ED8-8F4E-DA463F39C641}"/>
    <hyperlink ref="C48" r:id="rId47" xr:uid="{575B1A6C-73E2-4990-A11F-2B5399B30FAE}"/>
    <hyperlink ref="C49" r:id="rId48" xr:uid="{7B928570-A0DD-41E0-9482-9A5FFDB56CBD}"/>
    <hyperlink ref="C50" r:id="rId49" xr:uid="{CE325580-4D56-4345-93EA-0C4E5FD26360}"/>
    <hyperlink ref="C51" r:id="rId50" xr:uid="{07CF6C87-4D89-4D87-ADDE-794E94BED187}"/>
    <hyperlink ref="C52" r:id="rId51" xr:uid="{A2CFB5EA-D044-44EA-A4BD-FBF87DC59F39}"/>
    <hyperlink ref="C53" r:id="rId52" xr:uid="{4B41C6F4-55BF-44DF-AC04-024F14730422}"/>
    <hyperlink ref="C54" r:id="rId53" xr:uid="{1DE2CA91-6179-4914-B79C-DC9E95938D14}"/>
    <hyperlink ref="C55" r:id="rId54" xr:uid="{BEFC7AE8-A34D-46A0-B6FE-870DB7931AAC}"/>
    <hyperlink ref="C56" r:id="rId55" xr:uid="{A98A5032-605C-4480-A3C9-8258D304A16C}"/>
    <hyperlink ref="C57" r:id="rId56" xr:uid="{E81B3792-24A2-4AAC-8E24-A91143FB3422}"/>
    <hyperlink ref="C58" r:id="rId57" xr:uid="{AB3DB2E0-3CD1-4672-B1B8-2AF8A38588E5}"/>
  </hyperlinks>
  <pageMargins left="0.7" right="0.7" top="0.75" bottom="0.75" header="0.3" footer="0.3"/>
  <tableParts count="1">
    <tablePart r:id="rId5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21B6-2C91-4770-AB62-CFFFD1090C4C}">
  <sheetPr codeName="Sheet5"/>
  <dimension ref="A1:T213"/>
  <sheetViews>
    <sheetView workbookViewId="0">
      <selection activeCell="D223" sqref="D223"/>
    </sheetView>
  </sheetViews>
  <sheetFormatPr defaultRowHeight="15" x14ac:dyDescent="0.25"/>
  <cols>
    <col min="1" max="1" width="14.140625" customWidth="1"/>
    <col min="2" max="2" width="12.28515625" customWidth="1"/>
    <col min="3" max="3" width="20.140625" bestFit="1" customWidth="1"/>
    <col min="4" max="4" width="21.28515625" customWidth="1"/>
    <col min="5" max="5" width="19.7109375" customWidth="1"/>
    <col min="6" max="6" width="17.42578125" customWidth="1"/>
    <col min="7" max="8" width="10.85546875" customWidth="1"/>
    <col min="9" max="9" width="21.5703125" customWidth="1"/>
    <col min="10" max="10" width="14.42578125" customWidth="1"/>
    <col min="11" max="11" width="14.28515625" customWidth="1"/>
    <col min="12" max="12" width="25.42578125" customWidth="1"/>
    <col min="13" max="13" width="21.85546875" customWidth="1"/>
    <col min="14" max="14" width="19.28515625" customWidth="1"/>
    <col min="15" max="15" width="21" customWidth="1"/>
    <col min="16" max="16" width="19.140625" customWidth="1"/>
  </cols>
  <sheetData>
    <row r="1" spans="1:20" x14ac:dyDescent="0.25">
      <c r="A1" s="10" t="s">
        <v>2</v>
      </c>
      <c r="B1" s="10" t="s">
        <v>3</v>
      </c>
      <c r="C1" s="10" t="s">
        <v>8</v>
      </c>
      <c r="D1" s="10" t="s">
        <v>1537</v>
      </c>
      <c r="E1" s="10" t="s">
        <v>1710</v>
      </c>
      <c r="F1" s="10" t="s">
        <v>1714</v>
      </c>
      <c r="G1" s="10" t="s">
        <v>4</v>
      </c>
      <c r="H1" s="10" t="s">
        <v>9</v>
      </c>
      <c r="I1" s="10" t="s">
        <v>272</v>
      </c>
      <c r="J1" s="10" t="s">
        <v>167</v>
      </c>
      <c r="K1" s="10" t="s">
        <v>276</v>
      </c>
      <c r="L1" s="10" t="s">
        <v>273</v>
      </c>
      <c r="M1" s="10" t="s">
        <v>174</v>
      </c>
      <c r="N1" s="10" t="s">
        <v>274</v>
      </c>
    </row>
    <row r="2" spans="1:20" x14ac:dyDescent="0.25">
      <c r="A2" t="s">
        <v>10</v>
      </c>
      <c r="B2" t="s">
        <v>60</v>
      </c>
      <c r="C2" t="s">
        <v>803</v>
      </c>
      <c r="D2" t="s">
        <v>1318</v>
      </c>
      <c r="E2" t="s">
        <v>1538</v>
      </c>
      <c r="F2" t="s">
        <v>1711</v>
      </c>
      <c r="G2">
        <v>5</v>
      </c>
      <c r="H2">
        <v>400</v>
      </c>
      <c r="I2">
        <f t="shared" ref="I2:I33" si="0">H2*G2</f>
        <v>2000</v>
      </c>
      <c r="J2" s="1">
        <f>VLOOKUP(C2,Sheet1!A1:B5,2,0)</f>
        <v>0.05</v>
      </c>
      <c r="K2">
        <f>Table3[[#This Row],[Total price]]*(1-VLOOKUP(Table3[[#This Row],[Category]],Sheet1!A2:B13,2,0))</f>
        <v>1900</v>
      </c>
      <c r="L2" t="s">
        <v>159</v>
      </c>
      <c r="M2" t="str">
        <f>VLOOKUP(A2,customer!A1:I213,9,0)</f>
        <v xml:space="preserve">yes </v>
      </c>
      <c r="N2">
        <v>10</v>
      </c>
    </row>
    <row r="3" spans="1:20" x14ac:dyDescent="0.25">
      <c r="A3" t="s">
        <v>11</v>
      </c>
      <c r="B3" t="s">
        <v>61</v>
      </c>
      <c r="C3" t="s">
        <v>804</v>
      </c>
      <c r="D3" t="s">
        <v>1319</v>
      </c>
      <c r="E3" t="s">
        <v>1539</v>
      </c>
      <c r="F3" t="s">
        <v>1712</v>
      </c>
      <c r="G3">
        <v>8</v>
      </c>
      <c r="H3">
        <v>300</v>
      </c>
      <c r="I3">
        <f t="shared" si="0"/>
        <v>2400</v>
      </c>
      <c r="J3" s="1">
        <f>VLOOKUP(C3,Sheet1!A2:B6,2,0)</f>
        <v>0.04</v>
      </c>
      <c r="K3">
        <f>Table3[[#This Row],[Total price]]*(1-VLOOKUP(Table3[[#This Row],[Category]],Sheet1!A3:B14,2,0))</f>
        <v>2304</v>
      </c>
      <c r="L3" t="s">
        <v>159</v>
      </c>
      <c r="M3" t="str">
        <f>VLOOKUP(A3,customer!A2:I214,9,0)</f>
        <v xml:space="preserve">yes </v>
      </c>
      <c r="N3">
        <v>15</v>
      </c>
    </row>
    <row r="4" spans="1:20" x14ac:dyDescent="0.25">
      <c r="A4" t="s">
        <v>12</v>
      </c>
      <c r="B4" t="s">
        <v>62</v>
      </c>
      <c r="C4" t="s">
        <v>805</v>
      </c>
      <c r="D4" t="s">
        <v>1320</v>
      </c>
      <c r="E4" t="s">
        <v>1540</v>
      </c>
      <c r="F4" t="s">
        <v>1713</v>
      </c>
      <c r="G4">
        <v>2</v>
      </c>
      <c r="H4">
        <v>350</v>
      </c>
      <c r="I4">
        <f t="shared" si="0"/>
        <v>700</v>
      </c>
      <c r="J4" s="1">
        <f>VLOOKUP(C4,Sheet1!A3:B7,2,0)</f>
        <v>0.03</v>
      </c>
      <c r="K4">
        <f>Table3[[#This Row],[Total price]]*(1-VLOOKUP(Table3[[#This Row],[Category]],Sheet1!A4:B15,2,0))</f>
        <v>679</v>
      </c>
      <c r="L4" t="s">
        <v>159</v>
      </c>
      <c r="M4" t="str">
        <f>VLOOKUP(A4,customer!A3:I215,9,0)</f>
        <v xml:space="preserve">yes </v>
      </c>
      <c r="N4">
        <v>10</v>
      </c>
    </row>
    <row r="5" spans="1:20" x14ac:dyDescent="0.25">
      <c r="A5" t="s">
        <v>13</v>
      </c>
      <c r="B5" t="s">
        <v>63</v>
      </c>
      <c r="C5" t="s">
        <v>806</v>
      </c>
      <c r="D5" t="s">
        <v>1321</v>
      </c>
      <c r="E5" t="s">
        <v>1369</v>
      </c>
      <c r="F5" t="s">
        <v>1712</v>
      </c>
      <c r="G5">
        <v>10</v>
      </c>
      <c r="H5">
        <v>600</v>
      </c>
      <c r="I5">
        <f t="shared" si="0"/>
        <v>6000</v>
      </c>
      <c r="J5" s="1">
        <f>VLOOKUP(C5,Sheet1!A4:B8,2,0)</f>
        <v>0.05</v>
      </c>
      <c r="K5">
        <f>Table3[[#This Row],[Total price]]*(1-VLOOKUP(Table3[[#This Row],[Category]],Sheet1!A5:B16,2,0))</f>
        <v>5700</v>
      </c>
      <c r="L5" t="s">
        <v>159</v>
      </c>
      <c r="M5" t="str">
        <f>VLOOKUP(A5,customer!A4:I216,9,0)</f>
        <v>no</v>
      </c>
      <c r="N5">
        <v>5</v>
      </c>
    </row>
    <row r="6" spans="1:20" x14ac:dyDescent="0.25">
      <c r="A6" t="s">
        <v>14</v>
      </c>
      <c r="B6" t="s">
        <v>64</v>
      </c>
      <c r="C6" t="s">
        <v>803</v>
      </c>
      <c r="D6" t="s">
        <v>1322</v>
      </c>
      <c r="E6" t="s">
        <v>1541</v>
      </c>
      <c r="F6" t="s">
        <v>1711</v>
      </c>
      <c r="G6">
        <v>3</v>
      </c>
      <c r="H6">
        <v>100</v>
      </c>
      <c r="I6">
        <f t="shared" si="0"/>
        <v>300</v>
      </c>
      <c r="J6" s="1">
        <f>VLOOKUP(C6,Sheet1!A1:B5,2,0)</f>
        <v>0.05</v>
      </c>
      <c r="K6">
        <f>Table3[[#This Row],[Total price]]*(1-VLOOKUP(Table3[[#This Row],[Category]],Sheet1!A2:B13,2,0))</f>
        <v>285</v>
      </c>
      <c r="L6" t="s">
        <v>159</v>
      </c>
      <c r="M6" t="str">
        <f>VLOOKUP(A6,customer!A5:I217,9,0)</f>
        <v>no</v>
      </c>
      <c r="N6">
        <v>4</v>
      </c>
      <c r="R6" t="str" cm="1">
        <f t="array" ref="R6:R9">_xlfn.UNIQUE(Table3[Category])</f>
        <v>Electronic</v>
      </c>
      <c r="T6" t="s">
        <v>163</v>
      </c>
    </row>
    <row r="7" spans="1:20" x14ac:dyDescent="0.25">
      <c r="A7" t="s">
        <v>15</v>
      </c>
      <c r="B7" t="s">
        <v>65</v>
      </c>
      <c r="C7" t="s">
        <v>804</v>
      </c>
      <c r="D7" t="s">
        <v>1323</v>
      </c>
      <c r="E7" t="s">
        <v>1542</v>
      </c>
      <c r="F7" t="s">
        <v>1712</v>
      </c>
      <c r="G7">
        <v>2</v>
      </c>
      <c r="H7">
        <v>150</v>
      </c>
      <c r="I7">
        <f t="shared" si="0"/>
        <v>300</v>
      </c>
      <c r="J7" s="1">
        <f>VLOOKUP(C7,Sheet1!A1:B5,2,0)</f>
        <v>0.04</v>
      </c>
      <c r="K7">
        <f>Table3[[#This Row],[Total price]]*(1-VLOOKUP(Table3[[#This Row],[Category]],Sheet1!A3:B14,2,0))</f>
        <v>288</v>
      </c>
      <c r="L7" t="s">
        <v>159</v>
      </c>
      <c r="M7" t="str">
        <f>VLOOKUP(A7,customer!A6:I218,9,0)</f>
        <v xml:space="preserve">yes </v>
      </c>
      <c r="N7">
        <v>10</v>
      </c>
      <c r="R7" t="str">
        <v>Fashion And Apparel</v>
      </c>
      <c r="T7" t="s">
        <v>164</v>
      </c>
    </row>
    <row r="8" spans="1:20" x14ac:dyDescent="0.25">
      <c r="A8" t="s">
        <v>16</v>
      </c>
      <c r="B8" t="s">
        <v>66</v>
      </c>
      <c r="C8" t="s">
        <v>805</v>
      </c>
      <c r="D8" t="s">
        <v>1324</v>
      </c>
      <c r="E8" t="s">
        <v>1348</v>
      </c>
      <c r="F8" t="s">
        <v>1711</v>
      </c>
      <c r="G8">
        <v>1</v>
      </c>
      <c r="H8">
        <v>200</v>
      </c>
      <c r="I8">
        <f t="shared" si="0"/>
        <v>200</v>
      </c>
      <c r="J8" s="1">
        <f>VLOOKUP(C8,Sheet1!A1:B5,2,0)</f>
        <v>0.03</v>
      </c>
      <c r="K8">
        <f>Table3[[#This Row],[Total price]]*(1-VLOOKUP(Table3[[#This Row],[Category]],Sheet1!A4:B15,2,0))</f>
        <v>194</v>
      </c>
      <c r="L8" t="s">
        <v>159</v>
      </c>
      <c r="M8" t="str">
        <f>VLOOKUP(A8,customer!A7:I219,9,0)</f>
        <v>no</v>
      </c>
      <c r="N8">
        <v>5</v>
      </c>
      <c r="R8" t="str">
        <v>Home And Garden</v>
      </c>
      <c r="T8" t="s">
        <v>165</v>
      </c>
    </row>
    <row r="9" spans="1:20" x14ac:dyDescent="0.25">
      <c r="A9" t="s">
        <v>17</v>
      </c>
      <c r="B9" t="s">
        <v>67</v>
      </c>
      <c r="C9" t="s">
        <v>806</v>
      </c>
      <c r="D9" t="s">
        <v>1325</v>
      </c>
      <c r="E9" t="s">
        <v>1345</v>
      </c>
      <c r="F9" t="s">
        <v>1712</v>
      </c>
      <c r="G9">
        <v>12</v>
      </c>
      <c r="H9">
        <v>250</v>
      </c>
      <c r="I9">
        <f t="shared" si="0"/>
        <v>3000</v>
      </c>
      <c r="J9" s="1">
        <f>VLOOKUP(C9,Sheet1!A2:B6,2,0)</f>
        <v>0.05</v>
      </c>
      <c r="K9">
        <f>Table3[[#This Row],[Total price]]*(1-VLOOKUP(Table3[[#This Row],[Category]],Sheet1!A5:B16,2,0))</f>
        <v>2850</v>
      </c>
      <c r="L9" t="s">
        <v>159</v>
      </c>
      <c r="M9" t="str">
        <f>VLOOKUP(A9,customer!A8:I220,9,0)</f>
        <v xml:space="preserve">yes </v>
      </c>
      <c r="N9">
        <v>8</v>
      </c>
      <c r="R9" t="str">
        <v>Household Essentials</v>
      </c>
      <c r="T9" t="s">
        <v>166</v>
      </c>
    </row>
    <row r="10" spans="1:20" x14ac:dyDescent="0.25">
      <c r="A10" t="s">
        <v>18</v>
      </c>
      <c r="B10" t="s">
        <v>68</v>
      </c>
      <c r="C10" t="s">
        <v>803</v>
      </c>
      <c r="D10" t="s">
        <v>1326</v>
      </c>
      <c r="E10" t="s">
        <v>1543</v>
      </c>
      <c r="F10" t="s">
        <v>1713</v>
      </c>
      <c r="G10">
        <v>10</v>
      </c>
      <c r="H10">
        <v>450</v>
      </c>
      <c r="I10">
        <f t="shared" si="0"/>
        <v>4500</v>
      </c>
      <c r="J10" s="1">
        <f>VLOOKUP(C10,Sheet1!A1:B5,2,0)</f>
        <v>0.05</v>
      </c>
      <c r="K10">
        <f>Table3[[#This Row],[Total price]]*(1-VLOOKUP(Table3[[#This Row],[Category]],Sheet1!A2:B13,2,0))</f>
        <v>4275</v>
      </c>
      <c r="L10" t="s">
        <v>159</v>
      </c>
      <c r="M10" t="str">
        <f>VLOOKUP(A10,customer!A9:I221,9,0)</f>
        <v>no</v>
      </c>
      <c r="N10">
        <v>15</v>
      </c>
    </row>
    <row r="11" spans="1:20" x14ac:dyDescent="0.25">
      <c r="A11" t="s">
        <v>19</v>
      </c>
      <c r="B11" t="s">
        <v>69</v>
      </c>
      <c r="C11" t="s">
        <v>804</v>
      </c>
      <c r="D11" t="s">
        <v>1327</v>
      </c>
      <c r="E11" t="s">
        <v>1544</v>
      </c>
      <c r="F11" t="s">
        <v>1711</v>
      </c>
      <c r="G11">
        <v>6</v>
      </c>
      <c r="H11">
        <v>480</v>
      </c>
      <c r="I11">
        <f t="shared" si="0"/>
        <v>2880</v>
      </c>
      <c r="J11" s="1">
        <f>VLOOKUP(C11,Sheet1!A2:B6,2,0)</f>
        <v>0.04</v>
      </c>
      <c r="K11">
        <f>Table3[[#This Row],[Total price]]*(1-VLOOKUP(Table3[[#This Row],[Category]],Sheet1!A3:B14,2,0))</f>
        <v>2764.7999999999997</v>
      </c>
      <c r="L11" t="s">
        <v>159</v>
      </c>
      <c r="M11" t="str">
        <f>VLOOKUP(A11,customer!A10:I222,9,0)</f>
        <v>no</v>
      </c>
      <c r="N11">
        <v>20</v>
      </c>
    </row>
    <row r="12" spans="1:20" x14ac:dyDescent="0.25">
      <c r="A12" t="s">
        <v>20</v>
      </c>
      <c r="B12" t="s">
        <v>70</v>
      </c>
      <c r="C12" t="s">
        <v>805</v>
      </c>
      <c r="D12" t="s">
        <v>1328</v>
      </c>
      <c r="E12" t="s">
        <v>1545</v>
      </c>
      <c r="F12" t="s">
        <v>1712</v>
      </c>
      <c r="G12">
        <v>8</v>
      </c>
      <c r="H12">
        <v>650</v>
      </c>
      <c r="I12">
        <f t="shared" si="0"/>
        <v>5200</v>
      </c>
      <c r="J12" s="1">
        <f>VLOOKUP(C12,Sheet1!A3:B7,2,0)</f>
        <v>0.03</v>
      </c>
      <c r="K12">
        <f>Table3[[#This Row],[Total price]]*(1-VLOOKUP(Table3[[#This Row],[Category]],Sheet1!A4:B15,2,0))</f>
        <v>5044</v>
      </c>
      <c r="L12" t="s">
        <v>159</v>
      </c>
      <c r="M12" t="str">
        <f>VLOOKUP(A12,customer!A11:I223,9,0)</f>
        <v>no</v>
      </c>
      <c r="N12">
        <v>25</v>
      </c>
    </row>
    <row r="13" spans="1:20" x14ac:dyDescent="0.25">
      <c r="A13" t="s">
        <v>21</v>
      </c>
      <c r="B13" t="s">
        <v>71</v>
      </c>
      <c r="C13" t="s">
        <v>806</v>
      </c>
      <c r="D13" t="s">
        <v>1329</v>
      </c>
      <c r="E13" t="s">
        <v>1397</v>
      </c>
      <c r="F13" t="s">
        <v>1712</v>
      </c>
      <c r="G13">
        <v>4</v>
      </c>
      <c r="H13">
        <v>100</v>
      </c>
      <c r="I13">
        <f t="shared" si="0"/>
        <v>400</v>
      </c>
      <c r="J13" s="1">
        <f>VLOOKUP(C13,Sheet1!A4:B8,2,0)</f>
        <v>0.05</v>
      </c>
      <c r="K13">
        <f>Table3[[#This Row],[Total price]]*(1-VLOOKUP(Table3[[#This Row],[Category]],Sheet1!A5:B16,2,0))</f>
        <v>380</v>
      </c>
      <c r="L13" t="s">
        <v>159</v>
      </c>
      <c r="M13" t="str">
        <f>VLOOKUP(A13,customer!A12:I224,9,0)</f>
        <v xml:space="preserve">yes </v>
      </c>
      <c r="N13">
        <v>10</v>
      </c>
    </row>
    <row r="14" spans="1:20" x14ac:dyDescent="0.25">
      <c r="A14" t="s">
        <v>22</v>
      </c>
      <c r="B14" t="s">
        <v>72</v>
      </c>
      <c r="C14" t="s">
        <v>803</v>
      </c>
      <c r="D14" t="s">
        <v>1330</v>
      </c>
      <c r="E14" t="s">
        <v>1546</v>
      </c>
      <c r="F14" t="s">
        <v>1713</v>
      </c>
      <c r="G14">
        <v>3</v>
      </c>
      <c r="H14">
        <v>200</v>
      </c>
      <c r="I14">
        <f t="shared" si="0"/>
        <v>600</v>
      </c>
      <c r="J14" s="1">
        <f>VLOOKUP(C14,Sheet1!A1:B5,2,0)</f>
        <v>0.05</v>
      </c>
      <c r="K14">
        <f>Table3[[#This Row],[Total price]]*(1-VLOOKUP(Table3[[#This Row],[Category]],Sheet1!A2:B13,2,0))</f>
        <v>570</v>
      </c>
      <c r="L14" t="s">
        <v>159</v>
      </c>
      <c r="M14" t="str">
        <f>VLOOKUP(A14,customer!A13:I225,9,0)</f>
        <v xml:space="preserve">yes </v>
      </c>
      <c r="N14">
        <v>5</v>
      </c>
    </row>
    <row r="15" spans="1:20" x14ac:dyDescent="0.25">
      <c r="A15" t="s">
        <v>23</v>
      </c>
      <c r="B15" t="s">
        <v>73</v>
      </c>
      <c r="C15" t="s">
        <v>804</v>
      </c>
      <c r="D15" t="s">
        <v>1331</v>
      </c>
      <c r="E15" t="s">
        <v>1547</v>
      </c>
      <c r="F15" t="s">
        <v>1713</v>
      </c>
      <c r="G15">
        <v>12</v>
      </c>
      <c r="H15">
        <v>250</v>
      </c>
      <c r="I15">
        <f t="shared" si="0"/>
        <v>3000</v>
      </c>
      <c r="J15" s="1">
        <f>VLOOKUP(C15,Sheet1!A2:B6,2,0)</f>
        <v>0.04</v>
      </c>
      <c r="K15">
        <f>Table3[[#This Row],[Total price]]*(1-VLOOKUP(Table3[[#This Row],[Category]],Sheet1!A3:B14,2,0))</f>
        <v>2880</v>
      </c>
      <c r="L15" t="s">
        <v>159</v>
      </c>
      <c r="M15" t="str">
        <f>VLOOKUP(A15,customer!A14:I226,9,0)</f>
        <v xml:space="preserve">yes </v>
      </c>
      <c r="N15">
        <v>7</v>
      </c>
    </row>
    <row r="16" spans="1:20" x14ac:dyDescent="0.25">
      <c r="A16" t="s">
        <v>24</v>
      </c>
      <c r="B16" t="s">
        <v>74</v>
      </c>
      <c r="C16" t="s">
        <v>805</v>
      </c>
      <c r="D16" t="s">
        <v>1332</v>
      </c>
      <c r="E16" t="s">
        <v>1548</v>
      </c>
      <c r="F16" t="s">
        <v>1713</v>
      </c>
      <c r="G16">
        <v>13</v>
      </c>
      <c r="H16">
        <v>150</v>
      </c>
      <c r="I16">
        <f t="shared" si="0"/>
        <v>1950</v>
      </c>
      <c r="J16" s="1">
        <f>VLOOKUP(C16,Sheet1!A3:B7,2,0)</f>
        <v>0.03</v>
      </c>
      <c r="K16">
        <f>Table3[[#This Row],[Total price]]*(1-VLOOKUP(Table3[[#This Row],[Category]],Sheet1!A4:B15,2,0))</f>
        <v>1891.5</v>
      </c>
      <c r="L16" t="s">
        <v>159</v>
      </c>
      <c r="M16" t="str">
        <f>VLOOKUP(A16,customer!A15:I227,9,0)</f>
        <v xml:space="preserve">yes </v>
      </c>
      <c r="N16">
        <v>5</v>
      </c>
    </row>
    <row r="17" spans="1:14" x14ac:dyDescent="0.25">
      <c r="A17" t="s">
        <v>25</v>
      </c>
      <c r="B17" t="s">
        <v>75</v>
      </c>
      <c r="C17" t="s">
        <v>806</v>
      </c>
      <c r="D17" t="s">
        <v>1333</v>
      </c>
      <c r="E17" t="s">
        <v>1549</v>
      </c>
      <c r="F17" t="s">
        <v>1711</v>
      </c>
      <c r="G17">
        <v>10</v>
      </c>
      <c r="H17">
        <v>300</v>
      </c>
      <c r="I17">
        <f t="shared" si="0"/>
        <v>3000</v>
      </c>
      <c r="J17" s="1">
        <f>VLOOKUP(C17,Sheet1!A4:B8,2,0)</f>
        <v>0.05</v>
      </c>
      <c r="K17">
        <f>Table3[[#This Row],[Total price]]*(1-VLOOKUP(Table3[[#This Row],[Category]],Sheet1!A5:B16,2,0))</f>
        <v>2850</v>
      </c>
      <c r="L17" t="s">
        <v>159</v>
      </c>
      <c r="M17" t="str">
        <f>VLOOKUP(A17,customer!A16:I228,9,0)</f>
        <v>no</v>
      </c>
      <c r="N17">
        <v>4</v>
      </c>
    </row>
    <row r="18" spans="1:14" x14ac:dyDescent="0.25">
      <c r="A18" t="s">
        <v>26</v>
      </c>
      <c r="B18" t="s">
        <v>76</v>
      </c>
      <c r="C18" t="s">
        <v>803</v>
      </c>
      <c r="D18" t="s">
        <v>1334</v>
      </c>
      <c r="E18" t="s">
        <v>1550</v>
      </c>
      <c r="F18" t="s">
        <v>1711</v>
      </c>
      <c r="G18">
        <v>8</v>
      </c>
      <c r="H18">
        <v>350</v>
      </c>
      <c r="I18">
        <f t="shared" si="0"/>
        <v>2800</v>
      </c>
      <c r="J18" s="1">
        <f>VLOOKUP(C18,Sheet1!A1:B5,2,0)</f>
        <v>0.05</v>
      </c>
      <c r="K18">
        <f>Table3[[#This Row],[Total price]]*(1-VLOOKUP(Table3[[#This Row],[Category]],Sheet1!A2:B13,2,0))</f>
        <v>2660</v>
      </c>
      <c r="L18" t="s">
        <v>159</v>
      </c>
      <c r="M18" t="str">
        <f>VLOOKUP(A18,customer!A17:I229,9,0)</f>
        <v>no</v>
      </c>
      <c r="N18">
        <v>8</v>
      </c>
    </row>
    <row r="19" spans="1:14" x14ac:dyDescent="0.25">
      <c r="A19" t="s">
        <v>27</v>
      </c>
      <c r="B19" t="s">
        <v>77</v>
      </c>
      <c r="C19" t="s">
        <v>804</v>
      </c>
      <c r="D19" t="s">
        <v>1335</v>
      </c>
      <c r="E19" t="s">
        <v>1551</v>
      </c>
      <c r="F19" t="s">
        <v>1711</v>
      </c>
      <c r="G19">
        <v>9</v>
      </c>
      <c r="H19">
        <v>400</v>
      </c>
      <c r="I19">
        <f t="shared" si="0"/>
        <v>3600</v>
      </c>
      <c r="J19" s="1">
        <f>VLOOKUP(C19,Sheet1!A2:B6,2,0)</f>
        <v>0.04</v>
      </c>
      <c r="K19">
        <f>Table3[[#This Row],[Total price]]*(1-VLOOKUP(Table3[[#This Row],[Category]],Sheet1!A3:B14,2,0))</f>
        <v>3456</v>
      </c>
      <c r="L19" t="s">
        <v>159</v>
      </c>
      <c r="M19" t="str">
        <f>VLOOKUP(A19,customer!A18:I230,9,0)</f>
        <v>no</v>
      </c>
      <c r="N19">
        <v>10</v>
      </c>
    </row>
    <row r="20" spans="1:14" x14ac:dyDescent="0.25">
      <c r="A20" t="s">
        <v>28</v>
      </c>
      <c r="B20" t="s">
        <v>78</v>
      </c>
      <c r="C20" t="s">
        <v>805</v>
      </c>
      <c r="D20" t="s">
        <v>1336</v>
      </c>
      <c r="E20" t="s">
        <v>1552</v>
      </c>
      <c r="F20" t="s">
        <v>1712</v>
      </c>
      <c r="G20">
        <v>9</v>
      </c>
      <c r="H20">
        <v>500</v>
      </c>
      <c r="I20">
        <f t="shared" si="0"/>
        <v>4500</v>
      </c>
      <c r="J20" s="1">
        <f>VLOOKUP(C20,Sheet1!A3:B7,2,0)</f>
        <v>0.03</v>
      </c>
      <c r="K20">
        <f>Table3[[#This Row],[Total price]]*(1-VLOOKUP(Table3[[#This Row],[Category]],Sheet1!A4:B15,2,0))</f>
        <v>4365</v>
      </c>
      <c r="L20" t="s">
        <v>159</v>
      </c>
      <c r="M20" t="str">
        <f>VLOOKUP(A20,customer!A19:I231,9,0)</f>
        <v>no</v>
      </c>
      <c r="N20">
        <v>12</v>
      </c>
    </row>
    <row r="21" spans="1:14" x14ac:dyDescent="0.25">
      <c r="A21" t="s">
        <v>29</v>
      </c>
      <c r="B21" t="s">
        <v>79</v>
      </c>
      <c r="C21" t="s">
        <v>806</v>
      </c>
      <c r="D21" t="s">
        <v>1337</v>
      </c>
      <c r="E21" t="s">
        <v>1553</v>
      </c>
      <c r="F21" t="s">
        <v>1713</v>
      </c>
      <c r="G21">
        <v>6</v>
      </c>
      <c r="H21">
        <v>600</v>
      </c>
      <c r="I21">
        <f t="shared" si="0"/>
        <v>3600</v>
      </c>
      <c r="J21" s="1">
        <f>VLOOKUP(C21,Sheet1!A4:B8,2,0)</f>
        <v>0.05</v>
      </c>
      <c r="K21">
        <f>Table3[[#This Row],[Total price]]*(1-VLOOKUP(Table3[[#This Row],[Category]],Sheet1!A5:B16,2,0))</f>
        <v>3420</v>
      </c>
      <c r="L21" t="s">
        <v>159</v>
      </c>
      <c r="M21" t="str">
        <f>VLOOKUP(A21,customer!A20:I232,9,0)</f>
        <v xml:space="preserve">yes </v>
      </c>
      <c r="N21">
        <v>15</v>
      </c>
    </row>
    <row r="22" spans="1:14" x14ac:dyDescent="0.25">
      <c r="A22" t="s">
        <v>30</v>
      </c>
      <c r="B22" t="s">
        <v>80</v>
      </c>
      <c r="C22" t="s">
        <v>803</v>
      </c>
      <c r="D22" t="s">
        <v>1338</v>
      </c>
      <c r="E22" t="s">
        <v>1554</v>
      </c>
      <c r="F22" t="s">
        <v>1713</v>
      </c>
      <c r="G22">
        <v>5</v>
      </c>
      <c r="H22">
        <v>550</v>
      </c>
      <c r="I22">
        <f t="shared" si="0"/>
        <v>2750</v>
      </c>
      <c r="J22" s="1">
        <f>VLOOKUP(C22,Sheet1!A1:B5,2,0)</f>
        <v>0.05</v>
      </c>
      <c r="K22">
        <f>Table3[[#This Row],[Total price]]*(1-VLOOKUP(Table3[[#This Row],[Category]],Sheet1!A2:B13,2,0))</f>
        <v>2612.5</v>
      </c>
      <c r="L22" t="s">
        <v>159</v>
      </c>
      <c r="M22" t="str">
        <f>VLOOKUP(A22,customer!A21:I233,9,0)</f>
        <v xml:space="preserve">yes </v>
      </c>
      <c r="N22">
        <v>20</v>
      </c>
    </row>
    <row r="23" spans="1:14" x14ac:dyDescent="0.25">
      <c r="A23" t="s">
        <v>31</v>
      </c>
      <c r="B23" t="s">
        <v>81</v>
      </c>
      <c r="C23" t="s">
        <v>804</v>
      </c>
      <c r="D23" t="s">
        <v>1339</v>
      </c>
      <c r="E23" t="s">
        <v>1555</v>
      </c>
      <c r="F23" t="s">
        <v>1712</v>
      </c>
      <c r="G23">
        <v>12</v>
      </c>
      <c r="H23">
        <v>550</v>
      </c>
      <c r="I23">
        <f t="shared" si="0"/>
        <v>6600</v>
      </c>
      <c r="J23" s="1">
        <f>VLOOKUP(C23,Sheet1!A2:B6,2,0)</f>
        <v>0.04</v>
      </c>
      <c r="K23">
        <f>Table3[[#This Row],[Total price]]*(1-VLOOKUP(Table3[[#This Row],[Category]],Sheet1!A3:B14,2,0))</f>
        <v>6336</v>
      </c>
      <c r="L23" t="s">
        <v>159</v>
      </c>
      <c r="M23" t="str">
        <f>VLOOKUP(A23,customer!A22:I234,9,0)</f>
        <v>no</v>
      </c>
      <c r="N23">
        <v>12</v>
      </c>
    </row>
    <row r="24" spans="1:14" x14ac:dyDescent="0.25">
      <c r="A24" t="s">
        <v>32</v>
      </c>
      <c r="B24" t="s">
        <v>82</v>
      </c>
      <c r="C24" t="s">
        <v>805</v>
      </c>
      <c r="D24" t="s">
        <v>1340</v>
      </c>
      <c r="E24" t="s">
        <v>1556</v>
      </c>
      <c r="F24" t="s">
        <v>1712</v>
      </c>
      <c r="G24">
        <v>10</v>
      </c>
      <c r="H24">
        <v>770</v>
      </c>
      <c r="I24">
        <f t="shared" si="0"/>
        <v>7700</v>
      </c>
      <c r="J24" s="1">
        <f>VLOOKUP(C24,Sheet1!A3:B7,2,0)</f>
        <v>0.03</v>
      </c>
      <c r="K24">
        <f>Table3[[#This Row],[Total price]]*(1-VLOOKUP(Table3[[#This Row],[Category]],Sheet1!A4:B15,2,0))</f>
        <v>7469</v>
      </c>
      <c r="L24" t="s">
        <v>159</v>
      </c>
      <c r="M24" t="str">
        <f>VLOOKUP(A24,customer!A23:I235,9,0)</f>
        <v>no</v>
      </c>
      <c r="N24">
        <v>14</v>
      </c>
    </row>
    <row r="25" spans="1:14" x14ac:dyDescent="0.25">
      <c r="A25" t="s">
        <v>33</v>
      </c>
      <c r="B25" t="s">
        <v>83</v>
      </c>
      <c r="C25" t="s">
        <v>806</v>
      </c>
      <c r="D25" t="s">
        <v>1341</v>
      </c>
      <c r="E25" t="s">
        <v>1381</v>
      </c>
      <c r="F25" t="s">
        <v>1711</v>
      </c>
      <c r="G25">
        <v>15</v>
      </c>
      <c r="H25">
        <v>890</v>
      </c>
      <c r="I25">
        <f t="shared" si="0"/>
        <v>13350</v>
      </c>
      <c r="J25" s="1">
        <f>VLOOKUP(C25,Sheet1!A4:B8,2,0)</f>
        <v>0.05</v>
      </c>
      <c r="K25">
        <f>Table3[[#This Row],[Total price]]*(1-VLOOKUP(Table3[[#This Row],[Category]],Sheet1!A5:B16,2,0))</f>
        <v>12682.5</v>
      </c>
      <c r="L25" t="s">
        <v>159</v>
      </c>
      <c r="M25" t="str">
        <f>VLOOKUP(A25,customer!A24:I236,9,0)</f>
        <v xml:space="preserve">yes </v>
      </c>
      <c r="N25">
        <v>18</v>
      </c>
    </row>
    <row r="26" spans="1:14" x14ac:dyDescent="0.25">
      <c r="A26" t="s">
        <v>34</v>
      </c>
      <c r="B26" t="s">
        <v>84</v>
      </c>
      <c r="C26" t="s">
        <v>803</v>
      </c>
      <c r="D26" t="s">
        <v>1342</v>
      </c>
      <c r="E26" t="s">
        <v>1557</v>
      </c>
      <c r="F26" t="s">
        <v>1712</v>
      </c>
      <c r="G26">
        <v>17</v>
      </c>
      <c r="H26">
        <v>540</v>
      </c>
      <c r="I26">
        <f t="shared" si="0"/>
        <v>9180</v>
      </c>
      <c r="J26" s="1">
        <f>VLOOKUP(C26,Sheet1!A1:B5,2,0)</f>
        <v>0.05</v>
      </c>
      <c r="K26">
        <f>Table3[[#This Row],[Total price]]*(1-VLOOKUP(Table3[[#This Row],[Category]],Sheet1!A2:B13,2,0))</f>
        <v>8721</v>
      </c>
      <c r="L26" t="s">
        <v>159</v>
      </c>
      <c r="M26" t="str">
        <f>VLOOKUP(A26,customer!A25:I237,9,0)</f>
        <v>no</v>
      </c>
      <c r="N26">
        <v>20</v>
      </c>
    </row>
    <row r="27" spans="1:14" x14ac:dyDescent="0.25">
      <c r="A27" t="s">
        <v>35</v>
      </c>
      <c r="B27" t="s">
        <v>85</v>
      </c>
      <c r="C27" t="s">
        <v>804</v>
      </c>
      <c r="D27" t="s">
        <v>1343</v>
      </c>
      <c r="E27" t="s">
        <v>1558</v>
      </c>
      <c r="F27" t="s">
        <v>1711</v>
      </c>
      <c r="G27">
        <v>12</v>
      </c>
      <c r="H27">
        <v>550</v>
      </c>
      <c r="I27">
        <f t="shared" si="0"/>
        <v>6600</v>
      </c>
      <c r="J27" s="1">
        <f>VLOOKUP(C27,Sheet1!A2:B6,2,0)</f>
        <v>0.04</v>
      </c>
      <c r="K27">
        <f>Table3[[#This Row],[Total price]]*(1-VLOOKUP(Table3[[#This Row],[Category]],Sheet1!A3:B14,2,0))</f>
        <v>6336</v>
      </c>
      <c r="L27" t="s">
        <v>159</v>
      </c>
      <c r="M27" t="str">
        <f>VLOOKUP(A27,customer!A26:I238,9,0)</f>
        <v xml:space="preserve">yes </v>
      </c>
      <c r="N27">
        <v>10</v>
      </c>
    </row>
    <row r="28" spans="1:14" x14ac:dyDescent="0.25">
      <c r="A28" t="s">
        <v>36</v>
      </c>
      <c r="B28" t="s">
        <v>86</v>
      </c>
      <c r="C28" t="s">
        <v>805</v>
      </c>
      <c r="D28" t="s">
        <v>1344</v>
      </c>
      <c r="E28" t="s">
        <v>1559</v>
      </c>
      <c r="F28" t="s">
        <v>1713</v>
      </c>
      <c r="G28">
        <v>10</v>
      </c>
      <c r="H28">
        <v>555</v>
      </c>
      <c r="I28">
        <f t="shared" si="0"/>
        <v>5550</v>
      </c>
      <c r="J28" s="1">
        <f>VLOOKUP(C28,Sheet1!A3:B7,2,0)</f>
        <v>0.03</v>
      </c>
      <c r="K28">
        <f>Table3[[#This Row],[Total price]]*(1-VLOOKUP(Table3[[#This Row],[Category]],Sheet1!A4:B15,2,0))</f>
        <v>5383.5</v>
      </c>
      <c r="L28" t="s">
        <v>159</v>
      </c>
      <c r="M28" t="str">
        <f>VLOOKUP(A28,customer!A27:I239,9,0)</f>
        <v>no</v>
      </c>
      <c r="N28">
        <v>8</v>
      </c>
    </row>
    <row r="29" spans="1:14" x14ac:dyDescent="0.25">
      <c r="A29" t="s">
        <v>37</v>
      </c>
      <c r="B29" t="s">
        <v>87</v>
      </c>
      <c r="C29" t="s">
        <v>806</v>
      </c>
      <c r="D29" t="s">
        <v>1345</v>
      </c>
      <c r="E29" t="s">
        <v>1560</v>
      </c>
      <c r="F29" t="s">
        <v>1711</v>
      </c>
      <c r="G29">
        <v>9</v>
      </c>
      <c r="H29">
        <v>653</v>
      </c>
      <c r="I29">
        <f t="shared" si="0"/>
        <v>5877</v>
      </c>
      <c r="J29" s="1">
        <f>VLOOKUP(C29,Sheet1!A4:B8,2,0)</f>
        <v>0.05</v>
      </c>
      <c r="K29">
        <f>Table3[[#This Row],[Total price]]*(1-VLOOKUP(Table3[[#This Row],[Category]],Sheet1!A5:B16,2,0))</f>
        <v>5583.15</v>
      </c>
      <c r="L29" t="s">
        <v>159</v>
      </c>
      <c r="M29" t="str">
        <f>VLOOKUP(A29,customer!A28:I240,9,0)</f>
        <v xml:space="preserve">yes </v>
      </c>
      <c r="N29">
        <v>10</v>
      </c>
    </row>
    <row r="30" spans="1:14" x14ac:dyDescent="0.25">
      <c r="A30" t="s">
        <v>38</v>
      </c>
      <c r="B30" t="s">
        <v>88</v>
      </c>
      <c r="C30" t="s">
        <v>803</v>
      </c>
      <c r="D30" t="s">
        <v>1346</v>
      </c>
      <c r="E30" t="s">
        <v>1561</v>
      </c>
      <c r="F30" t="s">
        <v>1711</v>
      </c>
      <c r="G30">
        <v>8</v>
      </c>
      <c r="H30">
        <v>765</v>
      </c>
      <c r="I30">
        <f t="shared" si="0"/>
        <v>6120</v>
      </c>
      <c r="J30" s="1">
        <f>VLOOKUP(C30,Sheet1!A1:B5,2,0)</f>
        <v>0.05</v>
      </c>
      <c r="K30">
        <f>Table3[[#This Row],[Total price]]*(1-VLOOKUP(Table3[[#This Row],[Category]],Sheet1!A2:B13,2,0))</f>
        <v>5814</v>
      </c>
      <c r="L30" t="s">
        <v>159</v>
      </c>
      <c r="M30" t="str">
        <f>VLOOKUP(A30,customer!A29:I241,9,0)</f>
        <v xml:space="preserve">yes </v>
      </c>
      <c r="N30">
        <v>8</v>
      </c>
    </row>
    <row r="31" spans="1:14" x14ac:dyDescent="0.25">
      <c r="A31" t="s">
        <v>39</v>
      </c>
      <c r="B31" t="s">
        <v>89</v>
      </c>
      <c r="C31" t="s">
        <v>804</v>
      </c>
      <c r="D31" t="s">
        <v>1347</v>
      </c>
      <c r="E31" t="s">
        <v>1562</v>
      </c>
      <c r="F31" t="s">
        <v>1711</v>
      </c>
      <c r="G31">
        <v>6</v>
      </c>
      <c r="H31">
        <v>876</v>
      </c>
      <c r="I31">
        <f t="shared" si="0"/>
        <v>5256</v>
      </c>
      <c r="J31" s="1">
        <f>VLOOKUP(C31,Sheet1!A2:B6,2,0)</f>
        <v>0.04</v>
      </c>
      <c r="K31">
        <f>Table3[[#This Row],[Total price]]*(1-VLOOKUP(Table3[[#This Row],[Category]],Sheet1!A3:B14,2,0))</f>
        <v>5045.76</v>
      </c>
      <c r="L31" t="s">
        <v>159</v>
      </c>
      <c r="M31" t="str">
        <f>VLOOKUP(A31,customer!A30:I242,9,0)</f>
        <v xml:space="preserve">yes </v>
      </c>
      <c r="N31">
        <v>6</v>
      </c>
    </row>
    <row r="32" spans="1:14" x14ac:dyDescent="0.25">
      <c r="A32" t="s">
        <v>40</v>
      </c>
      <c r="B32" t="s">
        <v>90</v>
      </c>
      <c r="C32" t="s">
        <v>805</v>
      </c>
      <c r="D32" t="s">
        <v>1348</v>
      </c>
      <c r="E32" t="s">
        <v>1563</v>
      </c>
      <c r="F32" t="s">
        <v>1713</v>
      </c>
      <c r="G32">
        <v>5</v>
      </c>
      <c r="H32">
        <v>378</v>
      </c>
      <c r="I32">
        <f t="shared" si="0"/>
        <v>1890</v>
      </c>
      <c r="J32" s="1">
        <f>VLOOKUP(C32,Sheet1!A3:B7,2,0)</f>
        <v>0.03</v>
      </c>
      <c r="K32">
        <f>Table3[[#This Row],[Total price]]*(1-VLOOKUP(Table3[[#This Row],[Category]],Sheet1!A4:B15,2,0))</f>
        <v>1833.3</v>
      </c>
      <c r="L32" t="s">
        <v>159</v>
      </c>
      <c r="M32" t="str">
        <f>VLOOKUP(A32,customer!A31:I243,9,0)</f>
        <v>no</v>
      </c>
      <c r="N32">
        <v>10</v>
      </c>
    </row>
    <row r="33" spans="1:14" x14ac:dyDescent="0.25">
      <c r="A33" t="s">
        <v>41</v>
      </c>
      <c r="B33" t="s">
        <v>91</v>
      </c>
      <c r="C33" t="s">
        <v>806</v>
      </c>
      <c r="D33" t="s">
        <v>1349</v>
      </c>
      <c r="E33" t="s">
        <v>1564</v>
      </c>
      <c r="F33" t="s">
        <v>1711</v>
      </c>
      <c r="G33">
        <v>4</v>
      </c>
      <c r="H33">
        <v>987</v>
      </c>
      <c r="I33">
        <f t="shared" si="0"/>
        <v>3948</v>
      </c>
      <c r="J33" s="1">
        <f>VLOOKUP(C33,Sheet1!A4:B8,2,0)</f>
        <v>0.05</v>
      </c>
      <c r="K33">
        <f>Table3[[#This Row],[Total price]]*(1-VLOOKUP(Table3[[#This Row],[Category]],Sheet1!A5:B16,2,0))</f>
        <v>3750.6</v>
      </c>
      <c r="L33" t="s">
        <v>159</v>
      </c>
      <c r="M33" t="str">
        <f>VLOOKUP(A33,customer!A32:I244,9,0)</f>
        <v>no</v>
      </c>
      <c r="N33">
        <v>11</v>
      </c>
    </row>
    <row r="34" spans="1:14" x14ac:dyDescent="0.25">
      <c r="A34" t="s">
        <v>42</v>
      </c>
      <c r="B34" t="s">
        <v>92</v>
      </c>
      <c r="C34" t="s">
        <v>803</v>
      </c>
      <c r="D34" t="s">
        <v>1350</v>
      </c>
      <c r="E34" t="s">
        <v>1565</v>
      </c>
      <c r="F34" t="s">
        <v>1713</v>
      </c>
      <c r="G34">
        <v>3</v>
      </c>
      <c r="H34">
        <v>560</v>
      </c>
      <c r="I34">
        <f t="shared" ref="I34:I51" si="1">H34*G34</f>
        <v>1680</v>
      </c>
      <c r="J34" s="1">
        <f>VLOOKUP(C34,Sheet1!A1:B5,2,0)</f>
        <v>0.05</v>
      </c>
      <c r="K34">
        <f>Table3[[#This Row],[Total price]]*(1-VLOOKUP(Table3[[#This Row],[Category]],Sheet1!A2:B13,2,0))</f>
        <v>1596</v>
      </c>
      <c r="L34" t="s">
        <v>159</v>
      </c>
      <c r="M34" t="str">
        <f>VLOOKUP(A34,customer!A33:I245,9,0)</f>
        <v xml:space="preserve">yes </v>
      </c>
      <c r="N34">
        <v>15</v>
      </c>
    </row>
    <row r="35" spans="1:14" x14ac:dyDescent="0.25">
      <c r="A35" t="s">
        <v>43</v>
      </c>
      <c r="B35" t="s">
        <v>93</v>
      </c>
      <c r="C35" t="s">
        <v>804</v>
      </c>
      <c r="D35" t="s">
        <v>1351</v>
      </c>
      <c r="E35" t="s">
        <v>1566</v>
      </c>
      <c r="F35" t="s">
        <v>1713</v>
      </c>
      <c r="G35">
        <v>7</v>
      </c>
      <c r="H35">
        <v>530</v>
      </c>
      <c r="I35">
        <f t="shared" si="1"/>
        <v>3710</v>
      </c>
      <c r="J35" s="1">
        <f>VLOOKUP(C35,Sheet1!A2:B6,2,0)</f>
        <v>0.04</v>
      </c>
      <c r="K35">
        <f>Table3[[#This Row],[Total price]]*(1-VLOOKUP(Table3[[#This Row],[Category]],Sheet1!A3:B14,2,0))</f>
        <v>3561.6</v>
      </c>
      <c r="L35" t="s">
        <v>159</v>
      </c>
      <c r="M35" t="str">
        <f>VLOOKUP(A35,customer!A34:I246,9,0)</f>
        <v xml:space="preserve">yes </v>
      </c>
      <c r="N35">
        <v>16</v>
      </c>
    </row>
    <row r="36" spans="1:14" x14ac:dyDescent="0.25">
      <c r="A36" t="s">
        <v>44</v>
      </c>
      <c r="B36" t="s">
        <v>94</v>
      </c>
      <c r="C36" t="s">
        <v>805</v>
      </c>
      <c r="D36" t="s">
        <v>1352</v>
      </c>
      <c r="E36" t="s">
        <v>1567</v>
      </c>
      <c r="F36" t="s">
        <v>1713</v>
      </c>
      <c r="G36">
        <v>8</v>
      </c>
      <c r="H36">
        <v>290</v>
      </c>
      <c r="I36">
        <f t="shared" si="1"/>
        <v>2320</v>
      </c>
      <c r="J36" s="1">
        <f>VLOOKUP(C36,Sheet1!A3:B7,2,0)</f>
        <v>0.03</v>
      </c>
      <c r="K36">
        <f>Table3[[#This Row],[Total price]]*(1-VLOOKUP(Table3[[#This Row],[Category]],Sheet1!A4:B15,2,0))</f>
        <v>2250.4</v>
      </c>
      <c r="L36" t="s">
        <v>159</v>
      </c>
      <c r="M36" t="str">
        <f>VLOOKUP(A36,customer!A35:I247,9,0)</f>
        <v xml:space="preserve">yes </v>
      </c>
      <c r="N36">
        <v>18</v>
      </c>
    </row>
    <row r="37" spans="1:14" x14ac:dyDescent="0.25">
      <c r="A37" t="s">
        <v>45</v>
      </c>
      <c r="B37" t="s">
        <v>95</v>
      </c>
      <c r="C37" t="s">
        <v>806</v>
      </c>
      <c r="D37" t="s">
        <v>1353</v>
      </c>
      <c r="E37" t="s">
        <v>1568</v>
      </c>
      <c r="F37" t="s">
        <v>1711</v>
      </c>
      <c r="G37">
        <v>10</v>
      </c>
      <c r="H37">
        <v>300</v>
      </c>
      <c r="I37">
        <f t="shared" si="1"/>
        <v>3000</v>
      </c>
      <c r="J37" s="1">
        <f>VLOOKUP(C37,Sheet1!A4:B8,2,0)</f>
        <v>0.05</v>
      </c>
      <c r="K37">
        <f>Table3[[#This Row],[Total price]]*(1-VLOOKUP(Table3[[#This Row],[Category]],Sheet1!A5:B16,2,0))</f>
        <v>2850</v>
      </c>
      <c r="L37" t="s">
        <v>159</v>
      </c>
      <c r="M37" t="str">
        <f>VLOOKUP(A37,customer!A36:I248,9,0)</f>
        <v>no</v>
      </c>
      <c r="N37">
        <v>20</v>
      </c>
    </row>
    <row r="38" spans="1:14" x14ac:dyDescent="0.25">
      <c r="A38" t="s">
        <v>46</v>
      </c>
      <c r="B38" t="s">
        <v>96</v>
      </c>
      <c r="C38" t="s">
        <v>803</v>
      </c>
      <c r="D38" t="s">
        <v>1354</v>
      </c>
      <c r="E38" t="s">
        <v>1569</v>
      </c>
      <c r="F38" t="s">
        <v>1711</v>
      </c>
      <c r="G38">
        <v>12</v>
      </c>
      <c r="H38">
        <v>370</v>
      </c>
      <c r="I38">
        <f t="shared" si="1"/>
        <v>4440</v>
      </c>
      <c r="J38" s="1">
        <f>VLOOKUP(C38,Sheet1!A1:B5,2,0)</f>
        <v>0.05</v>
      </c>
      <c r="K38">
        <f>Table3[[#This Row],[Total price]]*(1-VLOOKUP(Table3[[#This Row],[Category]],Sheet1!A2:B13,2,0))</f>
        <v>4218</v>
      </c>
      <c r="L38" t="s">
        <v>159</v>
      </c>
      <c r="M38" t="str">
        <f>VLOOKUP(A38,customer!A37:I249,9,0)</f>
        <v>no</v>
      </c>
      <c r="N38">
        <v>10</v>
      </c>
    </row>
    <row r="39" spans="1:14" x14ac:dyDescent="0.25">
      <c r="A39" t="s">
        <v>47</v>
      </c>
      <c r="B39" t="s">
        <v>97</v>
      </c>
      <c r="C39" t="s">
        <v>804</v>
      </c>
      <c r="D39" t="s">
        <v>1355</v>
      </c>
      <c r="E39" t="s">
        <v>1407</v>
      </c>
      <c r="F39" t="s">
        <v>1711</v>
      </c>
      <c r="G39">
        <v>13</v>
      </c>
      <c r="H39">
        <v>543</v>
      </c>
      <c r="I39">
        <f t="shared" si="1"/>
        <v>7059</v>
      </c>
      <c r="J39" s="1">
        <f>VLOOKUP(C39,Sheet1!A2:B6,2,0)</f>
        <v>0.04</v>
      </c>
      <c r="K39">
        <f>Table3[[#This Row],[Total price]]*(1-VLOOKUP(Table3[[#This Row],[Category]],Sheet1!A3:B14,2,0))</f>
        <v>6776.6399999999994</v>
      </c>
      <c r="L39" t="s">
        <v>159</v>
      </c>
      <c r="M39" t="str">
        <f>VLOOKUP(A39,customer!A38:I250,9,0)</f>
        <v>no</v>
      </c>
      <c r="N39">
        <v>5</v>
      </c>
    </row>
    <row r="40" spans="1:14" x14ac:dyDescent="0.25">
      <c r="A40" t="s">
        <v>48</v>
      </c>
      <c r="B40" t="s">
        <v>98</v>
      </c>
      <c r="C40" t="s">
        <v>805</v>
      </c>
      <c r="D40" t="s">
        <v>1356</v>
      </c>
      <c r="E40" t="s">
        <v>1570</v>
      </c>
      <c r="F40" t="s">
        <v>1713</v>
      </c>
      <c r="G40">
        <v>14</v>
      </c>
      <c r="H40">
        <v>460</v>
      </c>
      <c r="I40">
        <f t="shared" si="1"/>
        <v>6440</v>
      </c>
      <c r="J40" s="1">
        <f>VLOOKUP(C40,Sheet1!A3:B7,2,0)</f>
        <v>0.03</v>
      </c>
      <c r="K40">
        <f>Table3[[#This Row],[Total price]]*(1-VLOOKUP(Table3[[#This Row],[Category]],Sheet1!A4:B15,2,0))</f>
        <v>6246.8</v>
      </c>
      <c r="L40" t="s">
        <v>159</v>
      </c>
      <c r="M40" t="str">
        <f>VLOOKUP(A40,customer!A39:I251,9,0)</f>
        <v xml:space="preserve">yes </v>
      </c>
      <c r="N40">
        <v>6</v>
      </c>
    </row>
    <row r="41" spans="1:14" x14ac:dyDescent="0.25">
      <c r="A41" t="s">
        <v>49</v>
      </c>
      <c r="B41" t="s">
        <v>99</v>
      </c>
      <c r="C41" t="s">
        <v>806</v>
      </c>
      <c r="D41" t="s">
        <v>1357</v>
      </c>
      <c r="E41" t="s">
        <v>1571</v>
      </c>
      <c r="F41" t="s">
        <v>1713</v>
      </c>
      <c r="G41">
        <v>10</v>
      </c>
      <c r="H41">
        <v>560</v>
      </c>
      <c r="I41">
        <f t="shared" si="1"/>
        <v>5600</v>
      </c>
      <c r="J41" s="1">
        <f>VLOOKUP(C41,Sheet1!A4:B8,2,0)</f>
        <v>0.05</v>
      </c>
      <c r="K41">
        <f>Table3[[#This Row],[Total price]]*(1-VLOOKUP(Table3[[#This Row],[Category]],Sheet1!A5:B16,2,0))</f>
        <v>5320</v>
      </c>
      <c r="L41" t="s">
        <v>159</v>
      </c>
      <c r="M41" t="str">
        <f>VLOOKUP(A41,customer!A40:I252,9,0)</f>
        <v xml:space="preserve">yes </v>
      </c>
      <c r="N41">
        <v>8</v>
      </c>
    </row>
    <row r="42" spans="1:14" x14ac:dyDescent="0.25">
      <c r="A42" t="s">
        <v>50</v>
      </c>
      <c r="B42" t="s">
        <v>100</v>
      </c>
      <c r="C42" t="s">
        <v>803</v>
      </c>
      <c r="D42" t="s">
        <v>1358</v>
      </c>
      <c r="E42" t="s">
        <v>1572</v>
      </c>
      <c r="F42" t="s">
        <v>1713</v>
      </c>
      <c r="G42">
        <v>4</v>
      </c>
      <c r="H42">
        <v>760</v>
      </c>
      <c r="I42">
        <f t="shared" si="1"/>
        <v>3040</v>
      </c>
      <c r="J42" s="1">
        <f>VLOOKUP(C42,Sheet1!A1:B5,2,0)</f>
        <v>0.05</v>
      </c>
      <c r="K42">
        <f>Table3[[#This Row],[Total price]]*(1-VLOOKUP(Table3[[#This Row],[Category]],Sheet1!A2:B13,2,0))</f>
        <v>2888</v>
      </c>
      <c r="L42" t="s">
        <v>159</v>
      </c>
      <c r="M42" t="str">
        <f>VLOOKUP(A42,customer!A41:I253,9,0)</f>
        <v xml:space="preserve">yes </v>
      </c>
      <c r="N42">
        <v>6</v>
      </c>
    </row>
    <row r="43" spans="1:14" x14ac:dyDescent="0.25">
      <c r="A43" t="s">
        <v>51</v>
      </c>
      <c r="B43" t="s">
        <v>101</v>
      </c>
      <c r="C43" t="s">
        <v>804</v>
      </c>
      <c r="D43" t="s">
        <v>1359</v>
      </c>
      <c r="E43" t="s">
        <v>1573</v>
      </c>
      <c r="F43" t="s">
        <v>1713</v>
      </c>
      <c r="G43">
        <v>7</v>
      </c>
      <c r="H43">
        <v>578</v>
      </c>
      <c r="I43">
        <f t="shared" si="1"/>
        <v>4046</v>
      </c>
      <c r="J43" s="1">
        <f>VLOOKUP(C43,Sheet1!A2:B6,2,0)</f>
        <v>0.04</v>
      </c>
      <c r="K43">
        <f>Table3[[#This Row],[Total price]]*(1-VLOOKUP(Table3[[#This Row],[Category]],Sheet1!A3:B14,2,0))</f>
        <v>3884.16</v>
      </c>
      <c r="L43" t="s">
        <v>159</v>
      </c>
      <c r="M43" t="str">
        <f>VLOOKUP(A43,customer!A42:I254,9,0)</f>
        <v xml:space="preserve">yes </v>
      </c>
      <c r="N43">
        <v>5</v>
      </c>
    </row>
    <row r="44" spans="1:14" x14ac:dyDescent="0.25">
      <c r="A44" t="s">
        <v>52</v>
      </c>
      <c r="B44" t="s">
        <v>102</v>
      </c>
      <c r="C44" t="s">
        <v>805</v>
      </c>
      <c r="D44" t="s">
        <v>1360</v>
      </c>
      <c r="E44" t="s">
        <v>1574</v>
      </c>
      <c r="F44" t="s">
        <v>1711</v>
      </c>
      <c r="G44">
        <v>8</v>
      </c>
      <c r="H44">
        <v>465</v>
      </c>
      <c r="I44">
        <f t="shared" si="1"/>
        <v>3720</v>
      </c>
      <c r="J44" s="1">
        <f>VLOOKUP(C44,Sheet1!A3:B7,2,0)</f>
        <v>0.03</v>
      </c>
      <c r="K44">
        <f>Table3[[#This Row],[Total price]]*(1-VLOOKUP(Table3[[#This Row],[Category]],Sheet1!A4:B15,2,0))</f>
        <v>3608.4</v>
      </c>
      <c r="L44" t="s">
        <v>159</v>
      </c>
      <c r="M44" t="str">
        <f>VLOOKUP(A44,customer!A43:I255,9,0)</f>
        <v>no</v>
      </c>
      <c r="N44">
        <v>4</v>
      </c>
    </row>
    <row r="45" spans="1:14" x14ac:dyDescent="0.25">
      <c r="A45" t="s">
        <v>53</v>
      </c>
      <c r="B45" t="s">
        <v>103</v>
      </c>
      <c r="C45" t="s">
        <v>806</v>
      </c>
      <c r="D45" t="s">
        <v>1361</v>
      </c>
      <c r="E45" t="s">
        <v>1575</v>
      </c>
      <c r="F45" t="s">
        <v>1711</v>
      </c>
      <c r="G45">
        <v>9</v>
      </c>
      <c r="H45">
        <v>652</v>
      </c>
      <c r="I45">
        <f t="shared" si="1"/>
        <v>5868</v>
      </c>
      <c r="J45" s="1">
        <f>VLOOKUP(C45,Sheet1!A4:B8,2,0)</f>
        <v>0.05</v>
      </c>
      <c r="K45">
        <f>Table3[[#This Row],[Total price]]*(1-VLOOKUP(Table3[[#This Row],[Category]],Sheet1!A5:B16,2,0))</f>
        <v>5574.5999999999995</v>
      </c>
      <c r="L45" t="s">
        <v>159</v>
      </c>
      <c r="M45" t="str">
        <f>VLOOKUP(A45,customer!A44:I256,9,0)</f>
        <v>no</v>
      </c>
      <c r="N45">
        <v>6</v>
      </c>
    </row>
    <row r="46" spans="1:14" x14ac:dyDescent="0.25">
      <c r="A46" t="s">
        <v>54</v>
      </c>
      <c r="B46" t="s">
        <v>104</v>
      </c>
      <c r="C46" t="s">
        <v>803</v>
      </c>
      <c r="D46" t="s">
        <v>1362</v>
      </c>
      <c r="E46" t="s">
        <v>1576</v>
      </c>
      <c r="F46" t="s">
        <v>1711</v>
      </c>
      <c r="G46">
        <v>12</v>
      </c>
      <c r="H46">
        <v>650</v>
      </c>
      <c r="I46">
        <f t="shared" si="1"/>
        <v>7800</v>
      </c>
      <c r="J46" s="1">
        <f>VLOOKUP(C46,Sheet1!A1:B5,2,0)</f>
        <v>0.05</v>
      </c>
      <c r="K46">
        <f>Table3[[#This Row],[Total price]]*(1-VLOOKUP(Table3[[#This Row],[Category]],Sheet1!A2:B13,2,0))</f>
        <v>7410</v>
      </c>
      <c r="L46" t="s">
        <v>159</v>
      </c>
      <c r="M46" t="str">
        <f>VLOOKUP(A46,customer!A45:I257,9,0)</f>
        <v>no</v>
      </c>
      <c r="N46">
        <v>4</v>
      </c>
    </row>
    <row r="47" spans="1:14" x14ac:dyDescent="0.25">
      <c r="A47" t="s">
        <v>55</v>
      </c>
      <c r="B47" t="s">
        <v>105</v>
      </c>
      <c r="C47" t="s">
        <v>804</v>
      </c>
      <c r="D47" t="s">
        <v>1363</v>
      </c>
      <c r="E47" t="s">
        <v>1577</v>
      </c>
      <c r="F47" t="s">
        <v>1713</v>
      </c>
      <c r="G47">
        <v>3</v>
      </c>
      <c r="H47">
        <v>578</v>
      </c>
      <c r="I47">
        <f t="shared" si="1"/>
        <v>1734</v>
      </c>
      <c r="J47" s="1">
        <f>VLOOKUP(C47,Sheet1!A2:B6,2,0)</f>
        <v>0.04</v>
      </c>
      <c r="K47">
        <f>Table3[[#This Row],[Total price]]*(1-VLOOKUP(Table3[[#This Row],[Category]],Sheet1!A3:B14,2,0))</f>
        <v>1664.6399999999999</v>
      </c>
      <c r="L47" t="s">
        <v>159</v>
      </c>
      <c r="M47" t="str">
        <f>VLOOKUP(A47,customer!A46:I258,9,0)</f>
        <v>no</v>
      </c>
      <c r="N47">
        <v>5</v>
      </c>
    </row>
    <row r="48" spans="1:14" x14ac:dyDescent="0.25">
      <c r="A48" t="s">
        <v>56</v>
      </c>
      <c r="B48" t="s">
        <v>106</v>
      </c>
      <c r="C48" t="s">
        <v>805</v>
      </c>
      <c r="D48" t="s">
        <v>1364</v>
      </c>
      <c r="E48" t="s">
        <v>1578</v>
      </c>
      <c r="F48" t="s">
        <v>1713</v>
      </c>
      <c r="G48">
        <v>7</v>
      </c>
      <c r="H48">
        <v>550</v>
      </c>
      <c r="I48">
        <f t="shared" si="1"/>
        <v>3850</v>
      </c>
      <c r="J48" s="1">
        <f>VLOOKUP(C48,Sheet1!A3:B7,2,0)</f>
        <v>0.03</v>
      </c>
      <c r="K48">
        <f>Table3[[#This Row],[Total price]]*(1-VLOOKUP(Table3[[#This Row],[Category]],Sheet1!A4:B15,2,0))</f>
        <v>3734.5</v>
      </c>
      <c r="L48" t="s">
        <v>159</v>
      </c>
      <c r="M48" t="str">
        <f>VLOOKUP(A48,customer!A47:I259,9,0)</f>
        <v xml:space="preserve">yes </v>
      </c>
      <c r="N48">
        <v>8</v>
      </c>
    </row>
    <row r="49" spans="1:14" x14ac:dyDescent="0.25">
      <c r="A49" t="s">
        <v>57</v>
      </c>
      <c r="B49" t="s">
        <v>107</v>
      </c>
      <c r="C49" t="s">
        <v>806</v>
      </c>
      <c r="D49" t="s">
        <v>1365</v>
      </c>
      <c r="E49" t="s">
        <v>1579</v>
      </c>
      <c r="F49" t="s">
        <v>1713</v>
      </c>
      <c r="G49">
        <v>12</v>
      </c>
      <c r="H49">
        <v>350</v>
      </c>
      <c r="I49">
        <f t="shared" si="1"/>
        <v>4200</v>
      </c>
      <c r="J49" s="1">
        <f>VLOOKUP(C49,Sheet1!A4:B8,2,0)</f>
        <v>0.05</v>
      </c>
      <c r="K49">
        <f>Table3[[#This Row],[Total price]]*(1-VLOOKUP(Table3[[#This Row],[Category]],Sheet1!A5:B16,2,0))</f>
        <v>3990</v>
      </c>
      <c r="L49" t="s">
        <v>159</v>
      </c>
      <c r="M49" t="str">
        <f>VLOOKUP(A49,customer!A48:I260,9,0)</f>
        <v>no</v>
      </c>
      <c r="N49">
        <v>10</v>
      </c>
    </row>
    <row r="50" spans="1:14" x14ac:dyDescent="0.25">
      <c r="A50" t="s">
        <v>58</v>
      </c>
      <c r="B50" t="s">
        <v>108</v>
      </c>
      <c r="C50" t="s">
        <v>803</v>
      </c>
      <c r="D50" t="s">
        <v>1366</v>
      </c>
      <c r="E50" t="s">
        <v>1562</v>
      </c>
      <c r="F50" t="s">
        <v>1712</v>
      </c>
      <c r="G50">
        <v>10</v>
      </c>
      <c r="H50">
        <v>350</v>
      </c>
      <c r="I50">
        <f t="shared" si="1"/>
        <v>3500</v>
      </c>
      <c r="J50" s="1">
        <f>VLOOKUP(C50,Sheet1!A1:B5,2,0)</f>
        <v>0.05</v>
      </c>
      <c r="K50">
        <f>Table3[[#This Row],[Total price]]*(1-VLOOKUP(Table3[[#This Row],[Category]],Sheet1!A2:B13,2,0))</f>
        <v>3325</v>
      </c>
      <c r="L50" t="s">
        <v>159</v>
      </c>
      <c r="M50" t="str">
        <f>VLOOKUP(A50,customer!A49:I261,9,0)</f>
        <v xml:space="preserve">yes </v>
      </c>
      <c r="N50">
        <v>9</v>
      </c>
    </row>
    <row r="51" spans="1:14" x14ac:dyDescent="0.25">
      <c r="A51" t="s">
        <v>59</v>
      </c>
      <c r="B51" t="s">
        <v>109</v>
      </c>
      <c r="C51" t="s">
        <v>804</v>
      </c>
      <c r="D51" t="s">
        <v>1367</v>
      </c>
      <c r="E51" t="s">
        <v>1580</v>
      </c>
      <c r="F51" t="s">
        <v>1712</v>
      </c>
      <c r="G51">
        <v>5</v>
      </c>
      <c r="H51">
        <v>250</v>
      </c>
      <c r="I51">
        <f t="shared" si="1"/>
        <v>1250</v>
      </c>
      <c r="J51" s="1">
        <f>VLOOKUP(C51,Sheet1!A2:B6,2,0)</f>
        <v>0.04</v>
      </c>
      <c r="K51">
        <f>Table3[[#This Row],[Total price]]*(1-VLOOKUP(Table3[[#This Row],[Category]],Sheet1!A3:B14,2,0))</f>
        <v>1200</v>
      </c>
      <c r="L51" t="s">
        <v>159</v>
      </c>
      <c r="M51" t="str">
        <f>VLOOKUP(A51,customer!A50:I262,9,0)</f>
        <v xml:space="preserve">yes </v>
      </c>
      <c r="N51">
        <v>8</v>
      </c>
    </row>
    <row r="52" spans="1:14" x14ac:dyDescent="0.25">
      <c r="A52" t="s">
        <v>280</v>
      </c>
      <c r="B52" t="s">
        <v>661</v>
      </c>
      <c r="C52" t="s">
        <v>805</v>
      </c>
      <c r="D52" t="s">
        <v>1368</v>
      </c>
      <c r="E52" t="s">
        <v>1581</v>
      </c>
      <c r="F52" t="s">
        <v>1712</v>
      </c>
      <c r="G52">
        <v>5</v>
      </c>
      <c r="H52" s="2">
        <v>1500</v>
      </c>
      <c r="I52">
        <f>H52*G52</f>
        <v>7500</v>
      </c>
      <c r="J52" s="1">
        <f>VLOOKUP(C52,Sheet1!A3:B7,2,0)</f>
        <v>0.03</v>
      </c>
      <c r="K52">
        <f>Table3[[#This Row],[Total price]]*(1-VLOOKUP(Table3[[#This Row],[Category]],Sheet1!A4:B15,2,0))</f>
        <v>7275</v>
      </c>
      <c r="L52" t="s">
        <v>159</v>
      </c>
      <c r="M52" s="2" t="str">
        <f>VLOOKUP(A52,customer!A51:I263,9,0)</f>
        <v xml:space="preserve">yes </v>
      </c>
      <c r="N52" s="11">
        <v>10</v>
      </c>
    </row>
    <row r="53" spans="1:14" x14ac:dyDescent="0.25">
      <c r="A53" t="s">
        <v>281</v>
      </c>
      <c r="B53" t="s">
        <v>662</v>
      </c>
      <c r="C53" t="s">
        <v>806</v>
      </c>
      <c r="D53" t="s">
        <v>1369</v>
      </c>
      <c r="E53" t="s">
        <v>1582</v>
      </c>
      <c r="F53" t="s">
        <v>1712</v>
      </c>
      <c r="G53">
        <v>3</v>
      </c>
      <c r="H53" s="2">
        <v>600</v>
      </c>
      <c r="I53">
        <f t="shared" ref="I53:I116" si="2">H53*G53</f>
        <v>1800</v>
      </c>
      <c r="J53" s="1">
        <f>VLOOKUP(C53,Sheet1!A4:B8,2,0)</f>
        <v>0.05</v>
      </c>
      <c r="K53">
        <f>Table3[[#This Row],[Total price]]*(1-VLOOKUP(Table3[[#This Row],[Category]],Sheet1!A5:B16,2,0))</f>
        <v>1710</v>
      </c>
      <c r="L53" t="s">
        <v>159</v>
      </c>
      <c r="M53" s="2" t="str">
        <f>VLOOKUP(A53,customer!A52:I264,9,0)</f>
        <v>no</v>
      </c>
      <c r="N53" s="11">
        <v>20</v>
      </c>
    </row>
    <row r="54" spans="1:14" x14ac:dyDescent="0.25">
      <c r="A54" t="s">
        <v>282</v>
      </c>
      <c r="B54" t="s">
        <v>663</v>
      </c>
      <c r="C54" t="s">
        <v>803</v>
      </c>
      <c r="D54" t="s">
        <v>1370</v>
      </c>
      <c r="E54" t="s">
        <v>1583</v>
      </c>
      <c r="F54" t="s">
        <v>1713</v>
      </c>
      <c r="G54">
        <v>2</v>
      </c>
      <c r="H54" s="2">
        <v>500</v>
      </c>
      <c r="I54">
        <f t="shared" si="2"/>
        <v>1000</v>
      </c>
      <c r="J54" s="1">
        <f>VLOOKUP(C54,Sheet1!A1:B5,2,0)</f>
        <v>0.05</v>
      </c>
      <c r="K54">
        <f>Table3[[#This Row],[Total price]]*(1-VLOOKUP(Table3[[#This Row],[Category]],Sheet1!A2:B13,2,0))</f>
        <v>950</v>
      </c>
      <c r="L54" t="s">
        <v>159</v>
      </c>
      <c r="M54" s="2" t="str">
        <f>VLOOKUP(A54,customer!A53:I265,9,0)</f>
        <v xml:space="preserve">yes </v>
      </c>
      <c r="N54" s="11">
        <v>40</v>
      </c>
    </row>
    <row r="55" spans="1:14" x14ac:dyDescent="0.25">
      <c r="A55" t="s">
        <v>283</v>
      </c>
      <c r="B55" t="s">
        <v>664</v>
      </c>
      <c r="C55" t="s">
        <v>804</v>
      </c>
      <c r="D55" t="s">
        <v>1371</v>
      </c>
      <c r="E55" t="s">
        <v>1532</v>
      </c>
      <c r="F55" t="s">
        <v>1713</v>
      </c>
      <c r="G55">
        <v>8</v>
      </c>
      <c r="H55" s="2">
        <v>850</v>
      </c>
      <c r="I55">
        <f t="shared" si="2"/>
        <v>6800</v>
      </c>
      <c r="J55" s="1">
        <f>VLOOKUP(C55,Sheet1!A2:B6,2,0)</f>
        <v>0.04</v>
      </c>
      <c r="K55">
        <f>Table3[[#This Row],[Total price]]*(1-VLOOKUP(Table3[[#This Row],[Category]],Sheet1!A3:B14,2,0))</f>
        <v>6528</v>
      </c>
      <c r="L55" t="s">
        <v>159</v>
      </c>
      <c r="M55" s="2" t="str">
        <f>VLOOKUP(A55,customer!A54:I266,9,0)</f>
        <v xml:space="preserve">yes </v>
      </c>
      <c r="N55" s="11">
        <v>8</v>
      </c>
    </row>
    <row r="56" spans="1:14" x14ac:dyDescent="0.25">
      <c r="A56" t="s">
        <v>284</v>
      </c>
      <c r="B56" t="s">
        <v>665</v>
      </c>
      <c r="C56" t="s">
        <v>805</v>
      </c>
      <c r="D56" t="s">
        <v>1372</v>
      </c>
      <c r="E56" t="s">
        <v>1584</v>
      </c>
      <c r="F56" t="s">
        <v>1711</v>
      </c>
      <c r="G56">
        <v>4</v>
      </c>
      <c r="H56" s="2">
        <v>400</v>
      </c>
      <c r="I56">
        <f t="shared" si="2"/>
        <v>1600</v>
      </c>
      <c r="J56" s="1">
        <f>VLOOKUP(C56,Sheet1!A3:B7,2,0)</f>
        <v>0.03</v>
      </c>
      <c r="K56">
        <f>Table3[[#This Row],[Total price]]*(1-VLOOKUP(Table3[[#This Row],[Category]],Sheet1!A4:B15,2,0))</f>
        <v>1552</v>
      </c>
      <c r="L56" t="s">
        <v>159</v>
      </c>
      <c r="M56" s="2" t="str">
        <f>VLOOKUP(A56,customer!A55:I267,9,0)</f>
        <v>no</v>
      </c>
      <c r="N56" s="11">
        <v>7</v>
      </c>
    </row>
    <row r="57" spans="1:14" x14ac:dyDescent="0.25">
      <c r="A57" t="s">
        <v>285</v>
      </c>
      <c r="B57" t="s">
        <v>666</v>
      </c>
      <c r="C57" t="s">
        <v>806</v>
      </c>
      <c r="D57" t="s">
        <v>1373</v>
      </c>
      <c r="E57" t="s">
        <v>1585</v>
      </c>
      <c r="F57" t="s">
        <v>1711</v>
      </c>
      <c r="G57">
        <v>7</v>
      </c>
      <c r="H57" s="2">
        <v>500</v>
      </c>
      <c r="I57">
        <f t="shared" si="2"/>
        <v>3500</v>
      </c>
      <c r="J57" s="1">
        <f>VLOOKUP(C57,Sheet1!A4:B8,2,0)</f>
        <v>0.05</v>
      </c>
      <c r="K57">
        <f>Table3[[#This Row],[Total price]]*(1-VLOOKUP(Table3[[#This Row],[Category]],Sheet1!A5:B16,2,0))</f>
        <v>3325</v>
      </c>
      <c r="L57" t="s">
        <v>159</v>
      </c>
      <c r="M57" s="2" t="str">
        <f>VLOOKUP(A57,customer!A56:I268,9,0)</f>
        <v>no</v>
      </c>
      <c r="N57" s="11">
        <v>5</v>
      </c>
    </row>
    <row r="58" spans="1:14" x14ac:dyDescent="0.25">
      <c r="A58" t="s">
        <v>286</v>
      </c>
      <c r="B58" t="s">
        <v>667</v>
      </c>
      <c r="C58" t="s">
        <v>803</v>
      </c>
      <c r="D58" t="s">
        <v>1374</v>
      </c>
      <c r="E58" t="s">
        <v>1586</v>
      </c>
      <c r="F58" t="s">
        <v>1711</v>
      </c>
      <c r="G58">
        <v>6</v>
      </c>
      <c r="H58" s="2">
        <v>900</v>
      </c>
      <c r="I58">
        <f t="shared" si="2"/>
        <v>5400</v>
      </c>
      <c r="J58" s="1">
        <f>VLOOKUP(C58,Sheet1!A1:B5,2,0)</f>
        <v>0.05</v>
      </c>
      <c r="K58">
        <f>Table3[[#This Row],[Total price]]*(1-VLOOKUP(Table3[[#This Row],[Category]],Sheet1!A2:B13,2,0))</f>
        <v>5130</v>
      </c>
      <c r="L58" t="s">
        <v>159</v>
      </c>
      <c r="M58" s="2" t="str">
        <f>VLOOKUP(A58,customer!A57:I269,9,0)</f>
        <v>no</v>
      </c>
      <c r="N58" s="11">
        <v>6</v>
      </c>
    </row>
    <row r="59" spans="1:14" x14ac:dyDescent="0.25">
      <c r="A59" t="s">
        <v>287</v>
      </c>
      <c r="B59" t="s">
        <v>668</v>
      </c>
      <c r="C59" t="s">
        <v>804</v>
      </c>
      <c r="D59" t="s">
        <v>1375</v>
      </c>
      <c r="E59" t="s">
        <v>1587</v>
      </c>
      <c r="F59" t="s">
        <v>1712</v>
      </c>
      <c r="G59">
        <v>5</v>
      </c>
      <c r="H59" s="2">
        <v>300</v>
      </c>
      <c r="I59">
        <f t="shared" si="2"/>
        <v>1500</v>
      </c>
      <c r="J59" s="1">
        <f>VLOOKUP(C59,Sheet1!A2:B6,2,0)</f>
        <v>0.04</v>
      </c>
      <c r="K59">
        <f>Table3[[#This Row],[Total price]]*(1-VLOOKUP(Table3[[#This Row],[Category]],Sheet1!A3:B14,2,0))</f>
        <v>1440</v>
      </c>
      <c r="L59" t="s">
        <v>159</v>
      </c>
      <c r="M59" s="2" t="str">
        <f>VLOOKUP(A59,customer!A58:I270,9,0)</f>
        <v xml:space="preserve">yes </v>
      </c>
      <c r="N59" s="11">
        <v>9</v>
      </c>
    </row>
    <row r="60" spans="1:14" x14ac:dyDescent="0.25">
      <c r="A60" t="s">
        <v>288</v>
      </c>
      <c r="B60" t="s">
        <v>669</v>
      </c>
      <c r="C60" t="s">
        <v>805</v>
      </c>
      <c r="D60" t="s">
        <v>1376</v>
      </c>
      <c r="E60" t="s">
        <v>1588</v>
      </c>
      <c r="F60" t="s">
        <v>1712</v>
      </c>
      <c r="G60">
        <v>6</v>
      </c>
      <c r="H60" s="2">
        <v>500</v>
      </c>
      <c r="I60">
        <f t="shared" si="2"/>
        <v>3000</v>
      </c>
      <c r="J60" s="1">
        <f>VLOOKUP(C60,Sheet1!A3:B7,2,0)</f>
        <v>0.03</v>
      </c>
      <c r="K60">
        <f>Table3[[#This Row],[Total price]]*(1-VLOOKUP(Table3[[#This Row],[Category]],Sheet1!A4:B15,2,0))</f>
        <v>2910</v>
      </c>
      <c r="L60" t="s">
        <v>159</v>
      </c>
      <c r="M60" s="2" t="str">
        <f>VLOOKUP(A60,customer!A59:I271,9,0)</f>
        <v xml:space="preserve">yes </v>
      </c>
      <c r="N60" s="11">
        <v>14</v>
      </c>
    </row>
    <row r="61" spans="1:14" x14ac:dyDescent="0.25">
      <c r="A61" t="s">
        <v>289</v>
      </c>
      <c r="B61" t="s">
        <v>670</v>
      </c>
      <c r="C61" t="s">
        <v>806</v>
      </c>
      <c r="D61" t="s">
        <v>1377</v>
      </c>
      <c r="E61" t="s">
        <v>1589</v>
      </c>
      <c r="F61" t="s">
        <v>1712</v>
      </c>
      <c r="G61">
        <v>6</v>
      </c>
      <c r="H61" s="2">
        <v>600</v>
      </c>
      <c r="I61">
        <f t="shared" si="2"/>
        <v>3600</v>
      </c>
      <c r="J61" s="1">
        <f>VLOOKUP(C61,Sheet1!A4:B8,2,0)</f>
        <v>0.05</v>
      </c>
      <c r="K61">
        <f>Table3[[#This Row],[Total price]]*(1-VLOOKUP(Table3[[#This Row],[Category]],Sheet1!A5:B16,2,0))</f>
        <v>3420</v>
      </c>
      <c r="L61" t="s">
        <v>159</v>
      </c>
      <c r="M61" s="2" t="str">
        <f>VLOOKUP(A61,customer!A60:I272,9,0)</f>
        <v xml:space="preserve">yes </v>
      </c>
      <c r="N61" s="11">
        <v>15</v>
      </c>
    </row>
    <row r="62" spans="1:14" x14ac:dyDescent="0.25">
      <c r="A62" t="s">
        <v>290</v>
      </c>
      <c r="B62" t="s">
        <v>671</v>
      </c>
      <c r="C62" t="s">
        <v>803</v>
      </c>
      <c r="D62" t="s">
        <v>1378</v>
      </c>
      <c r="E62" t="s">
        <v>1590</v>
      </c>
      <c r="F62" t="s">
        <v>1711</v>
      </c>
      <c r="G62">
        <v>3</v>
      </c>
      <c r="H62" s="2">
        <v>470</v>
      </c>
      <c r="I62">
        <f t="shared" si="2"/>
        <v>1410</v>
      </c>
      <c r="J62" s="1">
        <f>VLOOKUP(C62,Sheet1!A1:B5,2,0)</f>
        <v>0.05</v>
      </c>
      <c r="K62">
        <f>Table3[[#This Row],[Total price]]*(1-VLOOKUP(Table3[[#This Row],[Category]],Sheet1!A2:B13,2,0))</f>
        <v>1339.5</v>
      </c>
      <c r="L62" t="s">
        <v>159</v>
      </c>
      <c r="M62" s="2" t="str">
        <f>VLOOKUP(A62,customer!A61:I273,9,0)</f>
        <v>no</v>
      </c>
      <c r="N62" s="11">
        <v>20</v>
      </c>
    </row>
    <row r="63" spans="1:14" x14ac:dyDescent="0.25">
      <c r="A63" t="s">
        <v>291</v>
      </c>
      <c r="B63" t="s">
        <v>672</v>
      </c>
      <c r="C63" t="s">
        <v>804</v>
      </c>
      <c r="D63" t="s">
        <v>1379</v>
      </c>
      <c r="E63" t="s">
        <v>1591</v>
      </c>
      <c r="F63" t="s">
        <v>1711</v>
      </c>
      <c r="G63">
        <v>4</v>
      </c>
      <c r="H63" s="2">
        <v>550</v>
      </c>
      <c r="I63">
        <f t="shared" si="2"/>
        <v>2200</v>
      </c>
      <c r="J63" s="1">
        <f>VLOOKUP(C63,Sheet1!A2:B6,2,0)</f>
        <v>0.04</v>
      </c>
      <c r="K63">
        <f>Table3[[#This Row],[Total price]]*(1-VLOOKUP(Table3[[#This Row],[Category]],Sheet1!A3:B14,2,0))</f>
        <v>2112</v>
      </c>
      <c r="L63" t="s">
        <v>159</v>
      </c>
      <c r="M63" s="2" t="str">
        <f>VLOOKUP(A63,customer!A62:I274,9,0)</f>
        <v>no</v>
      </c>
      <c r="N63" s="11">
        <v>16</v>
      </c>
    </row>
    <row r="64" spans="1:14" x14ac:dyDescent="0.25">
      <c r="A64" t="s">
        <v>292</v>
      </c>
      <c r="B64" t="s">
        <v>673</v>
      </c>
      <c r="C64" t="s">
        <v>805</v>
      </c>
      <c r="D64" t="s">
        <v>1380</v>
      </c>
      <c r="E64" t="s">
        <v>1592</v>
      </c>
      <c r="F64" t="s">
        <v>1711</v>
      </c>
      <c r="G64">
        <v>2</v>
      </c>
      <c r="H64" s="2">
        <v>680</v>
      </c>
      <c r="I64">
        <f t="shared" si="2"/>
        <v>1360</v>
      </c>
      <c r="J64" s="1">
        <f>VLOOKUP(C64,Sheet1!A3:B7,2,0)</f>
        <v>0.03</v>
      </c>
      <c r="K64">
        <f>Table3[[#This Row],[Total price]]*(1-VLOOKUP(Table3[[#This Row],[Category]],Sheet1!A4:B15,2,0))</f>
        <v>1319.2</v>
      </c>
      <c r="L64" t="s">
        <v>159</v>
      </c>
      <c r="M64" s="2" t="str">
        <f>VLOOKUP(A64,customer!A63:I275,9,0)</f>
        <v>no</v>
      </c>
      <c r="N64" s="11">
        <v>13</v>
      </c>
    </row>
    <row r="65" spans="1:14" x14ac:dyDescent="0.25">
      <c r="A65" t="s">
        <v>293</v>
      </c>
      <c r="B65" t="s">
        <v>674</v>
      </c>
      <c r="C65" t="s">
        <v>806</v>
      </c>
      <c r="D65" t="s">
        <v>1381</v>
      </c>
      <c r="E65" t="s">
        <v>1593</v>
      </c>
      <c r="F65" t="s">
        <v>1713</v>
      </c>
      <c r="G65">
        <v>8</v>
      </c>
      <c r="H65" s="2">
        <v>920</v>
      </c>
      <c r="I65">
        <f t="shared" si="2"/>
        <v>7360</v>
      </c>
      <c r="J65" s="1">
        <f>VLOOKUP(C65,Sheet1!A4:B8,2,0)</f>
        <v>0.05</v>
      </c>
      <c r="K65">
        <f>Table3[[#This Row],[Total price]]*(1-VLOOKUP(Table3[[#This Row],[Category]],Sheet1!A5:B16,2,0))</f>
        <v>6992</v>
      </c>
      <c r="L65" t="s">
        <v>159</v>
      </c>
      <c r="M65" s="2" t="str">
        <f>VLOOKUP(A65,customer!A64:I276,9,0)</f>
        <v xml:space="preserve">yes </v>
      </c>
      <c r="N65" s="11">
        <v>17</v>
      </c>
    </row>
    <row r="66" spans="1:14" x14ac:dyDescent="0.25">
      <c r="A66" t="s">
        <v>294</v>
      </c>
      <c r="B66" t="s">
        <v>675</v>
      </c>
      <c r="C66" t="s">
        <v>803</v>
      </c>
      <c r="D66" t="s">
        <v>1382</v>
      </c>
      <c r="E66" t="s">
        <v>1594</v>
      </c>
      <c r="F66" t="s">
        <v>1713</v>
      </c>
      <c r="G66">
        <v>9</v>
      </c>
      <c r="H66" s="2">
        <v>580</v>
      </c>
      <c r="I66">
        <f t="shared" si="2"/>
        <v>5220</v>
      </c>
      <c r="J66" s="1">
        <f>VLOOKUP(C66,Sheet1!A1:B5,2,0)</f>
        <v>0.05</v>
      </c>
      <c r="K66">
        <f>Table3[[#This Row],[Total price]]*(1-VLOOKUP(Table3[[#This Row],[Category]],Sheet1!A2:B13,2,0))</f>
        <v>4959</v>
      </c>
      <c r="L66" t="s">
        <v>159</v>
      </c>
      <c r="M66" s="2" t="str">
        <f>VLOOKUP(A66,customer!A65:I277,9,0)</f>
        <v xml:space="preserve">yes </v>
      </c>
      <c r="N66" s="11">
        <v>8</v>
      </c>
    </row>
    <row r="67" spans="1:14" x14ac:dyDescent="0.25">
      <c r="A67" t="s">
        <v>295</v>
      </c>
      <c r="B67" t="s">
        <v>676</v>
      </c>
      <c r="C67" t="s">
        <v>804</v>
      </c>
      <c r="D67" t="s">
        <v>1383</v>
      </c>
      <c r="E67" t="s">
        <v>1595</v>
      </c>
      <c r="F67" t="s">
        <v>1713</v>
      </c>
      <c r="G67">
        <v>10</v>
      </c>
      <c r="H67" s="2">
        <v>450</v>
      </c>
      <c r="I67">
        <f t="shared" si="2"/>
        <v>4500</v>
      </c>
      <c r="J67" s="1">
        <f>VLOOKUP(C67,Sheet1!A2:B6,2,0)</f>
        <v>0.04</v>
      </c>
      <c r="K67">
        <f>Table3[[#This Row],[Total price]]*(1-VLOOKUP(Table3[[#This Row],[Category]],Sheet1!A3:B14,2,0))</f>
        <v>4320</v>
      </c>
      <c r="L67" t="s">
        <v>159</v>
      </c>
      <c r="M67" s="2" t="str">
        <f>VLOOKUP(A67,customer!A66:I278,9,0)</f>
        <v xml:space="preserve">yes </v>
      </c>
      <c r="N67" s="11">
        <v>5</v>
      </c>
    </row>
    <row r="68" spans="1:14" x14ac:dyDescent="0.25">
      <c r="A68" t="s">
        <v>296</v>
      </c>
      <c r="B68" t="s">
        <v>677</v>
      </c>
      <c r="C68" t="s">
        <v>805</v>
      </c>
      <c r="D68" t="s">
        <v>1384</v>
      </c>
      <c r="E68" t="s">
        <v>1596</v>
      </c>
      <c r="F68" t="s">
        <v>1713</v>
      </c>
      <c r="G68">
        <v>12</v>
      </c>
      <c r="H68" s="2">
        <v>650</v>
      </c>
      <c r="I68">
        <f t="shared" si="2"/>
        <v>7800</v>
      </c>
      <c r="J68" s="1">
        <f>VLOOKUP(C68,Sheet1!A3:B7,2,0)</f>
        <v>0.03</v>
      </c>
      <c r="K68">
        <f>Table3[[#This Row],[Total price]]*(1-VLOOKUP(Table3[[#This Row],[Category]],Sheet1!A4:B15,2,0))</f>
        <v>7566</v>
      </c>
      <c r="L68" t="s">
        <v>159</v>
      </c>
      <c r="M68" s="2" t="str">
        <f>VLOOKUP(A68,customer!A67:I279,9,0)</f>
        <v xml:space="preserve">yes </v>
      </c>
      <c r="N68" s="11">
        <v>2</v>
      </c>
    </row>
    <row r="69" spans="1:14" x14ac:dyDescent="0.25">
      <c r="A69" t="s">
        <v>297</v>
      </c>
      <c r="B69" t="s">
        <v>678</v>
      </c>
      <c r="C69" t="s">
        <v>806</v>
      </c>
      <c r="D69" t="s">
        <v>1385</v>
      </c>
      <c r="E69" t="s">
        <v>1597</v>
      </c>
      <c r="F69" t="s">
        <v>1713</v>
      </c>
      <c r="G69">
        <v>5</v>
      </c>
      <c r="H69" s="2">
        <v>585</v>
      </c>
      <c r="I69">
        <f t="shared" si="2"/>
        <v>2925</v>
      </c>
      <c r="J69" s="1">
        <f>VLOOKUP(C69,Sheet1!A4:B8,2,0)</f>
        <v>0.05</v>
      </c>
      <c r="K69">
        <f>Table3[[#This Row],[Total price]]*(1-VLOOKUP(Table3[[#This Row],[Category]],Sheet1!A5:B16,2,0))</f>
        <v>2778.75</v>
      </c>
      <c r="L69" t="s">
        <v>159</v>
      </c>
      <c r="M69" s="2" t="str">
        <f>VLOOKUP(A69,customer!A68:I280,9,0)</f>
        <v xml:space="preserve">yes </v>
      </c>
      <c r="N69" s="11">
        <v>8</v>
      </c>
    </row>
    <row r="70" spans="1:14" x14ac:dyDescent="0.25">
      <c r="A70" t="s">
        <v>298</v>
      </c>
      <c r="B70" t="s">
        <v>679</v>
      </c>
      <c r="C70" t="s">
        <v>803</v>
      </c>
      <c r="D70" t="s">
        <v>1386</v>
      </c>
      <c r="E70" t="s">
        <v>1598</v>
      </c>
      <c r="F70" t="s">
        <v>1713</v>
      </c>
      <c r="G70">
        <v>4</v>
      </c>
      <c r="H70" s="2">
        <v>250</v>
      </c>
      <c r="I70">
        <f t="shared" si="2"/>
        <v>1000</v>
      </c>
      <c r="J70" s="1">
        <f>VLOOKUP(C70,Sheet1!A1:B5,2,0)</f>
        <v>0.05</v>
      </c>
      <c r="K70">
        <f>Table3[[#This Row],[Total price]]*(1-VLOOKUP(Table3[[#This Row],[Category]],Sheet1!A2:B13,2,0))</f>
        <v>950</v>
      </c>
      <c r="L70" t="s">
        <v>159</v>
      </c>
      <c r="M70" s="2" t="str">
        <f>VLOOKUP(A70,customer!A69:I281,9,0)</f>
        <v>no</v>
      </c>
      <c r="N70" s="11">
        <v>5</v>
      </c>
    </row>
    <row r="71" spans="1:14" x14ac:dyDescent="0.25">
      <c r="A71" t="s">
        <v>299</v>
      </c>
      <c r="B71" t="s">
        <v>680</v>
      </c>
      <c r="C71" t="s">
        <v>804</v>
      </c>
      <c r="D71" t="s">
        <v>1387</v>
      </c>
      <c r="E71" t="s">
        <v>1599</v>
      </c>
      <c r="F71" t="s">
        <v>1713</v>
      </c>
      <c r="G71">
        <v>6</v>
      </c>
      <c r="H71" s="2">
        <v>300</v>
      </c>
      <c r="I71">
        <f t="shared" si="2"/>
        <v>1800</v>
      </c>
      <c r="J71" s="1">
        <f>VLOOKUP(C71,Sheet1!A2:B6,2,0)</f>
        <v>0.04</v>
      </c>
      <c r="K71">
        <f>Table3[[#This Row],[Total price]]*(1-VLOOKUP(Table3[[#This Row],[Category]],Sheet1!A3:B14,2,0))</f>
        <v>1728</v>
      </c>
      <c r="L71" t="s">
        <v>159</v>
      </c>
      <c r="M71" s="2" t="str">
        <f>VLOOKUP(A71,customer!A70:I282,9,0)</f>
        <v>no</v>
      </c>
      <c r="N71" s="11">
        <v>10</v>
      </c>
    </row>
    <row r="72" spans="1:14" x14ac:dyDescent="0.25">
      <c r="A72" t="s">
        <v>300</v>
      </c>
      <c r="B72" t="s">
        <v>681</v>
      </c>
      <c r="C72" t="s">
        <v>805</v>
      </c>
      <c r="D72" t="s">
        <v>1388</v>
      </c>
      <c r="E72" t="s">
        <v>1484</v>
      </c>
      <c r="F72" t="s">
        <v>1713</v>
      </c>
      <c r="G72">
        <v>3</v>
      </c>
      <c r="H72" s="2">
        <v>800</v>
      </c>
      <c r="I72">
        <f t="shared" si="2"/>
        <v>2400</v>
      </c>
      <c r="J72" s="1">
        <f>VLOOKUP(C72,Sheet1!A3:B7,2,0)</f>
        <v>0.03</v>
      </c>
      <c r="K72">
        <f>Table3[[#This Row],[Total price]]*(1-VLOOKUP(Table3[[#This Row],[Category]],Sheet1!A4:B15,2,0))</f>
        <v>2328</v>
      </c>
      <c r="L72" t="s">
        <v>159</v>
      </c>
      <c r="M72" s="2" t="str">
        <f>VLOOKUP(A72,customer!A71:I283,9,0)</f>
        <v>no</v>
      </c>
      <c r="N72" s="11">
        <v>12</v>
      </c>
    </row>
    <row r="73" spans="1:14" x14ac:dyDescent="0.25">
      <c r="A73" t="s">
        <v>301</v>
      </c>
      <c r="B73" t="s">
        <v>682</v>
      </c>
      <c r="C73" t="s">
        <v>806</v>
      </c>
      <c r="D73" t="s">
        <v>1389</v>
      </c>
      <c r="E73" t="s">
        <v>1600</v>
      </c>
      <c r="F73" t="s">
        <v>1713</v>
      </c>
      <c r="G73">
        <v>2</v>
      </c>
      <c r="H73" s="2">
        <v>850</v>
      </c>
      <c r="I73">
        <f t="shared" si="2"/>
        <v>1700</v>
      </c>
      <c r="J73" s="1">
        <f>VLOOKUP(C73,Sheet1!A4:B8,2,0)</f>
        <v>0.05</v>
      </c>
      <c r="K73">
        <f>Table3[[#This Row],[Total price]]*(1-VLOOKUP(Table3[[#This Row],[Category]],Sheet1!A5:B16,2,0))</f>
        <v>1615</v>
      </c>
      <c r="L73" t="s">
        <v>159</v>
      </c>
      <c r="M73" s="2" t="str">
        <f>VLOOKUP(A73,customer!A72:I284,9,0)</f>
        <v>no</v>
      </c>
      <c r="N73" s="11">
        <v>14</v>
      </c>
    </row>
    <row r="74" spans="1:14" x14ac:dyDescent="0.25">
      <c r="A74" t="s">
        <v>302</v>
      </c>
      <c r="B74" t="s">
        <v>683</v>
      </c>
      <c r="C74" t="s">
        <v>803</v>
      </c>
      <c r="D74" t="s">
        <v>1390</v>
      </c>
      <c r="E74" t="s">
        <v>1601</v>
      </c>
      <c r="F74" t="s">
        <v>1712</v>
      </c>
      <c r="G74">
        <v>7</v>
      </c>
      <c r="H74" s="2">
        <v>980</v>
      </c>
      <c r="I74">
        <f t="shared" si="2"/>
        <v>6860</v>
      </c>
      <c r="J74" s="1">
        <f>VLOOKUP(C74,Sheet1!A1:B5,2,0)</f>
        <v>0.05</v>
      </c>
      <c r="K74">
        <f>Table3[[#This Row],[Total price]]*(1-VLOOKUP(Table3[[#This Row],[Category]],Sheet1!A2:B13,2,0))</f>
        <v>6517</v>
      </c>
      <c r="L74" t="s">
        <v>159</v>
      </c>
      <c r="M74" s="2" t="str">
        <f>VLOOKUP(A74,customer!A73:I285,9,0)</f>
        <v xml:space="preserve">yes </v>
      </c>
      <c r="N74" s="11">
        <v>18</v>
      </c>
    </row>
    <row r="75" spans="1:14" x14ac:dyDescent="0.25">
      <c r="A75" t="s">
        <v>303</v>
      </c>
      <c r="B75" t="s">
        <v>684</v>
      </c>
      <c r="C75" t="s">
        <v>804</v>
      </c>
      <c r="D75" t="s">
        <v>1391</v>
      </c>
      <c r="E75" t="s">
        <v>1602</v>
      </c>
      <c r="F75" t="s">
        <v>1712</v>
      </c>
      <c r="G75">
        <v>8</v>
      </c>
      <c r="H75" s="2">
        <v>520</v>
      </c>
      <c r="I75">
        <f t="shared" si="2"/>
        <v>4160</v>
      </c>
      <c r="J75" s="1">
        <f>VLOOKUP(C75,Sheet1!A2:B6,2,0)</f>
        <v>0.04</v>
      </c>
      <c r="K75">
        <f>Table3[[#This Row],[Total price]]*(1-VLOOKUP(Table3[[#This Row],[Category]],Sheet1!A3:B14,2,0))</f>
        <v>3993.6</v>
      </c>
      <c r="L75" t="s">
        <v>159</v>
      </c>
      <c r="M75" s="2" t="str">
        <f>VLOOKUP(A75,customer!A74:I286,9,0)</f>
        <v xml:space="preserve">yes </v>
      </c>
      <c r="N75" s="11">
        <v>19</v>
      </c>
    </row>
    <row r="76" spans="1:14" x14ac:dyDescent="0.25">
      <c r="A76" t="s">
        <v>304</v>
      </c>
      <c r="B76" t="s">
        <v>685</v>
      </c>
      <c r="C76" t="s">
        <v>805</v>
      </c>
      <c r="D76" t="s">
        <v>1392</v>
      </c>
      <c r="E76" t="s">
        <v>1603</v>
      </c>
      <c r="F76" t="s">
        <v>1712</v>
      </c>
      <c r="G76">
        <v>9</v>
      </c>
      <c r="H76" s="2">
        <v>560</v>
      </c>
      <c r="I76">
        <f t="shared" si="2"/>
        <v>5040</v>
      </c>
      <c r="J76" s="1">
        <f>VLOOKUP(C76,Sheet1!A3:B7,2,0)</f>
        <v>0.03</v>
      </c>
      <c r="K76">
        <f>Table3[[#This Row],[Total price]]*(1-VLOOKUP(Table3[[#This Row],[Category]],Sheet1!A4:B15,2,0))</f>
        <v>4888.8</v>
      </c>
      <c r="L76" t="s">
        <v>159</v>
      </c>
      <c r="M76" s="2" t="str">
        <f>VLOOKUP(A76,customer!A75:I287,9,0)</f>
        <v xml:space="preserve">yes </v>
      </c>
      <c r="N76" s="11">
        <v>15</v>
      </c>
    </row>
    <row r="77" spans="1:14" x14ac:dyDescent="0.25">
      <c r="A77" t="s">
        <v>305</v>
      </c>
      <c r="B77" t="s">
        <v>686</v>
      </c>
      <c r="C77" t="s">
        <v>806</v>
      </c>
      <c r="D77" t="s">
        <v>1393</v>
      </c>
      <c r="E77" t="s">
        <v>1604</v>
      </c>
      <c r="F77" t="s">
        <v>1712</v>
      </c>
      <c r="G77">
        <v>10</v>
      </c>
      <c r="H77" s="2">
        <v>540</v>
      </c>
      <c r="I77">
        <f t="shared" si="2"/>
        <v>5400</v>
      </c>
      <c r="J77" s="1">
        <f>VLOOKUP(C77,Sheet1!A4:B8,2,0)</f>
        <v>0.05</v>
      </c>
      <c r="K77">
        <f>Table3[[#This Row],[Total price]]*(1-VLOOKUP(Table3[[#This Row],[Category]],Sheet1!A5:B16,2,0))</f>
        <v>5130</v>
      </c>
      <c r="L77" t="s">
        <v>159</v>
      </c>
      <c r="M77" s="2" t="str">
        <f>VLOOKUP(A77,customer!A76:I288,9,0)</f>
        <v xml:space="preserve">yes </v>
      </c>
      <c r="N77" s="11">
        <v>16</v>
      </c>
    </row>
    <row r="78" spans="1:14" x14ac:dyDescent="0.25">
      <c r="A78" t="s">
        <v>306</v>
      </c>
      <c r="B78" t="s">
        <v>687</v>
      </c>
      <c r="C78" t="s">
        <v>803</v>
      </c>
      <c r="D78" t="s">
        <v>1394</v>
      </c>
      <c r="E78" t="s">
        <v>1605</v>
      </c>
      <c r="F78" t="s">
        <v>1712</v>
      </c>
      <c r="G78">
        <v>5</v>
      </c>
      <c r="H78" s="2">
        <v>500</v>
      </c>
      <c r="I78">
        <f>H78*G78</f>
        <v>2500</v>
      </c>
      <c r="J78" s="1">
        <f>VLOOKUP(C78,Sheet1!A1:B5,2,0)</f>
        <v>0.05</v>
      </c>
      <c r="K78">
        <f>Table3[[#This Row],[Total price]]*(1-VLOOKUP(Table3[[#This Row],[Category]],Sheet1!A2:B13,2,0))</f>
        <v>2375</v>
      </c>
      <c r="L78" t="s">
        <v>159</v>
      </c>
      <c r="M78" s="2" t="str">
        <f>VLOOKUP(A78,customer!A77:I289,9,0)</f>
        <v>no</v>
      </c>
      <c r="N78" s="11">
        <v>8</v>
      </c>
    </row>
    <row r="79" spans="1:14" x14ac:dyDescent="0.25">
      <c r="A79" t="s">
        <v>307</v>
      </c>
      <c r="B79" t="s">
        <v>688</v>
      </c>
      <c r="C79" t="s">
        <v>804</v>
      </c>
      <c r="D79" t="s">
        <v>1395</v>
      </c>
      <c r="E79" t="s">
        <v>1535</v>
      </c>
      <c r="F79" t="s">
        <v>1711</v>
      </c>
      <c r="G79">
        <v>4</v>
      </c>
      <c r="H79" s="2">
        <v>800</v>
      </c>
      <c r="I79">
        <f t="shared" si="2"/>
        <v>3200</v>
      </c>
      <c r="J79" s="1">
        <f>VLOOKUP(C79,Sheet1!A2:B6,2,0)</f>
        <v>0.04</v>
      </c>
      <c r="K79">
        <f>Table3[[#This Row],[Total price]]*(1-VLOOKUP(Table3[[#This Row],[Category]],Sheet1!A3:B14,2,0))</f>
        <v>3072</v>
      </c>
      <c r="L79" t="s">
        <v>159</v>
      </c>
      <c r="M79" s="2" t="str">
        <f>VLOOKUP(A79,customer!A78:I290,9,0)</f>
        <v>no</v>
      </c>
      <c r="N79" s="11">
        <v>5</v>
      </c>
    </row>
    <row r="80" spans="1:14" x14ac:dyDescent="0.25">
      <c r="A80" t="s">
        <v>308</v>
      </c>
      <c r="B80" t="s">
        <v>689</v>
      </c>
      <c r="C80" t="s">
        <v>805</v>
      </c>
      <c r="D80" t="s">
        <v>1396</v>
      </c>
      <c r="E80" t="s">
        <v>1606</v>
      </c>
      <c r="F80" t="s">
        <v>1711</v>
      </c>
      <c r="G80">
        <v>6</v>
      </c>
      <c r="H80" s="2">
        <v>650</v>
      </c>
      <c r="I80">
        <f t="shared" si="2"/>
        <v>3900</v>
      </c>
      <c r="J80" s="1">
        <f>VLOOKUP(C80,Sheet1!A3:B7,2,0)</f>
        <v>0.03</v>
      </c>
      <c r="K80">
        <f>Table3[[#This Row],[Total price]]*(1-VLOOKUP(Table3[[#This Row],[Category]],Sheet1!A4:B15,2,0))</f>
        <v>3783</v>
      </c>
      <c r="L80" t="s">
        <v>159</v>
      </c>
      <c r="M80" s="2" t="str">
        <f>VLOOKUP(A80,customer!A79:I291,9,0)</f>
        <v xml:space="preserve">yes </v>
      </c>
      <c r="N80" s="11">
        <v>2</v>
      </c>
    </row>
    <row r="81" spans="1:14" x14ac:dyDescent="0.25">
      <c r="A81" t="s">
        <v>309</v>
      </c>
      <c r="B81" t="s">
        <v>690</v>
      </c>
      <c r="C81" t="s">
        <v>806</v>
      </c>
      <c r="D81" t="s">
        <v>1397</v>
      </c>
      <c r="E81" t="s">
        <v>1607</v>
      </c>
      <c r="F81" t="s">
        <v>1711</v>
      </c>
      <c r="G81">
        <v>3</v>
      </c>
      <c r="H81" s="2">
        <v>450</v>
      </c>
      <c r="I81">
        <f t="shared" si="2"/>
        <v>1350</v>
      </c>
      <c r="J81" s="1">
        <f>VLOOKUP(C81,Sheet1!A4:B8,2,0)</f>
        <v>0.05</v>
      </c>
      <c r="K81">
        <f>Table3[[#This Row],[Total price]]*(1-VLOOKUP(Table3[[#This Row],[Category]],Sheet1!A5:B16,2,0))</f>
        <v>1282.5</v>
      </c>
      <c r="L81" t="s">
        <v>159</v>
      </c>
      <c r="M81" s="2" t="str">
        <f>VLOOKUP(A81,customer!A80:I292,9,0)</f>
        <v xml:space="preserve">yes </v>
      </c>
      <c r="N81" s="11">
        <v>3</v>
      </c>
    </row>
    <row r="82" spans="1:14" x14ac:dyDescent="0.25">
      <c r="A82" t="s">
        <v>310</v>
      </c>
      <c r="B82" t="s">
        <v>691</v>
      </c>
      <c r="C82" t="s">
        <v>803</v>
      </c>
      <c r="D82" t="s">
        <v>1398</v>
      </c>
      <c r="E82" t="s">
        <v>1608</v>
      </c>
      <c r="F82" t="s">
        <v>1711</v>
      </c>
      <c r="G82">
        <v>2</v>
      </c>
      <c r="H82" s="2">
        <v>350</v>
      </c>
      <c r="I82">
        <f t="shared" si="2"/>
        <v>700</v>
      </c>
      <c r="J82" s="1">
        <f>VLOOKUP(C82,Sheet1!A1:B5,2,0)</f>
        <v>0.05</v>
      </c>
      <c r="K82">
        <f>Table3[[#This Row],[Total price]]*(1-VLOOKUP(Table3[[#This Row],[Category]],Sheet1!A2:B13,2,0))</f>
        <v>665</v>
      </c>
      <c r="L82" t="s">
        <v>159</v>
      </c>
      <c r="M82" s="2" t="str">
        <f>VLOOKUP(A82,customer!A81:I293,9,0)</f>
        <v xml:space="preserve">yes </v>
      </c>
      <c r="N82" s="11">
        <v>7</v>
      </c>
    </row>
    <row r="83" spans="1:14" x14ac:dyDescent="0.25">
      <c r="A83" t="s">
        <v>311</v>
      </c>
      <c r="B83" t="s">
        <v>692</v>
      </c>
      <c r="C83" t="s">
        <v>804</v>
      </c>
      <c r="D83" t="s">
        <v>1399</v>
      </c>
      <c r="E83" t="s">
        <v>1479</v>
      </c>
      <c r="F83" t="s">
        <v>1711</v>
      </c>
      <c r="G83">
        <v>8</v>
      </c>
      <c r="H83" s="2">
        <v>650</v>
      </c>
      <c r="I83">
        <f t="shared" si="2"/>
        <v>5200</v>
      </c>
      <c r="J83" s="1">
        <f>VLOOKUP(C83,Sheet1!A2:B6,2,0)</f>
        <v>0.04</v>
      </c>
      <c r="K83">
        <f>Table3[[#This Row],[Total price]]*(1-VLOOKUP(Table3[[#This Row],[Category]],Sheet1!A3:B14,2,0))</f>
        <v>4992</v>
      </c>
      <c r="L83" t="s">
        <v>159</v>
      </c>
      <c r="M83" s="2" t="str">
        <f>VLOOKUP(A83,customer!A82:I294,9,0)</f>
        <v>no</v>
      </c>
      <c r="N83" s="11">
        <v>6</v>
      </c>
    </row>
    <row r="84" spans="1:14" x14ac:dyDescent="0.25">
      <c r="A84" t="s">
        <v>312</v>
      </c>
      <c r="B84" t="s">
        <v>693</v>
      </c>
      <c r="C84" t="s">
        <v>805</v>
      </c>
      <c r="D84" t="s">
        <v>1400</v>
      </c>
      <c r="E84" t="s">
        <v>1609</v>
      </c>
      <c r="F84" t="s">
        <v>1711</v>
      </c>
      <c r="G84">
        <v>9</v>
      </c>
      <c r="H84" s="2">
        <v>850</v>
      </c>
      <c r="I84">
        <f t="shared" si="2"/>
        <v>7650</v>
      </c>
      <c r="J84" s="1">
        <f>VLOOKUP(C84,Sheet1!A3:B7,2,0)</f>
        <v>0.03</v>
      </c>
      <c r="K84">
        <f>Table3[[#This Row],[Total price]]*(1-VLOOKUP(Table3[[#This Row],[Category]],Sheet1!A4:B15,2,0))</f>
        <v>7420.5</v>
      </c>
      <c r="L84" t="s">
        <v>159</v>
      </c>
      <c r="M84" s="2" t="str">
        <f>VLOOKUP(A84,customer!A83:I295,9,0)</f>
        <v>no</v>
      </c>
      <c r="N84" s="11">
        <v>4</v>
      </c>
    </row>
    <row r="85" spans="1:14" x14ac:dyDescent="0.25">
      <c r="A85" t="s">
        <v>313</v>
      </c>
      <c r="B85" t="s">
        <v>694</v>
      </c>
      <c r="C85" t="s">
        <v>806</v>
      </c>
      <c r="D85" t="s">
        <v>1401</v>
      </c>
      <c r="E85" t="s">
        <v>1610</v>
      </c>
      <c r="F85" t="s">
        <v>1713</v>
      </c>
      <c r="G85">
        <v>10</v>
      </c>
      <c r="H85" s="2">
        <v>450</v>
      </c>
      <c r="I85">
        <f t="shared" si="2"/>
        <v>4500</v>
      </c>
      <c r="J85" s="1">
        <f>VLOOKUP(C85,Sheet1!A4:B8,2,0)</f>
        <v>0.05</v>
      </c>
      <c r="K85">
        <f>Table3[[#This Row],[Total price]]*(1-VLOOKUP(Table3[[#This Row],[Category]],Sheet1!A5:B16,2,0))</f>
        <v>4275</v>
      </c>
      <c r="L85" t="s">
        <v>159</v>
      </c>
      <c r="M85" s="2" t="str">
        <f>VLOOKUP(A85,customer!A84:I296,9,0)</f>
        <v>no</v>
      </c>
      <c r="N85" s="11">
        <v>11</v>
      </c>
    </row>
    <row r="86" spans="1:14" x14ac:dyDescent="0.25">
      <c r="A86" t="s">
        <v>314</v>
      </c>
      <c r="B86" t="s">
        <v>695</v>
      </c>
      <c r="C86" t="s">
        <v>803</v>
      </c>
      <c r="D86" t="s">
        <v>1402</v>
      </c>
      <c r="E86" t="s">
        <v>1611</v>
      </c>
      <c r="F86" t="s">
        <v>1713</v>
      </c>
      <c r="G86">
        <v>12</v>
      </c>
      <c r="H86" s="2">
        <v>650</v>
      </c>
      <c r="I86">
        <f t="shared" si="2"/>
        <v>7800</v>
      </c>
      <c r="J86" s="1">
        <f>VLOOKUP(C86,Sheet1!A1:B5,2,0)</f>
        <v>0.05</v>
      </c>
      <c r="K86">
        <f>Table3[[#This Row],[Total price]]*(1-VLOOKUP(Table3[[#This Row],[Category]],Sheet1!A2:B13,2,0))</f>
        <v>7410</v>
      </c>
      <c r="L86" t="s">
        <v>159</v>
      </c>
      <c r="M86" s="2" t="str">
        <f>VLOOKUP(A86,customer!A85:I297,9,0)</f>
        <v xml:space="preserve">yes </v>
      </c>
      <c r="N86" s="11">
        <v>15</v>
      </c>
    </row>
    <row r="87" spans="1:14" x14ac:dyDescent="0.25">
      <c r="A87" t="s">
        <v>315</v>
      </c>
      <c r="B87" t="s">
        <v>696</v>
      </c>
      <c r="C87" t="s">
        <v>804</v>
      </c>
      <c r="D87" t="s">
        <v>1403</v>
      </c>
      <c r="E87" t="s">
        <v>1612</v>
      </c>
      <c r="F87" t="s">
        <v>1713</v>
      </c>
      <c r="G87">
        <v>4</v>
      </c>
      <c r="H87" s="2">
        <v>250</v>
      </c>
      <c r="I87">
        <f t="shared" si="2"/>
        <v>1000</v>
      </c>
      <c r="J87" s="1">
        <f>VLOOKUP(C87,Sheet1!A2:B6,2,0)</f>
        <v>0.04</v>
      </c>
      <c r="K87">
        <f>Table3[[#This Row],[Total price]]*(1-VLOOKUP(Table3[[#This Row],[Category]],Sheet1!A3:B14,2,0))</f>
        <v>960</v>
      </c>
      <c r="L87" t="s">
        <v>159</v>
      </c>
      <c r="M87" s="2" t="str">
        <f>VLOOKUP(A87,customer!A86:I298,9,0)</f>
        <v>no</v>
      </c>
      <c r="N87" s="11">
        <v>19</v>
      </c>
    </row>
    <row r="88" spans="1:14" x14ac:dyDescent="0.25">
      <c r="A88" t="s">
        <v>316</v>
      </c>
      <c r="B88" t="s">
        <v>697</v>
      </c>
      <c r="C88" t="s">
        <v>805</v>
      </c>
      <c r="D88" t="s">
        <v>1404</v>
      </c>
      <c r="E88" t="s">
        <v>1613</v>
      </c>
      <c r="F88" t="s">
        <v>1713</v>
      </c>
      <c r="G88">
        <v>5</v>
      </c>
      <c r="H88" s="2">
        <v>280</v>
      </c>
      <c r="I88">
        <f t="shared" si="2"/>
        <v>1400</v>
      </c>
      <c r="J88" s="1">
        <f>VLOOKUP(C88,Sheet1!A3:B7,2,0)</f>
        <v>0.03</v>
      </c>
      <c r="K88">
        <f>Table3[[#This Row],[Total price]]*(1-VLOOKUP(Table3[[#This Row],[Category]],Sheet1!A4:B15,2,0))</f>
        <v>1358</v>
      </c>
      <c r="L88" t="s">
        <v>159</v>
      </c>
      <c r="M88" s="2" t="str">
        <f>VLOOKUP(A88,customer!A87:I299,9,0)</f>
        <v>no</v>
      </c>
      <c r="N88" s="11">
        <v>20</v>
      </c>
    </row>
    <row r="89" spans="1:14" x14ac:dyDescent="0.25">
      <c r="A89" t="s">
        <v>317</v>
      </c>
      <c r="B89" t="s">
        <v>698</v>
      </c>
      <c r="C89" t="s">
        <v>806</v>
      </c>
      <c r="D89" t="s">
        <v>1405</v>
      </c>
      <c r="E89" t="s">
        <v>1614</v>
      </c>
      <c r="F89" t="s">
        <v>1713</v>
      </c>
      <c r="G89">
        <v>2</v>
      </c>
      <c r="H89" s="2">
        <v>290</v>
      </c>
      <c r="I89">
        <f t="shared" si="2"/>
        <v>580</v>
      </c>
      <c r="J89" s="1">
        <f>VLOOKUP(C89,Sheet1!A4:B8,2,0)</f>
        <v>0.05</v>
      </c>
      <c r="K89">
        <f>Table3[[#This Row],[Total price]]*(1-VLOOKUP(Table3[[#This Row],[Category]],Sheet1!A5:B16,2,0))</f>
        <v>551</v>
      </c>
      <c r="L89" t="s">
        <v>159</v>
      </c>
      <c r="M89" s="2" t="str">
        <f>VLOOKUP(A89,customer!A88:I300,9,0)</f>
        <v>no</v>
      </c>
      <c r="N89" s="11">
        <v>3</v>
      </c>
    </row>
    <row r="90" spans="1:14" x14ac:dyDescent="0.25">
      <c r="A90" t="s">
        <v>318</v>
      </c>
      <c r="B90" t="s">
        <v>699</v>
      </c>
      <c r="C90" t="s">
        <v>803</v>
      </c>
      <c r="D90" t="s">
        <v>1406</v>
      </c>
      <c r="E90" t="s">
        <v>1550</v>
      </c>
      <c r="F90" t="s">
        <v>1713</v>
      </c>
      <c r="G90">
        <v>6</v>
      </c>
      <c r="H90" s="2">
        <v>645</v>
      </c>
      <c r="I90">
        <f t="shared" si="2"/>
        <v>3870</v>
      </c>
      <c r="J90" s="1">
        <f>VLOOKUP(C90,Sheet1!A1:B5,2,0)</f>
        <v>0.05</v>
      </c>
      <c r="K90">
        <f>Table3[[#This Row],[Total price]]*(1-VLOOKUP(Table3[[#This Row],[Category]],Sheet1!A2:B13,2,0))</f>
        <v>3676.5</v>
      </c>
      <c r="L90" t="s">
        <v>159</v>
      </c>
      <c r="M90" s="2" t="str">
        <f>VLOOKUP(A90,customer!A89:I301,9,0)</f>
        <v xml:space="preserve">yes </v>
      </c>
      <c r="N90" s="11">
        <v>5</v>
      </c>
    </row>
    <row r="91" spans="1:14" x14ac:dyDescent="0.25">
      <c r="A91" t="s">
        <v>319</v>
      </c>
      <c r="B91" t="s">
        <v>700</v>
      </c>
      <c r="C91" t="s">
        <v>804</v>
      </c>
      <c r="D91" t="s">
        <v>1407</v>
      </c>
      <c r="E91" t="s">
        <v>1455</v>
      </c>
      <c r="F91" t="s">
        <v>1713</v>
      </c>
      <c r="G91">
        <v>6</v>
      </c>
      <c r="H91" s="2">
        <v>840</v>
      </c>
      <c r="I91">
        <f t="shared" si="2"/>
        <v>5040</v>
      </c>
      <c r="J91" s="1">
        <f>VLOOKUP(C91,Sheet1!A2:B6,2,0)</f>
        <v>0.04</v>
      </c>
      <c r="K91">
        <f>Table3[[#This Row],[Total price]]*(1-VLOOKUP(Table3[[#This Row],[Category]],Sheet1!A3:B14,2,0))</f>
        <v>4838.3999999999996</v>
      </c>
      <c r="L91" t="s">
        <v>159</v>
      </c>
      <c r="M91" s="2" t="str">
        <f>VLOOKUP(A91,customer!A90:I302,9,0)</f>
        <v xml:space="preserve">yes </v>
      </c>
      <c r="N91" s="11">
        <v>6</v>
      </c>
    </row>
    <row r="92" spans="1:14" x14ac:dyDescent="0.25">
      <c r="A92" t="s">
        <v>320</v>
      </c>
      <c r="B92" t="s">
        <v>701</v>
      </c>
      <c r="C92" t="s">
        <v>805</v>
      </c>
      <c r="D92" t="s">
        <v>1408</v>
      </c>
      <c r="E92" t="s">
        <v>1536</v>
      </c>
      <c r="F92" t="s">
        <v>1713</v>
      </c>
      <c r="G92">
        <v>5</v>
      </c>
      <c r="H92" s="2">
        <v>150</v>
      </c>
      <c r="I92">
        <f t="shared" si="2"/>
        <v>750</v>
      </c>
      <c r="J92" s="1">
        <f>VLOOKUP(C92,Sheet1!A3:B7,2,0)</f>
        <v>0.03</v>
      </c>
      <c r="K92">
        <f>Table3[[#This Row],[Total price]]*(1-VLOOKUP(Table3[[#This Row],[Category]],Sheet1!A4:B15,2,0))</f>
        <v>727.5</v>
      </c>
      <c r="L92" t="s">
        <v>159</v>
      </c>
      <c r="M92" s="2" t="str">
        <f>VLOOKUP(A92,customer!A91:I303,9,0)</f>
        <v xml:space="preserve">yes </v>
      </c>
      <c r="N92" s="11">
        <v>8</v>
      </c>
    </row>
    <row r="93" spans="1:14" x14ac:dyDescent="0.25">
      <c r="A93" t="s">
        <v>321</v>
      </c>
      <c r="B93" t="s">
        <v>702</v>
      </c>
      <c r="C93" t="s">
        <v>806</v>
      </c>
      <c r="D93" t="s">
        <v>1409</v>
      </c>
      <c r="E93" t="s">
        <v>1615</v>
      </c>
      <c r="F93" t="s">
        <v>1713</v>
      </c>
      <c r="G93">
        <v>3</v>
      </c>
      <c r="H93" s="2">
        <v>300</v>
      </c>
      <c r="I93">
        <f t="shared" si="2"/>
        <v>900</v>
      </c>
      <c r="J93" s="1">
        <f>VLOOKUP(C93,Sheet1!A4:B8,2,0)</f>
        <v>0.05</v>
      </c>
      <c r="K93">
        <f>Table3[[#This Row],[Total price]]*(1-VLOOKUP(Table3[[#This Row],[Category]],Sheet1!A5:B16,2,0))</f>
        <v>855</v>
      </c>
      <c r="L93" t="s">
        <v>159</v>
      </c>
      <c r="M93" s="2" t="str">
        <f>VLOOKUP(A93,customer!A92:I304,9,0)</f>
        <v xml:space="preserve">yes </v>
      </c>
      <c r="N93" s="11">
        <v>5</v>
      </c>
    </row>
    <row r="94" spans="1:14" x14ac:dyDescent="0.25">
      <c r="A94" t="s">
        <v>322</v>
      </c>
      <c r="B94" t="s">
        <v>703</v>
      </c>
      <c r="C94" t="s">
        <v>803</v>
      </c>
      <c r="D94" t="s">
        <v>1410</v>
      </c>
      <c r="E94" t="s">
        <v>1478</v>
      </c>
      <c r="F94" t="s">
        <v>1711</v>
      </c>
      <c r="G94">
        <v>4</v>
      </c>
      <c r="H94" s="2">
        <v>350</v>
      </c>
      <c r="I94">
        <f t="shared" si="2"/>
        <v>1400</v>
      </c>
      <c r="J94" s="1">
        <f>VLOOKUP(C94,Sheet1!A1:B5,2,0)</f>
        <v>0.05</v>
      </c>
      <c r="K94">
        <f>Table3[[#This Row],[Total price]]*(1-VLOOKUP(Table3[[#This Row],[Category]],Sheet1!A2:B13,2,0))</f>
        <v>1330</v>
      </c>
      <c r="L94" t="s">
        <v>159</v>
      </c>
      <c r="M94" s="2" t="str">
        <f>VLOOKUP(A94,customer!A93:I305,9,0)</f>
        <v>no</v>
      </c>
      <c r="N94" s="11">
        <v>6</v>
      </c>
    </row>
    <row r="95" spans="1:14" x14ac:dyDescent="0.25">
      <c r="A95" t="s">
        <v>323</v>
      </c>
      <c r="B95" t="s">
        <v>704</v>
      </c>
      <c r="C95" t="s">
        <v>804</v>
      </c>
      <c r="D95" t="s">
        <v>1411</v>
      </c>
      <c r="E95" t="s">
        <v>1616</v>
      </c>
      <c r="F95" t="s">
        <v>1711</v>
      </c>
      <c r="G95">
        <v>8</v>
      </c>
      <c r="H95" s="2">
        <v>380</v>
      </c>
      <c r="I95">
        <f>H95*G95</f>
        <v>3040</v>
      </c>
      <c r="J95" s="1">
        <f>VLOOKUP(C95,Sheet1!A2:B6,2,0)</f>
        <v>0.04</v>
      </c>
      <c r="K95">
        <f>Table3[[#This Row],[Total price]]*(1-VLOOKUP(Table3[[#This Row],[Category]],Sheet1!A3:B14,2,0))</f>
        <v>2918.4</v>
      </c>
      <c r="L95" t="s">
        <v>159</v>
      </c>
      <c r="M95" s="2" t="str">
        <f>VLOOKUP(A95,customer!A94:I306,9,0)</f>
        <v>no</v>
      </c>
      <c r="N95" s="11">
        <v>2</v>
      </c>
    </row>
    <row r="96" spans="1:14" x14ac:dyDescent="0.25">
      <c r="A96" t="s">
        <v>324</v>
      </c>
      <c r="B96" t="s">
        <v>705</v>
      </c>
      <c r="C96" t="s">
        <v>805</v>
      </c>
      <c r="D96" t="s">
        <v>1412</v>
      </c>
      <c r="E96" t="s">
        <v>1617</v>
      </c>
      <c r="F96" t="s">
        <v>1712</v>
      </c>
      <c r="G96">
        <v>7</v>
      </c>
      <c r="H96" s="2">
        <v>420</v>
      </c>
      <c r="I96">
        <f t="shared" si="2"/>
        <v>2940</v>
      </c>
      <c r="J96" s="1">
        <f>VLOOKUP(C96,Sheet1!A3:B7,2,0)</f>
        <v>0.03</v>
      </c>
      <c r="K96">
        <f>Table3[[#This Row],[Total price]]*(1-VLOOKUP(Table3[[#This Row],[Category]],Sheet1!A4:B15,2,0))</f>
        <v>2851.7999999999997</v>
      </c>
      <c r="L96" t="s">
        <v>159</v>
      </c>
      <c r="M96" s="2" t="str">
        <f>VLOOKUP(A96,customer!A95:I307,9,0)</f>
        <v xml:space="preserve">yes </v>
      </c>
      <c r="N96" s="11">
        <v>3</v>
      </c>
    </row>
    <row r="97" spans="1:14" x14ac:dyDescent="0.25">
      <c r="A97" t="s">
        <v>325</v>
      </c>
      <c r="B97" t="s">
        <v>706</v>
      </c>
      <c r="C97" t="s">
        <v>806</v>
      </c>
      <c r="D97" t="s">
        <v>1413</v>
      </c>
      <c r="E97" t="s">
        <v>1618</v>
      </c>
      <c r="F97" t="s">
        <v>1712</v>
      </c>
      <c r="G97">
        <v>9</v>
      </c>
      <c r="H97" s="2">
        <v>435</v>
      </c>
      <c r="I97">
        <f t="shared" si="2"/>
        <v>3915</v>
      </c>
      <c r="J97" s="1">
        <f>VLOOKUP(C97,Sheet1!A4:B8,2,0)</f>
        <v>0.05</v>
      </c>
      <c r="K97">
        <f>Table3[[#This Row],[Total price]]*(1-VLOOKUP(Table3[[#This Row],[Category]],Sheet1!A5:B16,2,0))</f>
        <v>3719.25</v>
      </c>
      <c r="L97" t="s">
        <v>159</v>
      </c>
      <c r="M97" s="2" t="str">
        <f>VLOOKUP(A97,customer!A96:I308,9,0)</f>
        <v>no</v>
      </c>
      <c r="N97" s="11">
        <v>4</v>
      </c>
    </row>
    <row r="98" spans="1:14" x14ac:dyDescent="0.25">
      <c r="A98" t="s">
        <v>326</v>
      </c>
      <c r="B98" t="s">
        <v>707</v>
      </c>
      <c r="C98" t="s">
        <v>803</v>
      </c>
      <c r="D98" t="s">
        <v>1414</v>
      </c>
      <c r="E98" t="s">
        <v>1619</v>
      </c>
      <c r="F98" t="s">
        <v>1713</v>
      </c>
      <c r="G98">
        <v>10</v>
      </c>
      <c r="H98" s="2">
        <v>560</v>
      </c>
      <c r="I98">
        <f t="shared" si="2"/>
        <v>5600</v>
      </c>
      <c r="J98" s="1">
        <f>VLOOKUP(C98,Sheet1!A1:B5,2,0)</f>
        <v>0.05</v>
      </c>
      <c r="K98">
        <f>Table3[[#This Row],[Total price]]*(1-VLOOKUP(Table3[[#This Row],[Category]],Sheet1!A2:B13,2,0))</f>
        <v>5320</v>
      </c>
      <c r="L98" t="s">
        <v>159</v>
      </c>
      <c r="M98" s="2" t="str">
        <f>VLOOKUP(A98,customer!A97:I309,9,0)</f>
        <v xml:space="preserve">yes </v>
      </c>
      <c r="N98" s="11">
        <v>7</v>
      </c>
    </row>
    <row r="99" spans="1:14" x14ac:dyDescent="0.25">
      <c r="A99" t="s">
        <v>327</v>
      </c>
      <c r="B99" t="s">
        <v>708</v>
      </c>
      <c r="C99" t="s">
        <v>804</v>
      </c>
      <c r="D99" t="s">
        <v>1415</v>
      </c>
      <c r="E99" t="s">
        <v>1620</v>
      </c>
      <c r="F99" t="s">
        <v>1713</v>
      </c>
      <c r="G99">
        <v>4</v>
      </c>
      <c r="H99" s="2">
        <v>580</v>
      </c>
      <c r="I99">
        <f t="shared" si="2"/>
        <v>2320</v>
      </c>
      <c r="J99" s="1">
        <f>VLOOKUP(C99,Sheet1!A2:B6,2,0)</f>
        <v>0.04</v>
      </c>
      <c r="K99">
        <f>Table3[[#This Row],[Total price]]*(1-VLOOKUP(Table3[[#This Row],[Category]],Sheet1!A3:B14,2,0))</f>
        <v>2227.1999999999998</v>
      </c>
      <c r="L99" t="s">
        <v>159</v>
      </c>
      <c r="M99" s="2" t="str">
        <f>VLOOKUP(A99,customer!A98:I310,9,0)</f>
        <v xml:space="preserve">yes </v>
      </c>
      <c r="N99" s="11">
        <v>9</v>
      </c>
    </row>
    <row r="100" spans="1:14" x14ac:dyDescent="0.25">
      <c r="A100" t="s">
        <v>328</v>
      </c>
      <c r="B100" t="s">
        <v>709</v>
      </c>
      <c r="C100" t="s">
        <v>805</v>
      </c>
      <c r="D100" t="s">
        <v>1416</v>
      </c>
      <c r="E100" t="s">
        <v>1621</v>
      </c>
      <c r="F100" t="s">
        <v>1713</v>
      </c>
      <c r="G100">
        <v>5</v>
      </c>
      <c r="H100" s="2">
        <v>570</v>
      </c>
      <c r="I100">
        <f t="shared" si="2"/>
        <v>2850</v>
      </c>
      <c r="J100" s="1">
        <f>VLOOKUP(C100,Sheet1!A3:B7,2,0)</f>
        <v>0.03</v>
      </c>
      <c r="K100">
        <f>Table3[[#This Row],[Total price]]*(1-VLOOKUP(Table3[[#This Row],[Category]],Sheet1!A4:B15,2,0))</f>
        <v>2764.5</v>
      </c>
      <c r="L100" t="s">
        <v>159</v>
      </c>
      <c r="M100" s="2" t="str">
        <f>VLOOKUP(A100,customer!A99:I311,9,0)</f>
        <v>no</v>
      </c>
      <c r="N100" s="11">
        <v>11</v>
      </c>
    </row>
    <row r="101" spans="1:14" x14ac:dyDescent="0.25">
      <c r="A101" t="s">
        <v>329</v>
      </c>
      <c r="B101" t="s">
        <v>710</v>
      </c>
      <c r="C101" t="s">
        <v>806</v>
      </c>
      <c r="D101" t="s">
        <v>1417</v>
      </c>
      <c r="E101" t="s">
        <v>1433</v>
      </c>
      <c r="F101" t="s">
        <v>1713</v>
      </c>
      <c r="G101">
        <v>8</v>
      </c>
      <c r="H101" s="2">
        <v>560</v>
      </c>
      <c r="I101">
        <f t="shared" si="2"/>
        <v>4480</v>
      </c>
      <c r="J101" s="1">
        <f>VLOOKUP(C101,Sheet1!A4:B8,2,0)</f>
        <v>0.05</v>
      </c>
      <c r="K101">
        <f>Table3[[#This Row],[Total price]]*(1-VLOOKUP(Table3[[#This Row],[Category]],Sheet1!A5:B16,2,0))</f>
        <v>4256</v>
      </c>
      <c r="L101" t="s">
        <v>159</v>
      </c>
      <c r="M101" s="2" t="str">
        <f>VLOOKUP(A101,customer!A100:I312,9,0)</f>
        <v>no</v>
      </c>
      <c r="N101" s="11">
        <v>10</v>
      </c>
    </row>
    <row r="102" spans="1:14" x14ac:dyDescent="0.25">
      <c r="A102" t="s">
        <v>330</v>
      </c>
      <c r="B102" t="s">
        <v>711</v>
      </c>
      <c r="C102" t="s">
        <v>803</v>
      </c>
      <c r="D102" t="s">
        <v>1418</v>
      </c>
      <c r="E102" t="s">
        <v>1622</v>
      </c>
      <c r="F102" t="s">
        <v>1711</v>
      </c>
      <c r="G102">
        <v>6</v>
      </c>
      <c r="H102" s="2">
        <v>520</v>
      </c>
      <c r="I102">
        <f t="shared" si="2"/>
        <v>3120</v>
      </c>
      <c r="J102" s="1">
        <f>VLOOKUP(C102,Sheet1!A1:B5,2,0)</f>
        <v>0.05</v>
      </c>
      <c r="K102">
        <f>Table3[[#This Row],[Total price]]*(1-VLOOKUP(Table3[[#This Row],[Category]],Sheet1!A2:B13,2,0))</f>
        <v>2964</v>
      </c>
      <c r="L102" t="s">
        <v>159</v>
      </c>
      <c r="M102" s="2" t="str">
        <f>VLOOKUP(A102,customer!A101:I313,9,0)</f>
        <v>no</v>
      </c>
      <c r="N102" s="11">
        <v>12</v>
      </c>
    </row>
    <row r="103" spans="1:14" x14ac:dyDescent="0.25">
      <c r="A103" t="s">
        <v>331</v>
      </c>
      <c r="B103" t="s">
        <v>712</v>
      </c>
      <c r="C103" t="s">
        <v>804</v>
      </c>
      <c r="D103" t="s">
        <v>1419</v>
      </c>
      <c r="E103" t="s">
        <v>1623</v>
      </c>
      <c r="F103" t="s">
        <v>1711</v>
      </c>
      <c r="G103">
        <v>3</v>
      </c>
      <c r="H103" s="2">
        <v>510</v>
      </c>
      <c r="I103">
        <f t="shared" si="2"/>
        <v>1530</v>
      </c>
      <c r="J103" s="1">
        <f>VLOOKUP(C103,Sheet1!A2:B6,2,0)</f>
        <v>0.04</v>
      </c>
      <c r="K103">
        <f>Table3[[#This Row],[Total price]]*(1-VLOOKUP(Table3[[#This Row],[Category]],Sheet1!A3:B14,2,0))</f>
        <v>1468.8</v>
      </c>
      <c r="L103" t="s">
        <v>159</v>
      </c>
      <c r="M103" s="2" t="str">
        <f>VLOOKUP(A103,customer!A102:I314,9,0)</f>
        <v xml:space="preserve">yes </v>
      </c>
      <c r="N103" s="11">
        <v>15</v>
      </c>
    </row>
    <row r="104" spans="1:14" x14ac:dyDescent="0.25">
      <c r="A104" t="s">
        <v>332</v>
      </c>
      <c r="B104" t="s">
        <v>713</v>
      </c>
      <c r="C104" t="s">
        <v>805</v>
      </c>
      <c r="D104" t="s">
        <v>1420</v>
      </c>
      <c r="E104" t="s">
        <v>1624</v>
      </c>
      <c r="F104" t="s">
        <v>1711</v>
      </c>
      <c r="G104">
        <v>2</v>
      </c>
      <c r="H104" s="2">
        <v>840</v>
      </c>
      <c r="I104">
        <f t="shared" si="2"/>
        <v>1680</v>
      </c>
      <c r="J104" s="1">
        <f>VLOOKUP(C104,Sheet1!A3:B7,2,0)</f>
        <v>0.03</v>
      </c>
      <c r="K104">
        <f>Table3[[#This Row],[Total price]]*(1-VLOOKUP(Table3[[#This Row],[Category]],Sheet1!A2:B13,2,0))</f>
        <v>1629.6</v>
      </c>
      <c r="L104" t="s">
        <v>159</v>
      </c>
      <c r="M104" s="2" t="str">
        <f>VLOOKUP(A104,customer!A103:I315,9,0)</f>
        <v xml:space="preserve">yes </v>
      </c>
      <c r="N104" s="11">
        <v>14</v>
      </c>
    </row>
    <row r="105" spans="1:14" x14ac:dyDescent="0.25">
      <c r="A105" t="s">
        <v>333</v>
      </c>
      <c r="B105" t="s">
        <v>714</v>
      </c>
      <c r="C105" t="s">
        <v>806</v>
      </c>
      <c r="D105" t="s">
        <v>1421</v>
      </c>
      <c r="E105" t="s">
        <v>1531</v>
      </c>
      <c r="F105" t="s">
        <v>1711</v>
      </c>
      <c r="G105">
        <v>4</v>
      </c>
      <c r="H105" s="2">
        <v>830</v>
      </c>
      <c r="I105">
        <f t="shared" si="2"/>
        <v>3320</v>
      </c>
      <c r="J105" s="1">
        <f>VLOOKUP(C105,Sheet1!A4:B8,2,0)</f>
        <v>0.05</v>
      </c>
      <c r="K105">
        <f>Table3[[#This Row],[Total price]]*(1-VLOOKUP(Table3[[#This Row],[Category]],Sheet1!A2:B13,2,0))</f>
        <v>3154</v>
      </c>
      <c r="L105" t="s">
        <v>159</v>
      </c>
      <c r="M105" s="2" t="str">
        <f>VLOOKUP(A105,customer!A104:I316,9,0)</f>
        <v xml:space="preserve">yes </v>
      </c>
      <c r="N105" s="11">
        <v>13</v>
      </c>
    </row>
    <row r="106" spans="1:14" x14ac:dyDescent="0.25">
      <c r="A106" t="s">
        <v>334</v>
      </c>
      <c r="B106" t="s">
        <v>715</v>
      </c>
      <c r="C106" t="s">
        <v>803</v>
      </c>
      <c r="D106" t="s">
        <v>1422</v>
      </c>
      <c r="E106" t="s">
        <v>1625</v>
      </c>
      <c r="F106" t="s">
        <v>1711</v>
      </c>
      <c r="G106">
        <v>2</v>
      </c>
      <c r="H106" s="2">
        <v>820</v>
      </c>
      <c r="I106">
        <f t="shared" si="2"/>
        <v>1640</v>
      </c>
      <c r="J106" s="1">
        <f>VLOOKUP(C106,Sheet1!A1:B5,2,0)</f>
        <v>0.05</v>
      </c>
      <c r="K106">
        <f>Table3[[#This Row],[Total price]]*(1-VLOOKUP(Table3[[#This Row],[Category]],Sheet1!A2:B13,2,0))</f>
        <v>1558</v>
      </c>
      <c r="L106" t="s">
        <v>159</v>
      </c>
      <c r="M106" s="2" t="str">
        <f>VLOOKUP(A106,customer!A105:I317,9,0)</f>
        <v xml:space="preserve">yes </v>
      </c>
      <c r="N106" s="11">
        <v>19</v>
      </c>
    </row>
    <row r="107" spans="1:14" x14ac:dyDescent="0.25">
      <c r="A107" t="s">
        <v>335</v>
      </c>
      <c r="B107" t="s">
        <v>716</v>
      </c>
      <c r="C107" t="s">
        <v>804</v>
      </c>
      <c r="D107" t="s">
        <v>1423</v>
      </c>
      <c r="E107" t="s">
        <v>1626</v>
      </c>
      <c r="F107" t="s">
        <v>1711</v>
      </c>
      <c r="G107">
        <v>4</v>
      </c>
      <c r="H107" s="2">
        <v>750</v>
      </c>
      <c r="I107">
        <f t="shared" si="2"/>
        <v>3000</v>
      </c>
      <c r="J107" s="1">
        <f>VLOOKUP(C107,Sheet1!A2:B6,2,0)</f>
        <v>0.04</v>
      </c>
      <c r="K107">
        <f>Table3[[#This Row],[Total price]]*(1-VLOOKUP(Table3[[#This Row],[Category]],Sheet1!A2:B13,2,0))</f>
        <v>2880</v>
      </c>
      <c r="L107" t="s">
        <v>159</v>
      </c>
      <c r="M107" s="2" t="str">
        <f>VLOOKUP(A107,customer!A106:I318,9,0)</f>
        <v>no</v>
      </c>
      <c r="N107" s="11">
        <v>18</v>
      </c>
    </row>
    <row r="108" spans="1:14" x14ac:dyDescent="0.25">
      <c r="A108" t="s">
        <v>336</v>
      </c>
      <c r="B108" t="s">
        <v>717</v>
      </c>
      <c r="C108" t="s">
        <v>805</v>
      </c>
      <c r="D108" t="s">
        <v>1424</v>
      </c>
      <c r="E108" t="s">
        <v>1627</v>
      </c>
      <c r="F108" t="s">
        <v>1711</v>
      </c>
      <c r="G108">
        <v>2</v>
      </c>
      <c r="H108" s="2">
        <v>700</v>
      </c>
      <c r="I108">
        <f t="shared" si="2"/>
        <v>1400</v>
      </c>
      <c r="J108" s="1">
        <f>VLOOKUP(C108,Sheet1!A3:B7,2,0)</f>
        <v>0.03</v>
      </c>
      <c r="K108">
        <f>Table3[[#This Row],[Total price]]*(1-VLOOKUP(Table3[[#This Row],[Category]],Sheet1!A2:B13,2,0))</f>
        <v>1358</v>
      </c>
      <c r="L108" t="s">
        <v>159</v>
      </c>
      <c r="M108" s="2" t="str">
        <f>VLOOKUP(A108,customer!A107:I319,9,0)</f>
        <v>no</v>
      </c>
      <c r="N108" s="11">
        <v>17</v>
      </c>
    </row>
    <row r="109" spans="1:14" x14ac:dyDescent="0.25">
      <c r="A109" t="s">
        <v>337</v>
      </c>
      <c r="B109" t="s">
        <v>718</v>
      </c>
      <c r="C109" t="s">
        <v>806</v>
      </c>
      <c r="D109" t="s">
        <v>1425</v>
      </c>
      <c r="E109" t="s">
        <v>1489</v>
      </c>
      <c r="F109" t="s">
        <v>1713</v>
      </c>
      <c r="G109">
        <v>5</v>
      </c>
      <c r="H109" s="2">
        <v>690</v>
      </c>
      <c r="I109">
        <f t="shared" si="2"/>
        <v>3450</v>
      </c>
      <c r="J109" s="1">
        <f>VLOOKUP(C109,Sheet1!A4:B8,2,0)</f>
        <v>0.05</v>
      </c>
      <c r="K109">
        <f>Table3[[#This Row],[Total price]]*(1-VLOOKUP(Table3[[#This Row],[Category]],Sheet1!A2:B13,2,0))</f>
        <v>3277.5</v>
      </c>
      <c r="L109" t="s">
        <v>159</v>
      </c>
      <c r="M109" s="2" t="str">
        <f>VLOOKUP(A109,customer!A108:I320,9,0)</f>
        <v xml:space="preserve">yes </v>
      </c>
      <c r="N109" s="11">
        <v>5</v>
      </c>
    </row>
    <row r="110" spans="1:14" x14ac:dyDescent="0.25">
      <c r="A110" t="s">
        <v>338</v>
      </c>
      <c r="B110" t="s">
        <v>719</v>
      </c>
      <c r="C110" t="s">
        <v>803</v>
      </c>
      <c r="D110" t="s">
        <v>1426</v>
      </c>
      <c r="E110" t="s">
        <v>1628</v>
      </c>
      <c r="F110" t="s">
        <v>1713</v>
      </c>
      <c r="G110">
        <v>2</v>
      </c>
      <c r="H110" s="2">
        <v>680</v>
      </c>
      <c r="I110">
        <f t="shared" si="2"/>
        <v>1360</v>
      </c>
      <c r="J110" s="1">
        <f>VLOOKUP(C110,Sheet1!A1:B5,2,0)</f>
        <v>0.05</v>
      </c>
      <c r="K110">
        <f>Table3[[#This Row],[Total price]]*(1-VLOOKUP(Table3[[#This Row],[Category]],Sheet1!A2:B13,2,0))</f>
        <v>1292</v>
      </c>
      <c r="L110" t="s">
        <v>159</v>
      </c>
      <c r="M110" s="2" t="str">
        <f>VLOOKUP(A110,customer!A109:I321,9,0)</f>
        <v xml:space="preserve">yes </v>
      </c>
      <c r="N110" s="11">
        <v>2</v>
      </c>
    </row>
    <row r="111" spans="1:14" x14ac:dyDescent="0.25">
      <c r="A111" t="s">
        <v>339</v>
      </c>
      <c r="B111" t="s">
        <v>720</v>
      </c>
      <c r="C111" t="s">
        <v>804</v>
      </c>
      <c r="D111" t="s">
        <v>1427</v>
      </c>
      <c r="E111" t="s">
        <v>1629</v>
      </c>
      <c r="F111" t="s">
        <v>1713</v>
      </c>
      <c r="G111">
        <v>8</v>
      </c>
      <c r="H111" s="2">
        <v>670</v>
      </c>
      <c r="I111">
        <f t="shared" si="2"/>
        <v>5360</v>
      </c>
      <c r="J111" s="1">
        <f>VLOOKUP(C111,Sheet1!A2:B6,2,0)</f>
        <v>0.04</v>
      </c>
      <c r="K111">
        <f>Table3[[#This Row],[Total price]]*(1-VLOOKUP(Table3[[#This Row],[Category]],Sheet1!A2:B13,2,0))</f>
        <v>5145.5999999999995</v>
      </c>
      <c r="L111" t="s">
        <v>159</v>
      </c>
      <c r="M111" s="2" t="str">
        <f>VLOOKUP(A111,customer!A110:I322,9,0)</f>
        <v>no</v>
      </c>
      <c r="N111" s="11">
        <v>11</v>
      </c>
    </row>
    <row r="112" spans="1:14" x14ac:dyDescent="0.25">
      <c r="A112" t="s">
        <v>340</v>
      </c>
      <c r="B112" t="s">
        <v>721</v>
      </c>
      <c r="C112" t="s">
        <v>805</v>
      </c>
      <c r="D112" t="s">
        <v>1428</v>
      </c>
      <c r="E112" t="s">
        <v>1630</v>
      </c>
      <c r="F112" t="s">
        <v>1713</v>
      </c>
      <c r="G112">
        <v>9</v>
      </c>
      <c r="H112" s="2">
        <v>650</v>
      </c>
      <c r="I112">
        <f t="shared" si="2"/>
        <v>5850</v>
      </c>
      <c r="J112" s="1">
        <f>VLOOKUP(C112,Sheet1!A3:B7,2,0)</f>
        <v>0.03</v>
      </c>
      <c r="K112">
        <f>Table3[[#This Row],[Total price]]*(1-VLOOKUP(Table3[[#This Row],[Category]],Sheet1!A2:B13,2,0))</f>
        <v>5674.5</v>
      </c>
      <c r="L112" t="s">
        <v>159</v>
      </c>
      <c r="M112" s="2" t="str">
        <f>VLOOKUP(A112,customer!A111:I323,9,0)</f>
        <v>no</v>
      </c>
      <c r="N112" s="11">
        <v>10</v>
      </c>
    </row>
    <row r="113" spans="1:14" x14ac:dyDescent="0.25">
      <c r="A113" t="s">
        <v>341</v>
      </c>
      <c r="B113" t="s">
        <v>722</v>
      </c>
      <c r="C113" t="s">
        <v>806</v>
      </c>
      <c r="D113" t="s">
        <v>1429</v>
      </c>
      <c r="E113" t="s">
        <v>1631</v>
      </c>
      <c r="F113" t="s">
        <v>1713</v>
      </c>
      <c r="G113">
        <v>7</v>
      </c>
      <c r="H113" s="2">
        <v>480</v>
      </c>
      <c r="I113">
        <f t="shared" si="2"/>
        <v>3360</v>
      </c>
      <c r="J113" s="1">
        <f>VLOOKUP(C113,Sheet1!A4:B8,2,0)</f>
        <v>0.05</v>
      </c>
      <c r="K113">
        <f>Table3[[#This Row],[Total price]]*(1-VLOOKUP(Table3[[#This Row],[Category]],Sheet1!A2:B13,2,0))</f>
        <v>3192</v>
      </c>
      <c r="L113" t="s">
        <v>159</v>
      </c>
      <c r="M113" s="2" t="str">
        <f>VLOOKUP(A113,customer!A112:I324,9,0)</f>
        <v>no</v>
      </c>
      <c r="N113" s="11">
        <v>12</v>
      </c>
    </row>
    <row r="114" spans="1:14" x14ac:dyDescent="0.25">
      <c r="A114" t="s">
        <v>342</v>
      </c>
      <c r="B114" t="s">
        <v>723</v>
      </c>
      <c r="C114" t="s">
        <v>803</v>
      </c>
      <c r="D114" t="s">
        <v>1430</v>
      </c>
      <c r="E114" t="s">
        <v>1632</v>
      </c>
      <c r="F114" t="s">
        <v>1713</v>
      </c>
      <c r="G114">
        <v>3</v>
      </c>
      <c r="H114" s="2">
        <v>470</v>
      </c>
      <c r="I114">
        <f t="shared" si="2"/>
        <v>1410</v>
      </c>
      <c r="J114" s="1">
        <f>VLOOKUP(C114,Sheet1!A1:B5,2,0)</f>
        <v>0.05</v>
      </c>
      <c r="K114">
        <f>Table3[[#This Row],[Total price]]*(1-VLOOKUP(Table3[[#This Row],[Category]],Sheet1!A2:B13,2,0))</f>
        <v>1339.5</v>
      </c>
      <c r="L114" t="s">
        <v>159</v>
      </c>
      <c r="M114" s="2" t="str">
        <f>VLOOKUP(A114,customer!A113:I325,9,0)</f>
        <v xml:space="preserve">yes </v>
      </c>
      <c r="N114" s="11">
        <v>14</v>
      </c>
    </row>
    <row r="115" spans="1:14" x14ac:dyDescent="0.25">
      <c r="A115" t="s">
        <v>343</v>
      </c>
      <c r="B115" t="s">
        <v>724</v>
      </c>
      <c r="C115" t="s">
        <v>804</v>
      </c>
      <c r="D115" t="s">
        <v>1431</v>
      </c>
      <c r="E115" t="s">
        <v>1633</v>
      </c>
      <c r="F115" t="s">
        <v>1713</v>
      </c>
      <c r="G115">
        <v>6</v>
      </c>
      <c r="H115" s="2">
        <v>460</v>
      </c>
      <c r="I115">
        <f t="shared" si="2"/>
        <v>2760</v>
      </c>
      <c r="J115" s="1">
        <f>VLOOKUP(C115,Sheet1!A2:B6,2,0)</f>
        <v>0.04</v>
      </c>
      <c r="K115">
        <f>Table3[[#This Row],[Total price]]*(1-VLOOKUP(Table3[[#This Row],[Category]],Sheet1!A2:B13,2,0))</f>
        <v>2649.6</v>
      </c>
      <c r="L115" t="s">
        <v>159</v>
      </c>
      <c r="M115" s="2" t="str">
        <f>VLOOKUP(A115,customer!A114:I326,9,0)</f>
        <v xml:space="preserve">yes </v>
      </c>
      <c r="N115" s="11">
        <v>15</v>
      </c>
    </row>
    <row r="116" spans="1:14" x14ac:dyDescent="0.25">
      <c r="A116" t="s">
        <v>344</v>
      </c>
      <c r="B116" t="s">
        <v>725</v>
      </c>
      <c r="C116" t="s">
        <v>805</v>
      </c>
      <c r="D116" t="s">
        <v>1432</v>
      </c>
      <c r="E116" t="s">
        <v>1634</v>
      </c>
      <c r="F116" t="s">
        <v>1713</v>
      </c>
      <c r="G116">
        <v>5</v>
      </c>
      <c r="H116" s="2">
        <v>450</v>
      </c>
      <c r="I116">
        <f t="shared" si="2"/>
        <v>2250</v>
      </c>
      <c r="J116" s="1">
        <f>VLOOKUP(C116,Sheet1!A3:B7,2,0)</f>
        <v>0.03</v>
      </c>
      <c r="K116">
        <f>Table3[[#This Row],[Total price]]*(1-VLOOKUP(Table3[[#This Row],[Category]],Sheet1!A2:B13,2,0))</f>
        <v>2182.5</v>
      </c>
      <c r="L116" t="s">
        <v>159</v>
      </c>
      <c r="M116" s="2" t="str">
        <f>VLOOKUP(A116,customer!A115:I327,9,0)</f>
        <v xml:space="preserve">yes </v>
      </c>
      <c r="N116" s="11">
        <v>16</v>
      </c>
    </row>
    <row r="117" spans="1:14" x14ac:dyDescent="0.25">
      <c r="A117" t="s">
        <v>345</v>
      </c>
      <c r="B117" t="s">
        <v>726</v>
      </c>
      <c r="C117" t="s">
        <v>806</v>
      </c>
      <c r="D117" t="s">
        <v>1433</v>
      </c>
      <c r="E117" t="s">
        <v>1635</v>
      </c>
      <c r="F117" t="s">
        <v>1713</v>
      </c>
      <c r="G117">
        <v>2</v>
      </c>
      <c r="H117" s="2">
        <v>420</v>
      </c>
      <c r="I117">
        <f t="shared" ref="I117:I180" si="3">H117*G117</f>
        <v>840</v>
      </c>
      <c r="J117" s="1">
        <f>VLOOKUP(C117,Sheet1!A4:B8,2,0)</f>
        <v>0.05</v>
      </c>
      <c r="K117">
        <f>Table3[[#This Row],[Total price]]*(1-VLOOKUP(Table3[[#This Row],[Category]],Sheet1!A2:B13,2,0))</f>
        <v>798</v>
      </c>
      <c r="L117" t="s">
        <v>159</v>
      </c>
      <c r="M117" s="2" t="str">
        <f>VLOOKUP(A117,customer!A116:I328,9,0)</f>
        <v xml:space="preserve">yes </v>
      </c>
      <c r="N117" s="11">
        <v>17</v>
      </c>
    </row>
    <row r="118" spans="1:14" x14ac:dyDescent="0.25">
      <c r="A118" t="s">
        <v>346</v>
      </c>
      <c r="B118" t="s">
        <v>727</v>
      </c>
      <c r="C118" t="s">
        <v>803</v>
      </c>
      <c r="D118" t="s">
        <v>1434</v>
      </c>
      <c r="E118" t="s">
        <v>1636</v>
      </c>
      <c r="F118" t="s">
        <v>1713</v>
      </c>
      <c r="G118">
        <v>4</v>
      </c>
      <c r="H118" s="2">
        <v>410</v>
      </c>
      <c r="I118">
        <f t="shared" si="3"/>
        <v>1640</v>
      </c>
      <c r="J118" s="1">
        <f>VLOOKUP(C118,Sheet1!A1:B5,2,0)</f>
        <v>0.05</v>
      </c>
      <c r="K118">
        <f>Table3[[#This Row],[Total price]]*(1-VLOOKUP(Table3[[#This Row],[Category]],Sheet1!A2:B13,2,0))</f>
        <v>1558</v>
      </c>
      <c r="L118" t="s">
        <v>159</v>
      </c>
      <c r="M118" s="2" t="str">
        <f>VLOOKUP(A118,customer!A117:I329,9,0)</f>
        <v>no</v>
      </c>
      <c r="N118" s="11">
        <v>20</v>
      </c>
    </row>
    <row r="119" spans="1:14" x14ac:dyDescent="0.25">
      <c r="A119" t="s">
        <v>347</v>
      </c>
      <c r="B119" t="s">
        <v>728</v>
      </c>
      <c r="C119" t="s">
        <v>804</v>
      </c>
      <c r="D119" t="s">
        <v>1435</v>
      </c>
      <c r="E119" t="s">
        <v>1637</v>
      </c>
      <c r="F119" t="s">
        <v>1713</v>
      </c>
      <c r="G119">
        <v>6</v>
      </c>
      <c r="H119" s="2">
        <v>430</v>
      </c>
      <c r="I119">
        <f t="shared" si="3"/>
        <v>2580</v>
      </c>
      <c r="J119" s="1">
        <f>VLOOKUP(C119,Sheet1!A2:B6,2,0)</f>
        <v>0.04</v>
      </c>
      <c r="K119">
        <f>Table3[[#This Row],[Total price]]*(1-VLOOKUP(Table3[[#This Row],[Category]],Sheet1!A2:B13,2,0))</f>
        <v>2476.7999999999997</v>
      </c>
      <c r="L119" t="s">
        <v>159</v>
      </c>
      <c r="M119" s="2" t="str">
        <f>VLOOKUP(A119,customer!A118:I330,9,0)</f>
        <v>no</v>
      </c>
      <c r="N119" s="11">
        <v>12</v>
      </c>
    </row>
    <row r="120" spans="1:14" x14ac:dyDescent="0.25">
      <c r="A120" t="s">
        <v>348</v>
      </c>
      <c r="B120" t="s">
        <v>729</v>
      </c>
      <c r="C120" t="s">
        <v>805</v>
      </c>
      <c r="D120" t="s">
        <v>1436</v>
      </c>
      <c r="E120" t="s">
        <v>1638</v>
      </c>
      <c r="F120" t="s">
        <v>1713</v>
      </c>
      <c r="G120">
        <v>8</v>
      </c>
      <c r="H120" s="2">
        <v>480</v>
      </c>
      <c r="I120">
        <f t="shared" si="3"/>
        <v>3840</v>
      </c>
      <c r="J120" s="1">
        <f>VLOOKUP(C120,Sheet1!A3:B7,2,0)</f>
        <v>0.03</v>
      </c>
      <c r="K120">
        <f>Table3[[#This Row],[Total price]]*(1-VLOOKUP(Table3[[#This Row],[Category]],Sheet1!A2:B13,2,0))</f>
        <v>3724.7999999999997</v>
      </c>
      <c r="L120" t="s">
        <v>159</v>
      </c>
      <c r="M120" s="2" t="str">
        <f>VLOOKUP(A120,customer!A119:I331,9,0)</f>
        <v>no</v>
      </c>
      <c r="N120" s="11">
        <v>15</v>
      </c>
    </row>
    <row r="121" spans="1:14" x14ac:dyDescent="0.25">
      <c r="A121" t="s">
        <v>349</v>
      </c>
      <c r="B121" t="s">
        <v>730</v>
      </c>
      <c r="C121" t="s">
        <v>806</v>
      </c>
      <c r="D121" t="s">
        <v>1437</v>
      </c>
      <c r="E121" t="s">
        <v>1639</v>
      </c>
      <c r="F121" t="s">
        <v>1713</v>
      </c>
      <c r="G121">
        <v>7</v>
      </c>
      <c r="H121" s="2">
        <v>450</v>
      </c>
      <c r="I121">
        <f>H121*G121</f>
        <v>3150</v>
      </c>
      <c r="J121" s="1">
        <f>VLOOKUP(C121,Sheet1!A4:B8,2,0)</f>
        <v>0.05</v>
      </c>
      <c r="K121">
        <f>Table3[[#This Row],[Total price]]*(1-VLOOKUP(Table3[[#This Row],[Category]],Sheet1!A2:B13,2,0))</f>
        <v>2992.5</v>
      </c>
      <c r="L121" t="s">
        <v>159</v>
      </c>
      <c r="M121" s="2" t="str">
        <f>VLOOKUP(A121,customer!A120:I332,9,0)</f>
        <v xml:space="preserve">yes </v>
      </c>
      <c r="N121" s="11">
        <v>8</v>
      </c>
    </row>
    <row r="122" spans="1:14" x14ac:dyDescent="0.25">
      <c r="A122" t="s">
        <v>350</v>
      </c>
      <c r="B122" t="s">
        <v>731</v>
      </c>
      <c r="C122" t="s">
        <v>803</v>
      </c>
      <c r="D122" t="s">
        <v>1438</v>
      </c>
      <c r="E122" t="s">
        <v>1640</v>
      </c>
      <c r="F122" t="s">
        <v>1712</v>
      </c>
      <c r="G122">
        <v>8</v>
      </c>
      <c r="H122" s="2">
        <v>460</v>
      </c>
      <c r="I122">
        <f t="shared" si="3"/>
        <v>3680</v>
      </c>
      <c r="J122" s="1">
        <f>VLOOKUP(C122,Sheet1!A1:B5,2,0)</f>
        <v>0.05</v>
      </c>
      <c r="K122">
        <f>Table3[[#This Row],[Total price]]*(1-VLOOKUP(Table3[[#This Row],[Category]],Sheet1!A2:B13,2,0))</f>
        <v>3496</v>
      </c>
      <c r="L122" t="s">
        <v>159</v>
      </c>
      <c r="M122" s="2" t="str">
        <f>VLOOKUP(A122,customer!A121:I333,9,0)</f>
        <v xml:space="preserve">yes </v>
      </c>
      <c r="N122" s="11">
        <v>9</v>
      </c>
    </row>
    <row r="123" spans="1:14" x14ac:dyDescent="0.25">
      <c r="A123" t="s">
        <v>351</v>
      </c>
      <c r="B123" t="s">
        <v>732</v>
      </c>
      <c r="C123" t="s">
        <v>804</v>
      </c>
      <c r="D123" t="s">
        <v>1439</v>
      </c>
      <c r="E123" t="s">
        <v>1471</v>
      </c>
      <c r="F123" t="s">
        <v>1712</v>
      </c>
      <c r="G123">
        <v>9</v>
      </c>
      <c r="H123" s="2">
        <v>480</v>
      </c>
      <c r="I123">
        <f t="shared" si="3"/>
        <v>4320</v>
      </c>
      <c r="J123" s="1">
        <f>VLOOKUP(C123,Sheet1!A2:B6,2,0)</f>
        <v>0.04</v>
      </c>
      <c r="K123">
        <f>Table3[[#This Row],[Total price]]*(1-VLOOKUP(Table3[[#This Row],[Category]],Sheet1!A2:B13,2,0))</f>
        <v>4147.2</v>
      </c>
      <c r="L123" t="s">
        <v>159</v>
      </c>
      <c r="M123" s="2" t="str">
        <f>VLOOKUP(A123,customer!A122:I334,9,0)</f>
        <v>no</v>
      </c>
      <c r="N123" s="11">
        <v>6</v>
      </c>
    </row>
    <row r="124" spans="1:14" x14ac:dyDescent="0.25">
      <c r="A124" t="s">
        <v>352</v>
      </c>
      <c r="B124" t="s">
        <v>733</v>
      </c>
      <c r="C124" t="s">
        <v>805</v>
      </c>
      <c r="D124" t="s">
        <v>1440</v>
      </c>
      <c r="E124" t="s">
        <v>1530</v>
      </c>
      <c r="F124" t="s">
        <v>1712</v>
      </c>
      <c r="G124">
        <v>10</v>
      </c>
      <c r="H124" s="2">
        <v>800</v>
      </c>
      <c r="I124">
        <f t="shared" si="3"/>
        <v>8000</v>
      </c>
      <c r="J124" s="1">
        <f>VLOOKUP(C124,Sheet1!A3:B7,2,0)</f>
        <v>0.03</v>
      </c>
      <c r="K124">
        <f>Table3[[#This Row],[Total price]]*(1-VLOOKUP(Table3[[#This Row],[Category]],Sheet1!A2:B13,2,0))</f>
        <v>7760</v>
      </c>
      <c r="L124" t="s">
        <v>159</v>
      </c>
      <c r="M124" s="2" t="str">
        <f>VLOOKUP(A124,customer!A123:I335,9,0)</f>
        <v xml:space="preserve">yes </v>
      </c>
      <c r="N124" s="11">
        <v>3</v>
      </c>
    </row>
    <row r="125" spans="1:14" x14ac:dyDescent="0.25">
      <c r="A125" t="s">
        <v>353</v>
      </c>
      <c r="B125" t="s">
        <v>734</v>
      </c>
      <c r="C125" t="s">
        <v>806</v>
      </c>
      <c r="D125" t="s">
        <v>1441</v>
      </c>
      <c r="E125" t="s">
        <v>1641</v>
      </c>
      <c r="F125" t="s">
        <v>1712</v>
      </c>
      <c r="G125">
        <v>10</v>
      </c>
      <c r="H125" s="2">
        <v>520</v>
      </c>
      <c r="I125">
        <f t="shared" si="3"/>
        <v>5200</v>
      </c>
      <c r="J125" s="1">
        <f>VLOOKUP(C125,Sheet1!A4:B8,2,0)</f>
        <v>0.05</v>
      </c>
      <c r="K125">
        <f>Table3[[#This Row],[Total price]]*(1-VLOOKUP(Table3[[#This Row],[Category]],Sheet1!A2:B13,2,0))</f>
        <v>4940</v>
      </c>
      <c r="L125" t="s">
        <v>159</v>
      </c>
      <c r="M125" s="2" t="str">
        <f>VLOOKUP(A125,customer!A124:I336,9,0)</f>
        <v xml:space="preserve">yes </v>
      </c>
      <c r="N125" s="11">
        <v>2</v>
      </c>
    </row>
    <row r="126" spans="1:14" x14ac:dyDescent="0.25">
      <c r="A126" t="s">
        <v>354</v>
      </c>
      <c r="B126" t="s">
        <v>735</v>
      </c>
      <c r="C126" t="s">
        <v>803</v>
      </c>
      <c r="D126" t="s">
        <v>1442</v>
      </c>
      <c r="E126" t="s">
        <v>1642</v>
      </c>
      <c r="F126" t="s">
        <v>1712</v>
      </c>
      <c r="G126">
        <v>12</v>
      </c>
      <c r="H126" s="2">
        <v>600</v>
      </c>
      <c r="I126">
        <f t="shared" si="3"/>
        <v>7200</v>
      </c>
      <c r="J126" s="1">
        <f>VLOOKUP(C126,Sheet1!A1:B5,2,0)</f>
        <v>0.05</v>
      </c>
      <c r="K126">
        <f>Table3[[#This Row],[Total price]]*(1-VLOOKUP(Table3[[#This Row],[Category]],Sheet1!A2:B13,2,0))</f>
        <v>6840</v>
      </c>
      <c r="L126" t="s">
        <v>159</v>
      </c>
      <c r="M126" s="2" t="str">
        <f>VLOOKUP(A126,customer!A125:I337,9,0)</f>
        <v>no</v>
      </c>
      <c r="N126" s="11">
        <v>7</v>
      </c>
    </row>
    <row r="127" spans="1:14" x14ac:dyDescent="0.25">
      <c r="A127" t="s">
        <v>355</v>
      </c>
      <c r="B127" t="s">
        <v>736</v>
      </c>
      <c r="C127" t="s">
        <v>804</v>
      </c>
      <c r="D127" t="s">
        <v>1443</v>
      </c>
      <c r="E127" t="s">
        <v>1643</v>
      </c>
      <c r="F127" t="s">
        <v>1712</v>
      </c>
      <c r="G127">
        <v>12</v>
      </c>
      <c r="H127" s="2">
        <v>650</v>
      </c>
      <c r="I127">
        <f t="shared" si="3"/>
        <v>7800</v>
      </c>
      <c r="J127" s="1">
        <f>VLOOKUP(C127,Sheet1!A2:B6,2,0)</f>
        <v>0.04</v>
      </c>
      <c r="K127">
        <f>Table3[[#This Row],[Total price]]*(1-VLOOKUP(Table3[[#This Row],[Category]],Sheet1!A2:B13,2,0))</f>
        <v>7488</v>
      </c>
      <c r="L127" t="s">
        <v>159</v>
      </c>
      <c r="M127" s="2" t="str">
        <f>VLOOKUP(A127,customer!A126:I338,9,0)</f>
        <v>no</v>
      </c>
      <c r="N127" s="11">
        <v>14</v>
      </c>
    </row>
    <row r="128" spans="1:14" x14ac:dyDescent="0.25">
      <c r="A128" t="s">
        <v>356</v>
      </c>
      <c r="B128" t="s">
        <v>737</v>
      </c>
      <c r="C128" t="s">
        <v>805</v>
      </c>
      <c r="D128" t="s">
        <v>1444</v>
      </c>
      <c r="E128" t="s">
        <v>1644</v>
      </c>
      <c r="F128" t="s">
        <v>1712</v>
      </c>
      <c r="G128">
        <v>5</v>
      </c>
      <c r="H128" s="2">
        <v>820</v>
      </c>
      <c r="I128">
        <f t="shared" si="3"/>
        <v>4100</v>
      </c>
      <c r="J128" s="1">
        <f>VLOOKUP(C128,Sheet1!A3:B7,2,0)</f>
        <v>0.03</v>
      </c>
      <c r="K128">
        <f>Table3[[#This Row],[Total price]]*(1-VLOOKUP(Table3[[#This Row],[Category]],Sheet1!A2:B13,2,0))</f>
        <v>3977</v>
      </c>
      <c r="L128" t="s">
        <v>159</v>
      </c>
      <c r="M128" s="2" t="str">
        <f>VLOOKUP(A128,customer!A127:I339,9,0)</f>
        <v>no</v>
      </c>
      <c r="N128" s="11">
        <v>11</v>
      </c>
    </row>
    <row r="129" spans="1:14" x14ac:dyDescent="0.25">
      <c r="A129" t="s">
        <v>357</v>
      </c>
      <c r="B129" t="s">
        <v>738</v>
      </c>
      <c r="C129" t="s">
        <v>806</v>
      </c>
      <c r="D129" t="s">
        <v>1445</v>
      </c>
      <c r="E129" t="s">
        <v>1645</v>
      </c>
      <c r="F129" t="s">
        <v>1712</v>
      </c>
      <c r="G129">
        <v>8</v>
      </c>
      <c r="H129" s="2">
        <v>300</v>
      </c>
      <c r="I129">
        <f t="shared" si="3"/>
        <v>2400</v>
      </c>
      <c r="J129" s="1">
        <f>VLOOKUP(C129,Sheet1!A4:B8,2,0)</f>
        <v>0.05</v>
      </c>
      <c r="K129">
        <f>Table3[[#This Row],[Total price]]*(1-VLOOKUP(Table3[[#This Row],[Category]],Sheet1!A2:B13,2,0))</f>
        <v>2280</v>
      </c>
      <c r="L129" t="s">
        <v>159</v>
      </c>
      <c r="M129" s="2" t="str">
        <f>VLOOKUP(A129,customer!A128:I340,9,0)</f>
        <v xml:space="preserve">yes </v>
      </c>
      <c r="N129" s="11">
        <v>10</v>
      </c>
    </row>
    <row r="130" spans="1:14" x14ac:dyDescent="0.25">
      <c r="A130" t="s">
        <v>358</v>
      </c>
      <c r="B130" t="s">
        <v>739</v>
      </c>
      <c r="C130" t="s">
        <v>803</v>
      </c>
      <c r="D130" t="s">
        <v>1446</v>
      </c>
      <c r="E130" t="s">
        <v>1646</v>
      </c>
      <c r="F130" t="s">
        <v>1712</v>
      </c>
      <c r="G130">
        <v>6</v>
      </c>
      <c r="H130" s="2">
        <v>450</v>
      </c>
      <c r="I130">
        <f t="shared" si="3"/>
        <v>2700</v>
      </c>
      <c r="J130" s="1">
        <f>VLOOKUP(C129,Sheet1!A1:B5,2,0)</f>
        <v>0.05</v>
      </c>
      <c r="K130">
        <f>Table3[[#This Row],[Total price]]*(1-VLOOKUP(Table3[[#This Row],[Category]],Sheet1!A2:B13,2,0))</f>
        <v>2565</v>
      </c>
      <c r="L130" t="s">
        <v>159</v>
      </c>
      <c r="M130" s="2" t="str">
        <f>VLOOKUP(A130,customer!A129:I341,9,0)</f>
        <v xml:space="preserve">yes </v>
      </c>
      <c r="N130" s="11">
        <v>15</v>
      </c>
    </row>
    <row r="131" spans="1:14" x14ac:dyDescent="0.25">
      <c r="A131" t="s">
        <v>359</v>
      </c>
      <c r="B131" t="s">
        <v>740</v>
      </c>
      <c r="C131" t="s">
        <v>804</v>
      </c>
      <c r="D131" t="s">
        <v>1447</v>
      </c>
      <c r="E131" t="s">
        <v>1647</v>
      </c>
      <c r="F131" t="s">
        <v>1712</v>
      </c>
      <c r="G131">
        <v>7</v>
      </c>
      <c r="H131" s="2">
        <v>490</v>
      </c>
      <c r="I131">
        <f t="shared" si="3"/>
        <v>3430</v>
      </c>
      <c r="J131" s="1">
        <f>VLOOKUP(Table3[[#This Row],[Category]],Sheet1!A1:B5,2,0)</f>
        <v>0.04</v>
      </c>
      <c r="K131">
        <f>Table3[[#This Row],[Total price]]*(1-VLOOKUP(Table3[[#This Row],[Category]],Sheet1!A2:B13,2,0))</f>
        <v>3292.7999999999997</v>
      </c>
      <c r="L131" t="s">
        <v>159</v>
      </c>
      <c r="M131" s="2" t="str">
        <f>VLOOKUP(A131,customer!A130:I342,9,0)</f>
        <v xml:space="preserve">yes </v>
      </c>
      <c r="N131" s="11">
        <v>20</v>
      </c>
    </row>
    <row r="132" spans="1:14" x14ac:dyDescent="0.25">
      <c r="A132" t="s">
        <v>807</v>
      </c>
      <c r="B132" t="s">
        <v>881</v>
      </c>
      <c r="C132" t="s">
        <v>805</v>
      </c>
      <c r="D132" t="s">
        <v>1448</v>
      </c>
      <c r="E132" t="s">
        <v>1456</v>
      </c>
      <c r="F132" t="s">
        <v>1711</v>
      </c>
      <c r="G132">
        <v>5</v>
      </c>
      <c r="H132">
        <v>400</v>
      </c>
      <c r="I132">
        <f t="shared" si="3"/>
        <v>2000</v>
      </c>
      <c r="J132" s="1">
        <f>VLOOKUP(Table3[[#This Row],[Category]],Sheet1!A2:B6,2,0)</f>
        <v>0.03</v>
      </c>
      <c r="K132">
        <f>Table3[[#This Row],[Total price]]*(1-VLOOKUP(Table3[[#This Row],[Category]],Sheet1!A2:B13,2,0))</f>
        <v>1940</v>
      </c>
      <c r="L132" t="s">
        <v>159</v>
      </c>
      <c r="M132" t="str">
        <f>VLOOKUP(A132,customer!A131:I343,9,0)</f>
        <v>no</v>
      </c>
      <c r="N132">
        <v>20</v>
      </c>
    </row>
    <row r="133" spans="1:14" x14ac:dyDescent="0.25">
      <c r="A133" t="s">
        <v>808</v>
      </c>
      <c r="B133" t="s">
        <v>882</v>
      </c>
      <c r="C133" t="s">
        <v>806</v>
      </c>
      <c r="D133" t="s">
        <v>1449</v>
      </c>
      <c r="E133" t="s">
        <v>1648</v>
      </c>
      <c r="F133" t="s">
        <v>1711</v>
      </c>
      <c r="G133">
        <v>3</v>
      </c>
      <c r="H133">
        <v>500</v>
      </c>
      <c r="I133">
        <f t="shared" si="3"/>
        <v>1500</v>
      </c>
      <c r="J133" s="1">
        <f>VLOOKUP(Table3[[#This Row],[Category]],Sheet1!A3:B7,2,0)</f>
        <v>0.05</v>
      </c>
      <c r="K133">
        <f>Table3[[#This Row],[Total price]]*(1-VLOOKUP(Table3[[#This Row],[Category]],Sheet1!A2:B13,2,0))</f>
        <v>1425</v>
      </c>
      <c r="L133" t="s">
        <v>159</v>
      </c>
      <c r="M133" t="str">
        <f>VLOOKUP(A133,customer!A132:I344,9,0)</f>
        <v xml:space="preserve">yes </v>
      </c>
      <c r="N133">
        <v>10</v>
      </c>
    </row>
    <row r="134" spans="1:14" x14ac:dyDescent="0.25">
      <c r="A134" t="s">
        <v>809</v>
      </c>
      <c r="B134" t="s">
        <v>883</v>
      </c>
      <c r="C134" t="s">
        <v>803</v>
      </c>
      <c r="D134" t="s">
        <v>1450</v>
      </c>
      <c r="E134" t="s">
        <v>1534</v>
      </c>
      <c r="F134" t="s">
        <v>1711</v>
      </c>
      <c r="G134">
        <v>4</v>
      </c>
      <c r="H134">
        <v>550</v>
      </c>
      <c r="I134">
        <f t="shared" si="3"/>
        <v>2200</v>
      </c>
      <c r="J134" s="1">
        <f>VLOOKUP(Table3[[#This Row],[Category]],Sheet1!A1:B5,2,0)</f>
        <v>0.05</v>
      </c>
      <c r="K134">
        <f>Table3[[#This Row],[Total price]]*(1-VLOOKUP(Table3[[#This Row],[Category]],Sheet1!A2:B13,2,0))</f>
        <v>2090</v>
      </c>
      <c r="L134" t="s">
        <v>159</v>
      </c>
      <c r="M134" t="str">
        <f>VLOOKUP(A134,customer!A133:I345,9,0)</f>
        <v>no</v>
      </c>
      <c r="N134">
        <v>5</v>
      </c>
    </row>
    <row r="135" spans="1:14" x14ac:dyDescent="0.25">
      <c r="A135" t="s">
        <v>810</v>
      </c>
      <c r="B135" t="s">
        <v>884</v>
      </c>
      <c r="C135" t="s">
        <v>804</v>
      </c>
      <c r="D135" t="s">
        <v>1451</v>
      </c>
      <c r="E135" t="s">
        <v>1649</v>
      </c>
      <c r="F135" t="s">
        <v>1711</v>
      </c>
      <c r="G135">
        <v>6</v>
      </c>
      <c r="H135">
        <v>1000</v>
      </c>
      <c r="I135">
        <f t="shared" si="3"/>
        <v>6000</v>
      </c>
      <c r="J135" s="1">
        <f>VLOOKUP(Table3[[#This Row],[Category]],Sheet1!A2:B6,2,0)</f>
        <v>0.04</v>
      </c>
      <c r="K135">
        <f>Table3[[#This Row],[Total price]]*(1-VLOOKUP(Table3[[#This Row],[Category]],Sheet1!A2:B13,2,0))</f>
        <v>5760</v>
      </c>
      <c r="L135" t="s">
        <v>159</v>
      </c>
      <c r="M135" t="str">
        <f>VLOOKUP(A135,customer!A134:I346,9,0)</f>
        <v>no</v>
      </c>
      <c r="N135">
        <v>8</v>
      </c>
    </row>
    <row r="136" spans="1:14" x14ac:dyDescent="0.25">
      <c r="A136" t="s">
        <v>811</v>
      </c>
      <c r="B136" t="s">
        <v>885</v>
      </c>
      <c r="C136" t="s">
        <v>805</v>
      </c>
      <c r="D136" t="s">
        <v>1452</v>
      </c>
      <c r="E136" t="s">
        <v>1650</v>
      </c>
      <c r="F136" t="s">
        <v>1711</v>
      </c>
      <c r="G136">
        <v>7</v>
      </c>
      <c r="H136">
        <v>800</v>
      </c>
      <c r="I136">
        <f t="shared" si="3"/>
        <v>5600</v>
      </c>
      <c r="J136" s="1">
        <f>VLOOKUP(Table3[[#This Row],[Category]],Sheet1!A3:B7,2,0)</f>
        <v>0.03</v>
      </c>
      <c r="K136">
        <f>Table3[[#This Row],[Total price]]*(1-VLOOKUP(Table3[[#This Row],[Category]],Sheet1!A2:B13,2,0))</f>
        <v>5432</v>
      </c>
      <c r="L136" t="s">
        <v>159</v>
      </c>
      <c r="M136" t="str">
        <f>VLOOKUP(A136,customer!A135:I347,9,0)</f>
        <v xml:space="preserve">yes </v>
      </c>
      <c r="N136">
        <v>9</v>
      </c>
    </row>
    <row r="137" spans="1:14" x14ac:dyDescent="0.25">
      <c r="A137" t="s">
        <v>812</v>
      </c>
      <c r="B137" t="s">
        <v>886</v>
      </c>
      <c r="C137" t="s">
        <v>806</v>
      </c>
      <c r="D137" t="s">
        <v>1453</v>
      </c>
      <c r="E137" t="s">
        <v>1651</v>
      </c>
      <c r="F137" t="s">
        <v>1711</v>
      </c>
      <c r="G137">
        <v>8</v>
      </c>
      <c r="H137">
        <v>900</v>
      </c>
      <c r="I137">
        <f t="shared" si="3"/>
        <v>7200</v>
      </c>
      <c r="J137" s="1">
        <f>VLOOKUP(Table3[[#This Row],[Category]],Sheet1!A4:B8,2,0)</f>
        <v>0.05</v>
      </c>
      <c r="K137">
        <f>Table3[[#This Row],[Total price]]*(1-VLOOKUP(Table3[[#This Row],[Category]],Sheet1!A2:B13,2,0))</f>
        <v>6840</v>
      </c>
      <c r="L137" t="s">
        <v>159</v>
      </c>
      <c r="M137" t="str">
        <f>VLOOKUP(A137,customer!A136:I348,9,0)</f>
        <v xml:space="preserve">yes </v>
      </c>
      <c r="N137">
        <v>6</v>
      </c>
    </row>
    <row r="138" spans="1:14" x14ac:dyDescent="0.25">
      <c r="A138" t="s">
        <v>813</v>
      </c>
      <c r="B138" t="s">
        <v>887</v>
      </c>
      <c r="C138" t="s">
        <v>803</v>
      </c>
      <c r="D138" t="s">
        <v>1454</v>
      </c>
      <c r="E138" t="s">
        <v>1652</v>
      </c>
      <c r="F138" t="s">
        <v>1713</v>
      </c>
      <c r="G138">
        <v>2</v>
      </c>
      <c r="H138">
        <v>950</v>
      </c>
      <c r="I138">
        <f t="shared" si="3"/>
        <v>1900</v>
      </c>
      <c r="J138" s="1">
        <f>VLOOKUP(Table3[[#This Row],[Category]],Sheet1!A1:B5,2,0)</f>
        <v>0.05</v>
      </c>
      <c r="K138">
        <f>Table3[[#This Row],[Total price]]*(1-VLOOKUP(Table3[[#This Row],[Category]],Sheet1!A2:B13,2,0))</f>
        <v>1805</v>
      </c>
      <c r="L138" t="s">
        <v>159</v>
      </c>
      <c r="M138" t="str">
        <f>VLOOKUP(A138,customer!A137:I349,9,0)</f>
        <v>no</v>
      </c>
      <c r="N138">
        <v>7</v>
      </c>
    </row>
    <row r="139" spans="1:14" x14ac:dyDescent="0.25">
      <c r="A139" t="s">
        <v>814</v>
      </c>
      <c r="B139" t="s">
        <v>888</v>
      </c>
      <c r="C139" t="s">
        <v>804</v>
      </c>
      <c r="D139" t="s">
        <v>1455</v>
      </c>
      <c r="E139" t="s">
        <v>1653</v>
      </c>
      <c r="F139" t="s">
        <v>1713</v>
      </c>
      <c r="G139">
        <v>1</v>
      </c>
      <c r="H139">
        <v>650</v>
      </c>
      <c r="I139">
        <f t="shared" si="3"/>
        <v>650</v>
      </c>
      <c r="J139" s="1">
        <f>VLOOKUP(Table3[[#This Row],[Category]],Sheet1!A2:B6,2,0)</f>
        <v>0.04</v>
      </c>
      <c r="K139">
        <f>Table3[[#This Row],[Total price]]*(1-VLOOKUP(Table3[[#This Row],[Category]],Sheet1!A2:B13,2,0))</f>
        <v>624</v>
      </c>
      <c r="L139" t="s">
        <v>159</v>
      </c>
      <c r="M139" t="str">
        <f>VLOOKUP(A139,customer!A138:I350,9,0)</f>
        <v>no</v>
      </c>
      <c r="N139">
        <v>4</v>
      </c>
    </row>
    <row r="140" spans="1:14" x14ac:dyDescent="0.25">
      <c r="A140" t="s">
        <v>815</v>
      </c>
      <c r="B140" t="s">
        <v>889</v>
      </c>
      <c r="C140" t="s">
        <v>805</v>
      </c>
      <c r="D140" t="s">
        <v>1456</v>
      </c>
      <c r="E140" t="s">
        <v>1654</v>
      </c>
      <c r="F140" t="s">
        <v>1713</v>
      </c>
      <c r="G140">
        <v>5</v>
      </c>
      <c r="H140">
        <v>220</v>
      </c>
      <c r="I140">
        <f t="shared" si="3"/>
        <v>1100</v>
      </c>
      <c r="J140" s="1">
        <f>VLOOKUP(Table3[[#This Row],[Category]],Sheet1!A3:B7,2,0)</f>
        <v>0.03</v>
      </c>
      <c r="K140">
        <f>Table3[[#This Row],[Total price]]*(1-VLOOKUP(Table3[[#This Row],[Category]],Sheet1!A2:B13,2,0))</f>
        <v>1067</v>
      </c>
      <c r="L140" t="s">
        <v>159</v>
      </c>
      <c r="M140" t="str">
        <f>VLOOKUP(A140,customer!A139:I351,9,0)</f>
        <v xml:space="preserve">yes </v>
      </c>
      <c r="N140">
        <v>3</v>
      </c>
    </row>
    <row r="141" spans="1:14" x14ac:dyDescent="0.25">
      <c r="A141" t="s">
        <v>816</v>
      </c>
      <c r="B141" t="s">
        <v>890</v>
      </c>
      <c r="C141" t="s">
        <v>806</v>
      </c>
      <c r="D141" t="s">
        <v>1457</v>
      </c>
      <c r="E141" t="s">
        <v>1655</v>
      </c>
      <c r="F141" t="s">
        <v>1713</v>
      </c>
      <c r="G141">
        <v>6</v>
      </c>
      <c r="H141">
        <v>540</v>
      </c>
      <c r="I141">
        <f t="shared" si="3"/>
        <v>3240</v>
      </c>
      <c r="J141" s="1">
        <f>VLOOKUP(Table3[[#This Row],[Category]],Sheet1!A4:B8,2,0)</f>
        <v>0.05</v>
      </c>
      <c r="K141">
        <f>Table3[[#This Row],[Total price]]*(1-VLOOKUP(Table3[[#This Row],[Category]],Sheet1!A2:B13,2,0))</f>
        <v>3078</v>
      </c>
      <c r="L141" t="s">
        <v>159</v>
      </c>
      <c r="M141" t="str">
        <f>VLOOKUP(A141,customer!A140:I352,9,0)</f>
        <v xml:space="preserve">yes </v>
      </c>
      <c r="N141">
        <v>8</v>
      </c>
    </row>
    <row r="142" spans="1:14" x14ac:dyDescent="0.25">
      <c r="A142" t="s">
        <v>817</v>
      </c>
      <c r="B142" t="s">
        <v>891</v>
      </c>
      <c r="C142" t="s">
        <v>803</v>
      </c>
      <c r="D142" t="s">
        <v>1458</v>
      </c>
      <c r="E142" t="s">
        <v>1656</v>
      </c>
      <c r="F142" t="s">
        <v>1713</v>
      </c>
      <c r="G142">
        <v>8</v>
      </c>
      <c r="H142">
        <v>820</v>
      </c>
      <c r="I142">
        <f t="shared" si="3"/>
        <v>6560</v>
      </c>
      <c r="J142" s="14">
        <f>VLOOKUP(Table3[[#This Row],[Category]],Sheet1!A1:B5,2,0)</f>
        <v>0.05</v>
      </c>
      <c r="K142">
        <f>Table3[[#This Row],[Total price]]*(1-VLOOKUP(Table3[[#This Row],[Category]],Sheet1!A2:B13,2,0))</f>
        <v>6232</v>
      </c>
      <c r="L142" t="s">
        <v>159</v>
      </c>
      <c r="M142" t="str">
        <f>VLOOKUP(A142,customer!A141:I353,9,0)</f>
        <v>no</v>
      </c>
      <c r="N142">
        <v>12</v>
      </c>
    </row>
    <row r="143" spans="1:14" x14ac:dyDescent="0.25">
      <c r="A143" t="s">
        <v>818</v>
      </c>
      <c r="B143" t="s">
        <v>892</v>
      </c>
      <c r="C143" t="s">
        <v>804</v>
      </c>
      <c r="D143" t="s">
        <v>1459</v>
      </c>
      <c r="E143" t="s">
        <v>1657</v>
      </c>
      <c r="F143" t="s">
        <v>1713</v>
      </c>
      <c r="G143">
        <v>4</v>
      </c>
      <c r="H143">
        <v>490</v>
      </c>
      <c r="I143">
        <f t="shared" si="3"/>
        <v>1960</v>
      </c>
      <c r="J143" s="14">
        <f>VLOOKUP(Table3[[#This Row],[Category]],Sheet1!A2:B6,2,0)</f>
        <v>0.04</v>
      </c>
      <c r="K143">
        <f>Table3[[#This Row],[Total price]]*(1-VLOOKUP(Table3[[#This Row],[Category]],Sheet1!A2:B13,2,0))</f>
        <v>1881.6</v>
      </c>
      <c r="L143" t="s">
        <v>159</v>
      </c>
      <c r="M143" t="str">
        <f>VLOOKUP(A143,customer!A142:I354,9,0)</f>
        <v>no</v>
      </c>
      <c r="N143">
        <v>15</v>
      </c>
    </row>
    <row r="144" spans="1:14" x14ac:dyDescent="0.25">
      <c r="A144" t="s">
        <v>819</v>
      </c>
      <c r="B144" t="s">
        <v>893</v>
      </c>
      <c r="C144" t="s">
        <v>805</v>
      </c>
      <c r="D144" t="s">
        <v>1460</v>
      </c>
      <c r="E144" t="s">
        <v>1658</v>
      </c>
      <c r="F144" t="s">
        <v>1713</v>
      </c>
      <c r="G144">
        <v>3</v>
      </c>
      <c r="H144">
        <v>742</v>
      </c>
      <c r="I144">
        <f t="shared" si="3"/>
        <v>2226</v>
      </c>
      <c r="J144" s="14">
        <f>VLOOKUP(Table3[[#This Row],[Category]],Sheet1!A3:B7,2,0)</f>
        <v>0.03</v>
      </c>
      <c r="K144">
        <f>Table3[[#This Row],[Total price]]*(1-VLOOKUP(Table3[[#This Row],[Category]],Sheet1!A2:B13,2,0))</f>
        <v>2159.2199999999998</v>
      </c>
      <c r="L144" t="s">
        <v>159</v>
      </c>
      <c r="M144" t="str">
        <f>VLOOKUP(A144,customer!A143:I355,9,0)</f>
        <v xml:space="preserve">yes </v>
      </c>
      <c r="N144">
        <v>14</v>
      </c>
    </row>
    <row r="145" spans="1:14" x14ac:dyDescent="0.25">
      <c r="A145" t="s">
        <v>820</v>
      </c>
      <c r="B145" t="s">
        <v>894</v>
      </c>
      <c r="C145" t="s">
        <v>806</v>
      </c>
      <c r="D145" t="s">
        <v>1461</v>
      </c>
      <c r="E145" t="s">
        <v>1659</v>
      </c>
      <c r="F145" t="s">
        <v>1712</v>
      </c>
      <c r="G145">
        <v>9</v>
      </c>
      <c r="H145">
        <v>1000</v>
      </c>
      <c r="I145">
        <f t="shared" si="3"/>
        <v>9000</v>
      </c>
      <c r="J145" s="14">
        <f>VLOOKUP(Table3[[#This Row],[Category]],Sheet1!A4:B8,2,0)</f>
        <v>0.05</v>
      </c>
      <c r="K145">
        <f>Table3[[#This Row],[Total price]]*(1-VLOOKUP(Table3[[#This Row],[Category]],Sheet1!A2:B13,2,0))</f>
        <v>8550</v>
      </c>
      <c r="L145" t="s">
        <v>159</v>
      </c>
      <c r="M145" t="str">
        <f>VLOOKUP(A145,customer!A144:I356,9,0)</f>
        <v xml:space="preserve">yes </v>
      </c>
      <c r="N145">
        <v>18</v>
      </c>
    </row>
    <row r="146" spans="1:14" x14ac:dyDescent="0.25">
      <c r="A146" t="s">
        <v>821</v>
      </c>
      <c r="B146" t="s">
        <v>895</v>
      </c>
      <c r="C146" t="s">
        <v>803</v>
      </c>
      <c r="D146" t="s">
        <v>1462</v>
      </c>
      <c r="E146" t="s">
        <v>1660</v>
      </c>
      <c r="F146" t="s">
        <v>1712</v>
      </c>
      <c r="G146">
        <v>7</v>
      </c>
      <c r="H146">
        <v>542</v>
      </c>
      <c r="I146">
        <f t="shared" si="3"/>
        <v>3794</v>
      </c>
      <c r="J146" s="14">
        <f>VLOOKUP(Table3[[#This Row],[Category]],Sheet1!A1:B5,2,0)</f>
        <v>0.05</v>
      </c>
      <c r="K146">
        <f>Table3[[#This Row],[Total price]]*(1-VLOOKUP(Table3[[#This Row],[Category]],Sheet1!A2:B13,2,0))</f>
        <v>3604.2999999999997</v>
      </c>
      <c r="L146" t="s">
        <v>159</v>
      </c>
      <c r="M146" t="str">
        <f>VLOOKUP(A146,customer!A145:I357,9,0)</f>
        <v xml:space="preserve">yes </v>
      </c>
      <c r="N146">
        <v>19</v>
      </c>
    </row>
    <row r="147" spans="1:14" x14ac:dyDescent="0.25">
      <c r="A147" t="s">
        <v>822</v>
      </c>
      <c r="B147" t="s">
        <v>896</v>
      </c>
      <c r="C147" t="s">
        <v>804</v>
      </c>
      <c r="D147" t="s">
        <v>1463</v>
      </c>
      <c r="E147" t="s">
        <v>1383</v>
      </c>
      <c r="F147" t="s">
        <v>1712</v>
      </c>
      <c r="G147">
        <v>12</v>
      </c>
      <c r="H147">
        <v>980</v>
      </c>
      <c r="I147">
        <f t="shared" si="3"/>
        <v>11760</v>
      </c>
      <c r="J147" s="14">
        <f>VLOOKUP(Table3[[#This Row],[Category]],Sheet1!A2:B6,2,0)</f>
        <v>0.04</v>
      </c>
      <c r="K147">
        <f>Table3[[#This Row],[Total price]]*(1-VLOOKUP(Table3[[#This Row],[Category]],Sheet1!A2:B13,2,0))</f>
        <v>11289.6</v>
      </c>
      <c r="L147" t="s">
        <v>159</v>
      </c>
      <c r="M147" t="str">
        <f>VLOOKUP(A147,customer!A146:I358,9,0)</f>
        <v xml:space="preserve">yes </v>
      </c>
      <c r="N147">
        <v>5</v>
      </c>
    </row>
    <row r="148" spans="1:14" x14ac:dyDescent="0.25">
      <c r="A148" t="s">
        <v>823</v>
      </c>
      <c r="B148" t="s">
        <v>897</v>
      </c>
      <c r="C148" t="s">
        <v>805</v>
      </c>
      <c r="D148" t="s">
        <v>1464</v>
      </c>
      <c r="E148" t="s">
        <v>1661</v>
      </c>
      <c r="F148" t="s">
        <v>1712</v>
      </c>
      <c r="G148">
        <v>10</v>
      </c>
      <c r="H148">
        <v>620</v>
      </c>
      <c r="I148">
        <f t="shared" si="3"/>
        <v>6200</v>
      </c>
      <c r="J148" s="14">
        <f>VLOOKUP(Table3[[#This Row],[Category]],Sheet1!A3:B7,2,0)</f>
        <v>0.03</v>
      </c>
      <c r="K148">
        <f>Table3[[#This Row],[Total price]]*(1-VLOOKUP(Table3[[#This Row],[Category]],Sheet1!A2:B13,2,0))</f>
        <v>6014</v>
      </c>
      <c r="L148" t="s">
        <v>159</v>
      </c>
      <c r="M148" t="str">
        <f>VLOOKUP(A148,customer!A147:I359,9,0)</f>
        <v>no</v>
      </c>
      <c r="N148">
        <v>6</v>
      </c>
    </row>
    <row r="149" spans="1:14" x14ac:dyDescent="0.25">
      <c r="A149" t="s">
        <v>824</v>
      </c>
      <c r="B149" t="s">
        <v>898</v>
      </c>
      <c r="C149" t="s">
        <v>806</v>
      </c>
      <c r="D149" t="s">
        <v>1465</v>
      </c>
      <c r="E149" t="s">
        <v>1662</v>
      </c>
      <c r="F149" t="s">
        <v>1711</v>
      </c>
      <c r="G149">
        <v>11</v>
      </c>
      <c r="H149">
        <v>630</v>
      </c>
      <c r="I149">
        <f t="shared" si="3"/>
        <v>6930</v>
      </c>
      <c r="J149" s="14">
        <f>VLOOKUP(Table3[[#This Row],[Category]],Sheet1!A4:B8,2,0)</f>
        <v>0.05</v>
      </c>
      <c r="K149">
        <f>Table3[[#This Row],[Total price]]*(1-VLOOKUP(Table3[[#This Row],[Category]],Sheet1!A2:B13,2,0))</f>
        <v>6583.5</v>
      </c>
      <c r="L149" t="s">
        <v>159</v>
      </c>
      <c r="M149" t="str">
        <f>VLOOKUP(A149,customer!A148:I360,9,0)</f>
        <v xml:space="preserve">yes </v>
      </c>
      <c r="N149">
        <v>2</v>
      </c>
    </row>
    <row r="150" spans="1:14" x14ac:dyDescent="0.25">
      <c r="A150" t="s">
        <v>825</v>
      </c>
      <c r="B150" t="s">
        <v>899</v>
      </c>
      <c r="C150" t="s">
        <v>803</v>
      </c>
      <c r="D150" t="s">
        <v>1466</v>
      </c>
      <c r="E150" t="s">
        <v>1663</v>
      </c>
      <c r="F150" t="s">
        <v>1711</v>
      </c>
      <c r="G150">
        <v>12</v>
      </c>
      <c r="H150">
        <v>455</v>
      </c>
      <c r="I150">
        <f t="shared" si="3"/>
        <v>5460</v>
      </c>
      <c r="J150" s="1">
        <f>VLOOKUP(Table3[[#This Row],[Category]],Sheet1!A1:B5,2,0)</f>
        <v>0.05</v>
      </c>
      <c r="K150">
        <f>Table3[[#This Row],[Total price]]*(1-VLOOKUP(Table3[[#This Row],[Category]],Sheet1!A2:B13,2,0))</f>
        <v>5187</v>
      </c>
      <c r="L150" t="s">
        <v>159</v>
      </c>
      <c r="M150" t="str">
        <f>VLOOKUP(A150,customer!A149:I361,9,0)</f>
        <v xml:space="preserve">yes </v>
      </c>
      <c r="N150">
        <v>8</v>
      </c>
    </row>
    <row r="151" spans="1:14" x14ac:dyDescent="0.25">
      <c r="A151" t="s">
        <v>826</v>
      </c>
      <c r="B151" t="s">
        <v>900</v>
      </c>
      <c r="C151" t="s">
        <v>804</v>
      </c>
      <c r="D151" t="s">
        <v>1467</v>
      </c>
      <c r="E151" t="s">
        <v>1664</v>
      </c>
      <c r="F151" t="s">
        <v>1711</v>
      </c>
      <c r="G151">
        <v>8</v>
      </c>
      <c r="H151">
        <v>670</v>
      </c>
      <c r="I151">
        <f t="shared" si="3"/>
        <v>5360</v>
      </c>
      <c r="J151" s="1">
        <f>VLOOKUP(Table3[[#This Row],[Category]],Sheet1!A2:B6,2,0)</f>
        <v>0.04</v>
      </c>
      <c r="K151">
        <f>Table3[[#This Row],[Total price]]*(1-VLOOKUP(Table3[[#This Row],[Category]],Sheet1!A2:B13,2,0))</f>
        <v>5145.5999999999995</v>
      </c>
      <c r="L151" t="s">
        <v>159</v>
      </c>
      <c r="M151" t="str">
        <f>VLOOKUP(A151,customer!A150:I362,9,0)</f>
        <v>no</v>
      </c>
      <c r="N151">
        <v>7</v>
      </c>
    </row>
    <row r="152" spans="1:14" x14ac:dyDescent="0.25">
      <c r="A152" t="s">
        <v>827</v>
      </c>
      <c r="B152" t="s">
        <v>901</v>
      </c>
      <c r="C152" t="s">
        <v>805</v>
      </c>
      <c r="D152" t="s">
        <v>1468</v>
      </c>
      <c r="E152" t="s">
        <v>1665</v>
      </c>
      <c r="F152" t="s">
        <v>1711</v>
      </c>
      <c r="G152">
        <v>9</v>
      </c>
      <c r="H152">
        <v>825</v>
      </c>
      <c r="I152">
        <f t="shared" si="3"/>
        <v>7425</v>
      </c>
      <c r="J152" s="1">
        <f>VLOOKUP(Table3[[#This Row],[Category]],Sheet1!A3:B7,2,0)</f>
        <v>0.03</v>
      </c>
      <c r="K152">
        <f>Table3[[#This Row],[Total price]]*(1-VLOOKUP(Table3[[#This Row],[Category]],Sheet1!A2:B13,2,0))</f>
        <v>7202.25</v>
      </c>
      <c r="L152" t="s">
        <v>159</v>
      </c>
      <c r="M152" t="str">
        <f>VLOOKUP(A152,customer!A151:I363,9,0)</f>
        <v xml:space="preserve">yes </v>
      </c>
      <c r="N152">
        <v>9</v>
      </c>
    </row>
    <row r="153" spans="1:14" x14ac:dyDescent="0.25">
      <c r="A153" t="s">
        <v>828</v>
      </c>
      <c r="B153" t="s">
        <v>902</v>
      </c>
      <c r="C153" t="s">
        <v>806</v>
      </c>
      <c r="D153" t="s">
        <v>1469</v>
      </c>
      <c r="E153" t="s">
        <v>1509</v>
      </c>
      <c r="F153" t="s">
        <v>1713</v>
      </c>
      <c r="G153">
        <v>6</v>
      </c>
      <c r="H153">
        <v>984</v>
      </c>
      <c r="I153">
        <f t="shared" si="3"/>
        <v>5904</v>
      </c>
      <c r="J153" s="1">
        <f>VLOOKUP(Table3[[#This Row],[Category]],Sheet1!A4:B8,2,0)</f>
        <v>0.05</v>
      </c>
      <c r="K153">
        <f>Table3[[#This Row],[Total price]]*(1-VLOOKUP(Table3[[#This Row],[Category]],Sheet1!A2:B13,2,0))</f>
        <v>5608.8</v>
      </c>
      <c r="L153" t="s">
        <v>159</v>
      </c>
      <c r="M153" t="str">
        <f>VLOOKUP(A153,customer!A152:I364,9,0)</f>
        <v xml:space="preserve">yes </v>
      </c>
      <c r="N153">
        <v>3</v>
      </c>
    </row>
    <row r="154" spans="1:14" x14ac:dyDescent="0.25">
      <c r="A154" t="s">
        <v>829</v>
      </c>
      <c r="B154" t="s">
        <v>903</v>
      </c>
      <c r="C154" t="s">
        <v>803</v>
      </c>
      <c r="D154" t="s">
        <v>1470</v>
      </c>
      <c r="E154" t="s">
        <v>1666</v>
      </c>
      <c r="F154" t="s">
        <v>1713</v>
      </c>
      <c r="G154">
        <v>3</v>
      </c>
      <c r="H154">
        <v>810</v>
      </c>
      <c r="I154">
        <f t="shared" si="3"/>
        <v>2430</v>
      </c>
      <c r="J154" s="1">
        <f>VLOOKUP(Table3[[#This Row],[Category]],Sheet1!A1:B5,2,0)</f>
        <v>0.05</v>
      </c>
      <c r="K154">
        <f>Table3[[#This Row],[Total price]]*(1-VLOOKUP(Table3[[#This Row],[Category]],Sheet1!A2:B13,2,0))</f>
        <v>2308.5</v>
      </c>
      <c r="L154" t="s">
        <v>159</v>
      </c>
      <c r="M154" t="str">
        <f>VLOOKUP(A154,customer!A153:I365,9,0)</f>
        <v xml:space="preserve">yes </v>
      </c>
      <c r="N154">
        <v>13</v>
      </c>
    </row>
    <row r="155" spans="1:14" x14ac:dyDescent="0.25">
      <c r="A155" t="s">
        <v>830</v>
      </c>
      <c r="B155" t="s">
        <v>904</v>
      </c>
      <c r="C155" t="s">
        <v>804</v>
      </c>
      <c r="D155" t="s">
        <v>1471</v>
      </c>
      <c r="E155" t="s">
        <v>1667</v>
      </c>
      <c r="F155" t="s">
        <v>1713</v>
      </c>
      <c r="G155">
        <v>8</v>
      </c>
      <c r="H155">
        <v>525</v>
      </c>
      <c r="I155">
        <f t="shared" si="3"/>
        <v>4200</v>
      </c>
      <c r="J155" s="1">
        <f>VLOOKUP(Table3[[#This Row],[Category]],Sheet1!A2:B6,2,0)</f>
        <v>0.04</v>
      </c>
      <c r="K155">
        <f>Table3[[#This Row],[Total price]]*(1-VLOOKUP(Table3[[#This Row],[Category]],Sheet1!A2:B13,2,0))</f>
        <v>4032</v>
      </c>
      <c r="L155" t="s">
        <v>159</v>
      </c>
      <c r="M155" t="str">
        <f>VLOOKUP(A155,customer!A154:I366,9,0)</f>
        <v xml:space="preserve">yes </v>
      </c>
      <c r="N155">
        <v>12</v>
      </c>
    </row>
    <row r="156" spans="1:14" x14ac:dyDescent="0.25">
      <c r="A156" t="s">
        <v>831</v>
      </c>
      <c r="B156" t="s">
        <v>905</v>
      </c>
      <c r="C156" t="s">
        <v>805</v>
      </c>
      <c r="D156" t="s">
        <v>1472</v>
      </c>
      <c r="E156" t="s">
        <v>1668</v>
      </c>
      <c r="F156" t="s">
        <v>1713</v>
      </c>
      <c r="G156">
        <v>5</v>
      </c>
      <c r="H156">
        <v>625</v>
      </c>
      <c r="I156">
        <f t="shared" si="3"/>
        <v>3125</v>
      </c>
      <c r="J156" s="1">
        <f>VLOOKUP(Table3[[#This Row],[Category]],Sheet1!A3:B7,2,0)</f>
        <v>0.03</v>
      </c>
      <c r="K156">
        <f>Table3[[#This Row],[Total price]]*(1-VLOOKUP(Table3[[#This Row],[Category]],Sheet1!A2:B13,2,0))</f>
        <v>3031.25</v>
      </c>
      <c r="L156" t="s">
        <v>159</v>
      </c>
      <c r="M156" t="str">
        <f>VLOOKUP(A156,customer!A155:I367,9,0)</f>
        <v xml:space="preserve">yes </v>
      </c>
      <c r="N156">
        <v>11</v>
      </c>
    </row>
    <row r="157" spans="1:14" x14ac:dyDescent="0.25">
      <c r="A157" t="s">
        <v>832</v>
      </c>
      <c r="B157" t="s">
        <v>906</v>
      </c>
      <c r="C157" t="s">
        <v>806</v>
      </c>
      <c r="D157" t="s">
        <v>1473</v>
      </c>
      <c r="E157" t="s">
        <v>1465</v>
      </c>
      <c r="F157" t="s">
        <v>1713</v>
      </c>
      <c r="G157">
        <v>7</v>
      </c>
      <c r="H157">
        <v>910</v>
      </c>
      <c r="I157">
        <f t="shared" si="3"/>
        <v>6370</v>
      </c>
      <c r="J157" s="1">
        <f>VLOOKUP(Table3[[#This Row],[Category]],Sheet1!A4:B8,2,0)</f>
        <v>0.05</v>
      </c>
      <c r="K157">
        <f>Table3[[#This Row],[Total price]]*(1-VLOOKUP(Table3[[#This Row],[Category]],Sheet1!A2:B13,2,0))</f>
        <v>6051.5</v>
      </c>
      <c r="L157" t="s">
        <v>159</v>
      </c>
      <c r="M157" t="str">
        <f>VLOOKUP(A157,customer!A156:I368,9,0)</f>
        <v xml:space="preserve">yes </v>
      </c>
      <c r="N157">
        <v>10</v>
      </c>
    </row>
    <row r="158" spans="1:14" x14ac:dyDescent="0.25">
      <c r="A158" t="s">
        <v>833</v>
      </c>
      <c r="B158" t="s">
        <v>907</v>
      </c>
      <c r="C158" t="s">
        <v>803</v>
      </c>
      <c r="D158" t="s">
        <v>1474</v>
      </c>
      <c r="E158" t="s">
        <v>1669</v>
      </c>
      <c r="F158" t="s">
        <v>1713</v>
      </c>
      <c r="G158">
        <v>4</v>
      </c>
      <c r="H158">
        <v>410</v>
      </c>
      <c r="I158">
        <f t="shared" si="3"/>
        <v>1640</v>
      </c>
      <c r="J158" s="1">
        <f>VLOOKUP(Table3[[#This Row],[Category]],Sheet1!A1:B5,2,0)</f>
        <v>0.05</v>
      </c>
      <c r="K158">
        <f>Table3[[#This Row],[Total price]]*(1-VLOOKUP(Table3[[#This Row],[Category]],Sheet1!A2:B13,2,0))</f>
        <v>1558</v>
      </c>
      <c r="L158" t="s">
        <v>159</v>
      </c>
      <c r="M158" t="str">
        <f>VLOOKUP(A158,customer!A157:I369,9,0)</f>
        <v>no</v>
      </c>
      <c r="N158">
        <v>9</v>
      </c>
    </row>
    <row r="159" spans="1:14" x14ac:dyDescent="0.25">
      <c r="A159" t="s">
        <v>834</v>
      </c>
      <c r="B159" t="s">
        <v>908</v>
      </c>
      <c r="C159" t="s">
        <v>804</v>
      </c>
      <c r="D159" t="s">
        <v>1475</v>
      </c>
      <c r="E159" t="s">
        <v>1670</v>
      </c>
      <c r="F159" t="s">
        <v>1713</v>
      </c>
      <c r="G159">
        <v>2</v>
      </c>
      <c r="H159">
        <v>480</v>
      </c>
      <c r="I159">
        <f t="shared" si="3"/>
        <v>960</v>
      </c>
      <c r="J159" s="1">
        <f>VLOOKUP(Table3[[#This Row],[Category]],Sheet1!A2:B6,2,0)</f>
        <v>0.04</v>
      </c>
      <c r="K159">
        <f>Table3[[#This Row],[Total price]]*(1-VLOOKUP(Table3[[#This Row],[Category]],Sheet1!A2:B13,2,0))</f>
        <v>921.59999999999991</v>
      </c>
      <c r="L159" t="s">
        <v>159</v>
      </c>
      <c r="M159" t="str">
        <f>VLOOKUP(A159,customer!A158:I370,9,0)</f>
        <v>no</v>
      </c>
      <c r="N159">
        <v>8</v>
      </c>
    </row>
    <row r="160" spans="1:14" x14ac:dyDescent="0.25">
      <c r="A160" t="s">
        <v>835</v>
      </c>
      <c r="B160" t="s">
        <v>909</v>
      </c>
      <c r="C160" t="s">
        <v>805</v>
      </c>
      <c r="D160" t="s">
        <v>1476</v>
      </c>
      <c r="E160" t="s">
        <v>1671</v>
      </c>
      <c r="F160" t="s">
        <v>1713</v>
      </c>
      <c r="G160">
        <v>8</v>
      </c>
      <c r="H160">
        <v>453</v>
      </c>
      <c r="I160">
        <f t="shared" si="3"/>
        <v>3624</v>
      </c>
      <c r="J160" s="1">
        <f>VLOOKUP(Table3[[#This Row],[Category]],Sheet1!A3:B7,2,0)</f>
        <v>0.03</v>
      </c>
      <c r="K160">
        <f>Table3[[#This Row],[Total price]]*(1-VLOOKUP(Table3[[#This Row],[Category]],Sheet1!A2:B13,2,0))</f>
        <v>3515.2799999999997</v>
      </c>
      <c r="L160" t="s">
        <v>159</v>
      </c>
      <c r="M160" t="str">
        <f>VLOOKUP(A160,customer!A159:I371,9,0)</f>
        <v>no</v>
      </c>
      <c r="N160">
        <v>7</v>
      </c>
    </row>
    <row r="161" spans="1:14" x14ac:dyDescent="0.25">
      <c r="A161" t="s">
        <v>836</v>
      </c>
      <c r="B161" t="s">
        <v>910</v>
      </c>
      <c r="C161" t="s">
        <v>806</v>
      </c>
      <c r="D161" t="s">
        <v>1477</v>
      </c>
      <c r="E161" t="s">
        <v>1672</v>
      </c>
      <c r="F161" t="s">
        <v>1712</v>
      </c>
      <c r="G161">
        <v>7</v>
      </c>
      <c r="H161">
        <v>623</v>
      </c>
      <c r="I161">
        <f t="shared" si="3"/>
        <v>4361</v>
      </c>
      <c r="J161" s="1">
        <f>VLOOKUP(Table3[[#This Row],[Category]],Sheet1!A4:B8,2,0)</f>
        <v>0.05</v>
      </c>
      <c r="K161">
        <f>Table3[[#This Row],[Total price]]*(1-VLOOKUP(Table3[[#This Row],[Category]],Sheet1!A2:B13,2,0))</f>
        <v>4142.95</v>
      </c>
      <c r="L161" t="s">
        <v>159</v>
      </c>
      <c r="M161" t="str">
        <f>VLOOKUP(A161,customer!A160:I372,9,0)</f>
        <v xml:space="preserve">yes </v>
      </c>
      <c r="N161">
        <v>6</v>
      </c>
    </row>
    <row r="162" spans="1:14" x14ac:dyDescent="0.25">
      <c r="A162" t="s">
        <v>837</v>
      </c>
      <c r="B162" t="s">
        <v>911</v>
      </c>
      <c r="C162" t="s">
        <v>803</v>
      </c>
      <c r="D162" t="s">
        <v>1478</v>
      </c>
      <c r="E162" t="s">
        <v>1673</v>
      </c>
      <c r="F162" t="s">
        <v>1712</v>
      </c>
      <c r="G162">
        <v>10</v>
      </c>
      <c r="H162">
        <v>871</v>
      </c>
      <c r="I162">
        <f t="shared" si="3"/>
        <v>8710</v>
      </c>
      <c r="J162" s="1">
        <f>VLOOKUP(Table3[[#This Row],[Category]],Sheet1!A1:B5,2,0)</f>
        <v>0.05</v>
      </c>
      <c r="K162">
        <f>Table3[[#This Row],[Total price]]*(1-VLOOKUP(Table3[[#This Row],[Category]],Sheet1!A2:B13,2,0))</f>
        <v>8274.5</v>
      </c>
      <c r="L162" t="s">
        <v>159</v>
      </c>
      <c r="M162" t="str">
        <f>VLOOKUP(A162,customer!A161:I373,9,0)</f>
        <v xml:space="preserve">yes </v>
      </c>
      <c r="N162">
        <v>5</v>
      </c>
    </row>
    <row r="163" spans="1:14" x14ac:dyDescent="0.25">
      <c r="A163" t="s">
        <v>838</v>
      </c>
      <c r="B163" t="s">
        <v>912</v>
      </c>
      <c r="C163" t="s">
        <v>804</v>
      </c>
      <c r="D163" t="s">
        <v>1479</v>
      </c>
      <c r="E163" t="s">
        <v>1674</v>
      </c>
      <c r="F163" t="s">
        <v>1712</v>
      </c>
      <c r="G163">
        <v>11</v>
      </c>
      <c r="H163">
        <v>491</v>
      </c>
      <c r="I163">
        <f t="shared" si="3"/>
        <v>5401</v>
      </c>
      <c r="J163" s="1">
        <f>VLOOKUP(Table3[[#This Row],[Category]],Sheet1!A2:B6,2,0)</f>
        <v>0.04</v>
      </c>
      <c r="K163">
        <f>Table3[[#This Row],[Total price]]*(1-VLOOKUP(Table3[[#This Row],[Category]],Sheet1!A2:B13,2,0))</f>
        <v>5184.96</v>
      </c>
      <c r="L163" t="s">
        <v>159</v>
      </c>
      <c r="M163" t="str">
        <f>VLOOKUP(A163,customer!A162:I374,9,0)</f>
        <v xml:space="preserve">yes </v>
      </c>
      <c r="N163">
        <v>4</v>
      </c>
    </row>
    <row r="164" spans="1:14" x14ac:dyDescent="0.25">
      <c r="A164" t="s">
        <v>839</v>
      </c>
      <c r="B164" t="s">
        <v>913</v>
      </c>
      <c r="C164" t="s">
        <v>805</v>
      </c>
      <c r="D164" t="s">
        <v>1480</v>
      </c>
      <c r="E164" t="s">
        <v>1675</v>
      </c>
      <c r="F164" t="s">
        <v>1712</v>
      </c>
      <c r="G164">
        <v>12</v>
      </c>
      <c r="H164">
        <v>500</v>
      </c>
      <c r="I164">
        <f t="shared" si="3"/>
        <v>6000</v>
      </c>
      <c r="J164" s="1">
        <f>VLOOKUP(Table3[[#This Row],[Category]],Sheet1!A3:B7,2,0)</f>
        <v>0.03</v>
      </c>
      <c r="K164">
        <f>Table3[[#This Row],[Total price]]*(1-VLOOKUP(Table3[[#This Row],[Category]],Sheet1!A2:B13,2,0))</f>
        <v>5820</v>
      </c>
      <c r="L164" t="s">
        <v>159</v>
      </c>
      <c r="M164" t="str">
        <f>VLOOKUP(A164,customer!A163:I375,9,0)</f>
        <v xml:space="preserve">yes </v>
      </c>
      <c r="N164">
        <v>8</v>
      </c>
    </row>
    <row r="165" spans="1:14" x14ac:dyDescent="0.25">
      <c r="A165" t="s">
        <v>840</v>
      </c>
      <c r="B165" t="s">
        <v>914</v>
      </c>
      <c r="C165" t="s">
        <v>806</v>
      </c>
      <c r="D165" t="s">
        <v>1481</v>
      </c>
      <c r="E165" t="s">
        <v>1676</v>
      </c>
      <c r="F165" t="s">
        <v>1712</v>
      </c>
      <c r="G165">
        <v>10</v>
      </c>
      <c r="H165">
        <v>900</v>
      </c>
      <c r="I165">
        <f t="shared" si="3"/>
        <v>9000</v>
      </c>
      <c r="J165" s="1">
        <f>VLOOKUP(Table3[[#This Row],[Category]],Sheet1!A4:B8,2,0)</f>
        <v>0.05</v>
      </c>
      <c r="K165">
        <f>Table3[[#This Row],[Total price]]*(1-VLOOKUP(Table3[[#This Row],[Category]],Sheet1!A2:B13,2,0))</f>
        <v>8550</v>
      </c>
      <c r="L165" t="s">
        <v>159</v>
      </c>
      <c r="M165" t="str">
        <f>VLOOKUP(A165,customer!A164:I376,9,0)</f>
        <v xml:space="preserve">yes </v>
      </c>
      <c r="N165">
        <v>10</v>
      </c>
    </row>
    <row r="166" spans="1:14" x14ac:dyDescent="0.25">
      <c r="A166" t="s">
        <v>841</v>
      </c>
      <c r="B166" t="s">
        <v>915</v>
      </c>
      <c r="C166" t="s">
        <v>803</v>
      </c>
      <c r="D166" t="s">
        <v>1482</v>
      </c>
      <c r="E166" t="s">
        <v>1677</v>
      </c>
      <c r="F166" t="s">
        <v>1711</v>
      </c>
      <c r="G166">
        <v>4</v>
      </c>
      <c r="H166">
        <v>250</v>
      </c>
      <c r="I166">
        <f t="shared" si="3"/>
        <v>1000</v>
      </c>
      <c r="J166" s="1">
        <f>VLOOKUP(Table3[[#This Row],[Category]],Sheet1!A1:B5,2,0)</f>
        <v>0.05</v>
      </c>
      <c r="K166">
        <f>Table3[[#This Row],[Total price]]*(1-VLOOKUP(Table3[[#This Row],[Category]],Sheet1!A2:B13,2,0))</f>
        <v>950</v>
      </c>
      <c r="L166" t="s">
        <v>159</v>
      </c>
      <c r="M166" t="str">
        <f>VLOOKUP(A166,customer!A165:I377,9,0)</f>
        <v xml:space="preserve">yes </v>
      </c>
      <c r="N166">
        <v>9</v>
      </c>
    </row>
    <row r="167" spans="1:14" x14ac:dyDescent="0.25">
      <c r="A167" t="s">
        <v>842</v>
      </c>
      <c r="B167" t="s">
        <v>916</v>
      </c>
      <c r="C167" t="s">
        <v>804</v>
      </c>
      <c r="D167" t="s">
        <v>1483</v>
      </c>
      <c r="E167" t="s">
        <v>1678</v>
      </c>
      <c r="F167" t="s">
        <v>1711</v>
      </c>
      <c r="G167">
        <v>2</v>
      </c>
      <c r="H167">
        <v>220</v>
      </c>
      <c r="I167">
        <f t="shared" si="3"/>
        <v>440</v>
      </c>
      <c r="J167" s="1">
        <f>VLOOKUP(Table3[[#This Row],[Category]],Sheet1!A2:B6,2,0)</f>
        <v>0.04</v>
      </c>
      <c r="K167">
        <f>Table3[[#This Row],[Total price]]*(1-VLOOKUP(Table3[[#This Row],[Category]],Sheet1!A2:B13,2,0))</f>
        <v>422.4</v>
      </c>
      <c r="L167" t="s">
        <v>159</v>
      </c>
      <c r="M167" t="str">
        <f>VLOOKUP(A167,customer!A166:I378,9,0)</f>
        <v>no</v>
      </c>
      <c r="N167">
        <v>11</v>
      </c>
    </row>
    <row r="168" spans="1:14" x14ac:dyDescent="0.25">
      <c r="A168" t="s">
        <v>843</v>
      </c>
      <c r="B168" t="s">
        <v>917</v>
      </c>
      <c r="C168" t="s">
        <v>805</v>
      </c>
      <c r="D168" t="s">
        <v>1484</v>
      </c>
      <c r="E168" t="s">
        <v>1679</v>
      </c>
      <c r="F168" t="s">
        <v>1711</v>
      </c>
      <c r="G168">
        <v>3</v>
      </c>
      <c r="H168">
        <v>820</v>
      </c>
      <c r="I168">
        <f t="shared" si="3"/>
        <v>2460</v>
      </c>
      <c r="J168" s="1">
        <f>VLOOKUP(Table3[[#This Row],[Category]],Sheet1!A3:B7,2,0)</f>
        <v>0.03</v>
      </c>
      <c r="K168">
        <f>Table3[[#This Row],[Total price]]*(1-VLOOKUP(Table3[[#This Row],[Category]],Sheet1!A2:B13,2,0))</f>
        <v>2386.1999999999998</v>
      </c>
      <c r="L168" t="s">
        <v>159</v>
      </c>
      <c r="M168" t="str">
        <f>VLOOKUP(A168,customer!A167:I379,9,0)</f>
        <v>no</v>
      </c>
      <c r="N168">
        <v>12</v>
      </c>
    </row>
    <row r="169" spans="1:14" x14ac:dyDescent="0.25">
      <c r="A169" t="s">
        <v>844</v>
      </c>
      <c r="B169" t="s">
        <v>918</v>
      </c>
      <c r="C169" t="s">
        <v>806</v>
      </c>
      <c r="D169" t="s">
        <v>1485</v>
      </c>
      <c r="E169" t="s">
        <v>1680</v>
      </c>
      <c r="F169" t="s">
        <v>1711</v>
      </c>
      <c r="G169">
        <v>6</v>
      </c>
      <c r="H169">
        <v>523</v>
      </c>
      <c r="I169">
        <f t="shared" si="3"/>
        <v>3138</v>
      </c>
      <c r="J169" s="1">
        <f>VLOOKUP(Table3[[#This Row],[Category]],Sheet1!A4:B8,2,0)</f>
        <v>0.05</v>
      </c>
      <c r="K169">
        <f>Table3[[#This Row],[Total price]]*(1-VLOOKUP(Table3[[#This Row],[Category]],Sheet1!A2:B13,2,0))</f>
        <v>2981.1</v>
      </c>
      <c r="L169" t="s">
        <v>159</v>
      </c>
      <c r="M169" t="str">
        <f>VLOOKUP(A169,customer!A168:I380,9,0)</f>
        <v>no</v>
      </c>
      <c r="N169">
        <v>8</v>
      </c>
    </row>
    <row r="170" spans="1:14" x14ac:dyDescent="0.25">
      <c r="A170" t="s">
        <v>845</v>
      </c>
      <c r="B170" t="s">
        <v>919</v>
      </c>
      <c r="C170" t="s">
        <v>803</v>
      </c>
      <c r="D170" t="s">
        <v>1486</v>
      </c>
      <c r="E170" t="s">
        <v>1681</v>
      </c>
      <c r="F170" t="s">
        <v>1711</v>
      </c>
      <c r="G170">
        <v>8</v>
      </c>
      <c r="H170">
        <v>645</v>
      </c>
      <c r="I170">
        <f t="shared" si="3"/>
        <v>5160</v>
      </c>
      <c r="J170" s="1">
        <f>VLOOKUP(Table3[[#This Row],[Category]],Sheet1!A1:B5,2,0)</f>
        <v>0.05</v>
      </c>
      <c r="K170">
        <f>Table3[[#This Row],[Total price]]*(1-VLOOKUP(Table3[[#This Row],[Category]],Sheet1!A2:B13,2,0))</f>
        <v>4902</v>
      </c>
      <c r="L170" t="s">
        <v>159</v>
      </c>
      <c r="M170" t="str">
        <f>VLOOKUP(A170,customer!A169:I381,9,0)</f>
        <v xml:space="preserve">yes </v>
      </c>
      <c r="N170">
        <v>7</v>
      </c>
    </row>
    <row r="171" spans="1:14" x14ac:dyDescent="0.25">
      <c r="A171" t="s">
        <v>846</v>
      </c>
      <c r="B171" t="s">
        <v>920</v>
      </c>
      <c r="C171" t="s">
        <v>804</v>
      </c>
      <c r="D171" t="s">
        <v>1487</v>
      </c>
      <c r="E171" t="s">
        <v>1682</v>
      </c>
      <c r="F171" t="s">
        <v>1712</v>
      </c>
      <c r="G171">
        <v>7</v>
      </c>
      <c r="H171">
        <v>641</v>
      </c>
      <c r="I171">
        <f t="shared" si="3"/>
        <v>4487</v>
      </c>
      <c r="J171" s="1">
        <f>VLOOKUP(Table3[[#This Row],[Category]],Sheet1!A2:B6,2,0)</f>
        <v>0.04</v>
      </c>
      <c r="K171">
        <f>Table3[[#This Row],[Total price]]*(1-VLOOKUP(Table3[[#This Row],[Category]],Sheet1!A2:B13,2,0))</f>
        <v>4307.5199999999995</v>
      </c>
      <c r="L171" t="s">
        <v>159</v>
      </c>
      <c r="M171" t="str">
        <f>VLOOKUP(A171,customer!A170:I382,9,0)</f>
        <v xml:space="preserve">yes </v>
      </c>
      <c r="N171">
        <v>10</v>
      </c>
    </row>
    <row r="172" spans="1:14" x14ac:dyDescent="0.25">
      <c r="A172" t="s">
        <v>847</v>
      </c>
      <c r="B172" t="s">
        <v>921</v>
      </c>
      <c r="C172" t="s">
        <v>805</v>
      </c>
      <c r="D172" t="s">
        <v>1488</v>
      </c>
      <c r="E172" t="s">
        <v>1683</v>
      </c>
      <c r="F172" t="s">
        <v>1711</v>
      </c>
      <c r="G172">
        <v>9</v>
      </c>
      <c r="H172">
        <v>541</v>
      </c>
      <c r="I172">
        <f t="shared" si="3"/>
        <v>4869</v>
      </c>
      <c r="J172" s="1">
        <f>VLOOKUP(Table3[[#This Row],[Category]],Sheet1!A3:B7,2,0)</f>
        <v>0.03</v>
      </c>
      <c r="K172">
        <f>Table3[[#This Row],[Total price]]*(1-VLOOKUP(Table3[[#This Row],[Category]],Sheet1!A2:B13,2,0))</f>
        <v>4722.93</v>
      </c>
      <c r="L172" t="s">
        <v>159</v>
      </c>
      <c r="M172" t="str">
        <f>VLOOKUP(A172,customer!A171:I383,9,0)</f>
        <v xml:space="preserve">yes </v>
      </c>
      <c r="N172">
        <v>13</v>
      </c>
    </row>
    <row r="173" spans="1:14" x14ac:dyDescent="0.25">
      <c r="A173" t="s">
        <v>848</v>
      </c>
      <c r="B173" t="s">
        <v>922</v>
      </c>
      <c r="C173" t="s">
        <v>806</v>
      </c>
      <c r="D173" t="s">
        <v>1489</v>
      </c>
      <c r="E173" t="s">
        <v>1684</v>
      </c>
      <c r="F173" t="s">
        <v>1713</v>
      </c>
      <c r="G173">
        <v>4</v>
      </c>
      <c r="H173">
        <v>723</v>
      </c>
      <c r="I173">
        <f t="shared" si="3"/>
        <v>2892</v>
      </c>
      <c r="J173" s="1">
        <f>VLOOKUP(Table3[[#This Row],[Category]],Sheet1!A4:B8,2,0)</f>
        <v>0.05</v>
      </c>
      <c r="K173">
        <f>Table3[[#This Row],[Total price]]*(1-VLOOKUP(Table3[[#This Row],[Category]],Sheet1!A2:B13,2,0))</f>
        <v>2747.4</v>
      </c>
      <c r="L173" t="s">
        <v>159</v>
      </c>
      <c r="M173" t="str">
        <f>VLOOKUP(A173,customer!A172:I384,9,0)</f>
        <v>no</v>
      </c>
      <c r="N173">
        <v>15</v>
      </c>
    </row>
    <row r="174" spans="1:14" x14ac:dyDescent="0.25">
      <c r="A174" t="s">
        <v>849</v>
      </c>
      <c r="B174" t="s">
        <v>923</v>
      </c>
      <c r="C174" t="s">
        <v>803</v>
      </c>
      <c r="D174" t="s">
        <v>1490</v>
      </c>
      <c r="E174" t="s">
        <v>1685</v>
      </c>
      <c r="F174" t="s">
        <v>1713</v>
      </c>
      <c r="G174">
        <v>5</v>
      </c>
      <c r="H174">
        <v>548</v>
      </c>
      <c r="I174">
        <f t="shared" si="3"/>
        <v>2740</v>
      </c>
      <c r="J174" s="1">
        <f>VLOOKUP(Table3[[#This Row],[Category]],Sheet1!A1:B5,2,0)</f>
        <v>0.05</v>
      </c>
      <c r="K174">
        <f>Table3[[#This Row],[Total price]]*(1-VLOOKUP(Table3[[#This Row],[Category]],Sheet1!A2:B13,2,0))</f>
        <v>2603</v>
      </c>
      <c r="L174" t="s">
        <v>159</v>
      </c>
      <c r="M174" t="str">
        <f>VLOOKUP(A174,customer!A173:I385,9,0)</f>
        <v>no</v>
      </c>
      <c r="N174">
        <v>14</v>
      </c>
    </row>
    <row r="175" spans="1:14" x14ac:dyDescent="0.25">
      <c r="A175" t="s">
        <v>850</v>
      </c>
      <c r="B175" t="s">
        <v>924</v>
      </c>
      <c r="C175" t="s">
        <v>804</v>
      </c>
      <c r="D175" t="s">
        <v>1491</v>
      </c>
      <c r="E175" t="s">
        <v>1686</v>
      </c>
      <c r="F175" t="s">
        <v>1713</v>
      </c>
      <c r="G175">
        <v>6</v>
      </c>
      <c r="H175">
        <v>654</v>
      </c>
      <c r="I175">
        <f t="shared" si="3"/>
        <v>3924</v>
      </c>
      <c r="J175" s="1">
        <f>VLOOKUP(Table3[[#This Row],[Category]],Sheet1!A2:B6,2,0)</f>
        <v>0.04</v>
      </c>
      <c r="K175">
        <f>Table3[[#This Row],[Total price]]*(1-VLOOKUP(Table3[[#This Row],[Category]],Sheet1!A2:B13,2,0))</f>
        <v>3767.04</v>
      </c>
      <c r="L175" t="s">
        <v>159</v>
      </c>
      <c r="M175" t="str">
        <f>VLOOKUP(A175,customer!A174:I386,9,0)</f>
        <v>no</v>
      </c>
      <c r="N175">
        <v>10</v>
      </c>
    </row>
    <row r="176" spans="1:14" x14ac:dyDescent="0.25">
      <c r="A176" t="s">
        <v>851</v>
      </c>
      <c r="B176" t="s">
        <v>925</v>
      </c>
      <c r="C176" t="s">
        <v>805</v>
      </c>
      <c r="D176" t="s">
        <v>1492</v>
      </c>
      <c r="E176" t="s">
        <v>1687</v>
      </c>
      <c r="F176" t="s">
        <v>1713</v>
      </c>
      <c r="G176">
        <v>3</v>
      </c>
      <c r="H176">
        <v>425</v>
      </c>
      <c r="I176">
        <f t="shared" si="3"/>
        <v>1275</v>
      </c>
      <c r="J176" s="1">
        <f>VLOOKUP(Table3[[#This Row],[Category]],Sheet1!A3:B7,2,0)</f>
        <v>0.03</v>
      </c>
      <c r="K176">
        <f>Table3[[#This Row],[Total price]]*(1-VLOOKUP(Table3[[#This Row],[Category]],Sheet1!A2:B13,2,0))</f>
        <v>1236.75</v>
      </c>
      <c r="L176" t="s">
        <v>159</v>
      </c>
      <c r="M176" t="str">
        <f>VLOOKUP(A176,customer!A175:I387,9,0)</f>
        <v>no</v>
      </c>
      <c r="N176">
        <v>11</v>
      </c>
    </row>
    <row r="177" spans="1:14" x14ac:dyDescent="0.25">
      <c r="A177" t="s">
        <v>852</v>
      </c>
      <c r="B177" t="s">
        <v>926</v>
      </c>
      <c r="C177" t="s">
        <v>806</v>
      </c>
      <c r="D177" t="s">
        <v>1493</v>
      </c>
      <c r="E177" t="s">
        <v>1425</v>
      </c>
      <c r="F177" t="s">
        <v>1713</v>
      </c>
      <c r="G177">
        <v>2</v>
      </c>
      <c r="H177">
        <v>350</v>
      </c>
      <c r="I177">
        <f t="shared" si="3"/>
        <v>700</v>
      </c>
      <c r="J177" s="1">
        <f>VLOOKUP(Table3[[#This Row],[Category]],Sheet1!A4:B8,2,0)</f>
        <v>0.05</v>
      </c>
      <c r="K177">
        <f>Table3[[#This Row],[Total price]]*(1-VLOOKUP(Table3[[#This Row],[Category]],Sheet1!A2:B13,2,0))</f>
        <v>665</v>
      </c>
      <c r="L177" t="s">
        <v>159</v>
      </c>
      <c r="M177" t="str">
        <f>VLOOKUP(A177,customer!A176:I388,9,0)</f>
        <v xml:space="preserve">yes </v>
      </c>
      <c r="N177">
        <v>18</v>
      </c>
    </row>
    <row r="178" spans="1:14" x14ac:dyDescent="0.25">
      <c r="A178" t="s">
        <v>853</v>
      </c>
      <c r="B178" t="s">
        <v>927</v>
      </c>
      <c r="C178" t="s">
        <v>803</v>
      </c>
      <c r="D178" t="s">
        <v>1494</v>
      </c>
      <c r="E178" t="s">
        <v>1688</v>
      </c>
      <c r="F178" t="s">
        <v>1713</v>
      </c>
      <c r="G178">
        <v>2</v>
      </c>
      <c r="H178">
        <v>400</v>
      </c>
      <c r="I178">
        <f t="shared" si="3"/>
        <v>800</v>
      </c>
      <c r="J178" s="1">
        <f>VLOOKUP(Table3[[#This Row],[Category]],Sheet1!A1:B5,2,0)</f>
        <v>0.05</v>
      </c>
      <c r="K178">
        <f>Table3[[#This Row],[Total price]]*(1-VLOOKUP(Table3[[#This Row],[Category]],Sheet1!A2:B13,2,0))</f>
        <v>760</v>
      </c>
      <c r="L178" t="s">
        <v>159</v>
      </c>
      <c r="M178" t="str">
        <f>VLOOKUP(A178,customer!A177:I389,9,0)</f>
        <v xml:space="preserve">yes </v>
      </c>
      <c r="N178">
        <v>19</v>
      </c>
    </row>
    <row r="179" spans="1:14" x14ac:dyDescent="0.25">
      <c r="A179" t="s">
        <v>854</v>
      </c>
      <c r="B179" t="s">
        <v>928</v>
      </c>
      <c r="C179" t="s">
        <v>804</v>
      </c>
      <c r="D179" t="s">
        <v>1495</v>
      </c>
      <c r="E179" t="s">
        <v>1689</v>
      </c>
      <c r="F179" t="s">
        <v>1711</v>
      </c>
      <c r="G179">
        <v>15</v>
      </c>
      <c r="H179">
        <v>800</v>
      </c>
      <c r="I179">
        <f t="shared" si="3"/>
        <v>12000</v>
      </c>
      <c r="J179" s="1">
        <f>VLOOKUP(Table3[[#This Row],[Category]],Sheet1!A2:B6,2,0)</f>
        <v>0.04</v>
      </c>
      <c r="K179">
        <f>Table3[[#This Row],[Total price]]*(1-VLOOKUP(Table3[[#This Row],[Category]],Sheet1!A2:B13,2,0))</f>
        <v>11520</v>
      </c>
      <c r="L179" t="s">
        <v>159</v>
      </c>
      <c r="M179" t="str">
        <f>VLOOKUP(A179,customer!A178:I390,9,0)</f>
        <v xml:space="preserve">yes </v>
      </c>
      <c r="N179">
        <v>14</v>
      </c>
    </row>
    <row r="180" spans="1:14" x14ac:dyDescent="0.25">
      <c r="A180" t="s">
        <v>855</v>
      </c>
      <c r="B180" t="s">
        <v>929</v>
      </c>
      <c r="C180" t="s">
        <v>805</v>
      </c>
      <c r="D180" t="s">
        <v>1496</v>
      </c>
      <c r="E180" t="s">
        <v>1690</v>
      </c>
      <c r="F180" t="s">
        <v>1712</v>
      </c>
      <c r="G180">
        <v>15</v>
      </c>
      <c r="H180">
        <v>565</v>
      </c>
      <c r="I180">
        <f t="shared" si="3"/>
        <v>8475</v>
      </c>
      <c r="J180" s="1">
        <f>VLOOKUP(Table3[[#This Row],[Category]],Sheet1!A3:B7,2,0)</f>
        <v>0.03</v>
      </c>
      <c r="K180">
        <f>Table3[[#This Row],[Total price]]*(1-VLOOKUP(Table3[[#This Row],[Category]],Sheet1!A2:B13,2,0))</f>
        <v>8220.75</v>
      </c>
      <c r="L180" t="s">
        <v>159</v>
      </c>
      <c r="M180" t="str">
        <f>VLOOKUP(A180,customer!A179:I391,9,0)</f>
        <v xml:space="preserve">yes </v>
      </c>
      <c r="N180">
        <v>12</v>
      </c>
    </row>
    <row r="181" spans="1:14" x14ac:dyDescent="0.25">
      <c r="A181" t="s">
        <v>856</v>
      </c>
      <c r="B181" t="s">
        <v>930</v>
      </c>
      <c r="C181" t="s">
        <v>806</v>
      </c>
      <c r="D181" t="s">
        <v>1497</v>
      </c>
      <c r="E181" t="s">
        <v>1481</v>
      </c>
      <c r="F181" t="s">
        <v>1712</v>
      </c>
      <c r="G181">
        <v>14</v>
      </c>
      <c r="H181">
        <v>869</v>
      </c>
      <c r="I181">
        <f t="shared" ref="I181:I213" si="4">H181*G181</f>
        <v>12166</v>
      </c>
      <c r="J181" s="1">
        <f>VLOOKUP(Table3[[#This Row],[Category]],Sheet1!A4:B8,2,0)</f>
        <v>0.05</v>
      </c>
      <c r="K181">
        <f>Table3[[#This Row],[Total price]]*(1-VLOOKUP(Table3[[#This Row],[Category]],Sheet1!A2:B13,2,0))</f>
        <v>11557.699999999999</v>
      </c>
      <c r="L181" t="s">
        <v>159</v>
      </c>
      <c r="M181" t="str">
        <f>VLOOKUP(A181,customer!A180:I392,9,0)</f>
        <v xml:space="preserve">yes </v>
      </c>
      <c r="N181">
        <v>17</v>
      </c>
    </row>
    <row r="182" spans="1:14" x14ac:dyDescent="0.25">
      <c r="A182" t="s">
        <v>857</v>
      </c>
      <c r="B182" t="s">
        <v>931</v>
      </c>
      <c r="C182" t="s">
        <v>803</v>
      </c>
      <c r="D182" t="s">
        <v>1498</v>
      </c>
      <c r="E182" t="s">
        <v>1691</v>
      </c>
      <c r="F182" t="s">
        <v>1712</v>
      </c>
      <c r="G182">
        <v>10</v>
      </c>
      <c r="H182">
        <v>555</v>
      </c>
      <c r="I182">
        <f t="shared" si="4"/>
        <v>5550</v>
      </c>
      <c r="J182" s="1">
        <f>VLOOKUP(Table3[[#This Row],[Category]],Sheet1!A1:B5,2,0)</f>
        <v>0.05</v>
      </c>
      <c r="K182">
        <f>Table3[[#This Row],[Total price]]*(1-VLOOKUP(Table3[[#This Row],[Category]],Sheet1!A2:B13,2,0))</f>
        <v>5272.5</v>
      </c>
      <c r="L182" t="s">
        <v>159</v>
      </c>
      <c r="M182" t="str">
        <f>VLOOKUP(A182,customer!A181:I393,9,0)</f>
        <v xml:space="preserve">yes </v>
      </c>
      <c r="N182">
        <v>10</v>
      </c>
    </row>
    <row r="183" spans="1:14" x14ac:dyDescent="0.25">
      <c r="A183" t="s">
        <v>858</v>
      </c>
      <c r="B183" t="s">
        <v>932</v>
      </c>
      <c r="C183" t="s">
        <v>804</v>
      </c>
      <c r="D183" t="s">
        <v>1499</v>
      </c>
      <c r="E183" t="s">
        <v>1605</v>
      </c>
      <c r="F183" t="s">
        <v>1713</v>
      </c>
      <c r="G183">
        <v>10</v>
      </c>
      <c r="H183">
        <v>460</v>
      </c>
      <c r="I183">
        <f t="shared" si="4"/>
        <v>4600</v>
      </c>
      <c r="J183" s="1">
        <f>VLOOKUP(Table3[[#This Row],[Category]],Sheet1!A2:B6,2,0)</f>
        <v>0.04</v>
      </c>
      <c r="K183">
        <f>Table3[[#This Row],[Total price]]*(1-VLOOKUP(Table3[[#This Row],[Category]],Sheet1!A2:B13,2,0))</f>
        <v>4416</v>
      </c>
      <c r="L183" t="s">
        <v>159</v>
      </c>
      <c r="M183" t="str">
        <f>VLOOKUP(A183,customer!A182:I394,9,0)</f>
        <v>no</v>
      </c>
      <c r="N183">
        <v>14</v>
      </c>
    </row>
    <row r="184" spans="1:14" x14ac:dyDescent="0.25">
      <c r="A184" t="s">
        <v>859</v>
      </c>
      <c r="B184" t="s">
        <v>933</v>
      </c>
      <c r="C184" t="s">
        <v>805</v>
      </c>
      <c r="D184" t="s">
        <v>1500</v>
      </c>
      <c r="E184" t="s">
        <v>1533</v>
      </c>
      <c r="F184" t="s">
        <v>1713</v>
      </c>
      <c r="G184">
        <v>4</v>
      </c>
      <c r="H184">
        <v>940</v>
      </c>
      <c r="I184">
        <f t="shared" si="4"/>
        <v>3760</v>
      </c>
      <c r="J184" s="1">
        <f>VLOOKUP(Table3[[#This Row],[Category]],Sheet1!A3:B7,2,0)</f>
        <v>0.03</v>
      </c>
      <c r="K184">
        <f>Table3[[#This Row],[Total price]]*(1-VLOOKUP(Table3[[#This Row],[Category]],Sheet1!A2:B13,2,0))</f>
        <v>3647.2</v>
      </c>
      <c r="L184" t="s">
        <v>159</v>
      </c>
      <c r="M184" t="str">
        <f>VLOOKUP(A184,customer!A183:I395,9,0)</f>
        <v>no</v>
      </c>
      <c r="N184">
        <v>8</v>
      </c>
    </row>
    <row r="185" spans="1:14" x14ac:dyDescent="0.25">
      <c r="A185" t="s">
        <v>860</v>
      </c>
      <c r="B185" t="s">
        <v>934</v>
      </c>
      <c r="C185" t="s">
        <v>806</v>
      </c>
      <c r="D185" t="s">
        <v>1501</v>
      </c>
      <c r="E185" t="s">
        <v>1479</v>
      </c>
      <c r="F185" t="s">
        <v>1713</v>
      </c>
      <c r="G185">
        <v>6</v>
      </c>
      <c r="H185">
        <v>980</v>
      </c>
      <c r="I185">
        <f t="shared" si="4"/>
        <v>5880</v>
      </c>
      <c r="J185" s="1">
        <f>VLOOKUP(Table3[[#This Row],[Category]],Sheet1!A4:B8,2,0)</f>
        <v>0.05</v>
      </c>
      <c r="K185">
        <f>Table3[[#This Row],[Total price]]*(1-VLOOKUP(Table3[[#This Row],[Category]],Sheet1!A2:B13,2,0))</f>
        <v>5586</v>
      </c>
      <c r="L185" t="s">
        <v>159</v>
      </c>
      <c r="M185" t="str">
        <f>VLOOKUP(A185,customer!A184:I396,9,0)</f>
        <v>no</v>
      </c>
      <c r="N185">
        <v>9</v>
      </c>
    </row>
    <row r="186" spans="1:14" x14ac:dyDescent="0.25">
      <c r="A186" t="s">
        <v>861</v>
      </c>
      <c r="B186" t="s">
        <v>935</v>
      </c>
      <c r="C186" t="s">
        <v>803</v>
      </c>
      <c r="D186" t="s">
        <v>1502</v>
      </c>
      <c r="E186" t="s">
        <v>1692</v>
      </c>
      <c r="F186" t="s">
        <v>1713</v>
      </c>
      <c r="G186">
        <v>3</v>
      </c>
      <c r="H186">
        <v>990</v>
      </c>
      <c r="I186">
        <f t="shared" si="4"/>
        <v>2970</v>
      </c>
      <c r="J186" s="1">
        <f>VLOOKUP(Table3[[#This Row],[Category]],Sheet1!A1:B5,2,0)</f>
        <v>0.05</v>
      </c>
      <c r="K186">
        <f>Table3[[#This Row],[Total price]]*(1-VLOOKUP(Table3[[#This Row],[Category]],Sheet1!A2:B13,2,0))</f>
        <v>2821.5</v>
      </c>
      <c r="L186" t="s">
        <v>159</v>
      </c>
      <c r="M186" t="str">
        <f>VLOOKUP(A186,customer!A185:I397,9,0)</f>
        <v xml:space="preserve">yes </v>
      </c>
      <c r="N186">
        <v>5</v>
      </c>
    </row>
    <row r="187" spans="1:14" x14ac:dyDescent="0.25">
      <c r="A187" t="s">
        <v>862</v>
      </c>
      <c r="B187" t="s">
        <v>936</v>
      </c>
      <c r="C187" t="s">
        <v>804</v>
      </c>
      <c r="D187" t="s">
        <v>1503</v>
      </c>
      <c r="E187" t="s">
        <v>1693</v>
      </c>
      <c r="F187" t="s">
        <v>1713</v>
      </c>
      <c r="G187">
        <v>8</v>
      </c>
      <c r="H187">
        <v>500</v>
      </c>
      <c r="I187">
        <f t="shared" si="4"/>
        <v>4000</v>
      </c>
      <c r="J187" s="1">
        <f>VLOOKUP(Table3[[#This Row],[Category]],Sheet1!A2:B6,2,0)</f>
        <v>0.04</v>
      </c>
      <c r="K187">
        <f>Table3[[#This Row],[Total price]]*(1-VLOOKUP(Table3[[#This Row],[Category]],Sheet1!A2:B13,2,0))</f>
        <v>3840</v>
      </c>
      <c r="L187" t="s">
        <v>159</v>
      </c>
      <c r="M187" t="str">
        <f>VLOOKUP(A187,customer!A186:I398,9,0)</f>
        <v xml:space="preserve">yes </v>
      </c>
      <c r="N187">
        <v>6</v>
      </c>
    </row>
    <row r="188" spans="1:14" x14ac:dyDescent="0.25">
      <c r="A188" t="s">
        <v>863</v>
      </c>
      <c r="B188" t="s">
        <v>937</v>
      </c>
      <c r="C188" t="s">
        <v>805</v>
      </c>
      <c r="D188" t="s">
        <v>1504</v>
      </c>
      <c r="E188" t="s">
        <v>1694</v>
      </c>
      <c r="F188" t="s">
        <v>1713</v>
      </c>
      <c r="G188">
        <v>9</v>
      </c>
      <c r="H188">
        <v>290</v>
      </c>
      <c r="I188">
        <f t="shared" si="4"/>
        <v>2610</v>
      </c>
      <c r="J188" s="1">
        <f>VLOOKUP(Table3[[#This Row],[Category]],Sheet1!A3:B7,2,0)</f>
        <v>0.03</v>
      </c>
      <c r="K188">
        <f>Table3[[#This Row],[Total price]]*(1-VLOOKUP(Table3[[#This Row],[Category]],Sheet1!A2:B13,2,0))</f>
        <v>2531.6999999999998</v>
      </c>
      <c r="L188" t="s">
        <v>159</v>
      </c>
      <c r="M188" t="str">
        <f>VLOOKUP(A188,customer!A187:I399,9,0)</f>
        <v xml:space="preserve">yes </v>
      </c>
      <c r="N188">
        <v>3</v>
      </c>
    </row>
    <row r="189" spans="1:14" x14ac:dyDescent="0.25">
      <c r="A189" t="s">
        <v>864</v>
      </c>
      <c r="B189" t="s">
        <v>938</v>
      </c>
      <c r="C189" t="s">
        <v>806</v>
      </c>
      <c r="D189" t="s">
        <v>1505</v>
      </c>
      <c r="E189" t="s">
        <v>1445</v>
      </c>
      <c r="F189" t="s">
        <v>1713</v>
      </c>
      <c r="G189">
        <v>7</v>
      </c>
      <c r="H189">
        <v>590</v>
      </c>
      <c r="I189">
        <f t="shared" si="4"/>
        <v>4130</v>
      </c>
      <c r="J189" s="1">
        <f>VLOOKUP(Table3[[#This Row],[Category]],Sheet1!A4:B8,2,0)</f>
        <v>0.05</v>
      </c>
      <c r="K189">
        <f>Table3[[#This Row],[Total price]]*(1-VLOOKUP(Table3[[#This Row],[Category]],Sheet1!A2:B13,2,0))</f>
        <v>3923.5</v>
      </c>
      <c r="L189" t="s">
        <v>159</v>
      </c>
      <c r="M189" t="str">
        <f>VLOOKUP(A189,customer!A188:I400,9,0)</f>
        <v xml:space="preserve">yes </v>
      </c>
      <c r="N189">
        <v>7</v>
      </c>
    </row>
    <row r="190" spans="1:14" x14ac:dyDescent="0.25">
      <c r="A190" t="s">
        <v>865</v>
      </c>
      <c r="B190" t="s">
        <v>939</v>
      </c>
      <c r="C190" t="s">
        <v>803</v>
      </c>
      <c r="D190" t="s">
        <v>1506</v>
      </c>
      <c r="E190" t="s">
        <v>1596</v>
      </c>
      <c r="F190" t="s">
        <v>1713</v>
      </c>
      <c r="G190">
        <v>10</v>
      </c>
      <c r="H190">
        <v>690</v>
      </c>
      <c r="I190">
        <f t="shared" si="4"/>
        <v>6900</v>
      </c>
      <c r="J190" s="1">
        <f>VLOOKUP(Table3[[#This Row],[Category]],Sheet1!A1:B5,2,0)</f>
        <v>0.05</v>
      </c>
      <c r="K190">
        <f>Table3[[#This Row],[Total price]]*(1-VLOOKUP(Table3[[#This Row],[Category]],Sheet1!A2:B13,2,0))</f>
        <v>6555</v>
      </c>
      <c r="L190" t="s">
        <v>159</v>
      </c>
      <c r="M190" t="str">
        <f>VLOOKUP(A190,customer!A189:I401,9,0)</f>
        <v>no</v>
      </c>
      <c r="N190">
        <v>8</v>
      </c>
    </row>
    <row r="191" spans="1:14" x14ac:dyDescent="0.25">
      <c r="A191" t="s">
        <v>866</v>
      </c>
      <c r="B191" t="s">
        <v>940</v>
      </c>
      <c r="C191" t="s">
        <v>804</v>
      </c>
      <c r="D191" t="s">
        <v>1507</v>
      </c>
      <c r="E191" t="s">
        <v>1695</v>
      </c>
      <c r="F191" t="s">
        <v>1713</v>
      </c>
      <c r="G191">
        <v>4</v>
      </c>
      <c r="H191">
        <v>840</v>
      </c>
      <c r="I191">
        <f t="shared" si="4"/>
        <v>3360</v>
      </c>
      <c r="J191" s="1">
        <f>VLOOKUP(Table3[[#This Row],[Category]],Sheet1!A2:B6,2,0)</f>
        <v>0.04</v>
      </c>
      <c r="K191">
        <f>Table3[[#This Row],[Total price]]*(1-VLOOKUP(Table3[[#This Row],[Category]],Sheet1!A2:B13,2,0))</f>
        <v>3225.6</v>
      </c>
      <c r="L191" t="s">
        <v>159</v>
      </c>
      <c r="M191" t="str">
        <f>VLOOKUP(A191,customer!A190:I402,9,0)</f>
        <v>no</v>
      </c>
      <c r="N191">
        <v>9</v>
      </c>
    </row>
    <row r="192" spans="1:14" x14ac:dyDescent="0.25">
      <c r="A192" t="s">
        <v>867</v>
      </c>
      <c r="B192" t="s">
        <v>941</v>
      </c>
      <c r="C192" t="s">
        <v>805</v>
      </c>
      <c r="D192" t="s">
        <v>1508</v>
      </c>
      <c r="E192" t="s">
        <v>1481</v>
      </c>
      <c r="F192" t="s">
        <v>1713</v>
      </c>
      <c r="G192">
        <v>2</v>
      </c>
      <c r="H192">
        <v>490</v>
      </c>
      <c r="I192">
        <f t="shared" si="4"/>
        <v>980</v>
      </c>
      <c r="J192" s="1">
        <f>VLOOKUP(Table3[[#This Row],[Category]],Sheet1!A3:B7,2,0)</f>
        <v>0.03</v>
      </c>
      <c r="K192">
        <f>Table3[[#This Row],[Total price]]*(1-VLOOKUP(Table3[[#This Row],[Category]],Sheet1!A2:B13,2,0))</f>
        <v>950.6</v>
      </c>
      <c r="L192" t="s">
        <v>159</v>
      </c>
      <c r="M192" t="str">
        <f>VLOOKUP(A192,customer!A191:I403,9,0)</f>
        <v xml:space="preserve">yes </v>
      </c>
      <c r="N192">
        <v>5</v>
      </c>
    </row>
    <row r="193" spans="1:14" x14ac:dyDescent="0.25">
      <c r="A193" t="s">
        <v>868</v>
      </c>
      <c r="B193" t="s">
        <v>942</v>
      </c>
      <c r="C193" t="s">
        <v>806</v>
      </c>
      <c r="D193" t="s">
        <v>1509</v>
      </c>
      <c r="E193" t="s">
        <v>1696</v>
      </c>
      <c r="F193" t="s">
        <v>1713</v>
      </c>
      <c r="G193">
        <v>5</v>
      </c>
      <c r="H193">
        <v>480</v>
      </c>
      <c r="I193">
        <f t="shared" si="4"/>
        <v>2400</v>
      </c>
      <c r="J193" s="1">
        <f>VLOOKUP(Table3[[#This Row],[Category]],Sheet1!A4:B8,2,0)</f>
        <v>0.05</v>
      </c>
      <c r="K193">
        <f>Table3[[#This Row],[Total price]]*(1-VLOOKUP(Table3[[#This Row],[Category]],Sheet1!A2:B13,2,0))</f>
        <v>2280</v>
      </c>
      <c r="L193" t="s">
        <v>159</v>
      </c>
      <c r="M193" t="str">
        <f>VLOOKUP(A193,customer!A192:I404,9,0)</f>
        <v xml:space="preserve">yes </v>
      </c>
      <c r="N193">
        <v>6</v>
      </c>
    </row>
    <row r="194" spans="1:14" x14ac:dyDescent="0.25">
      <c r="A194" t="s">
        <v>869</v>
      </c>
      <c r="B194" t="s">
        <v>943</v>
      </c>
      <c r="C194" t="s">
        <v>803</v>
      </c>
      <c r="D194" t="s">
        <v>1510</v>
      </c>
      <c r="E194" t="s">
        <v>1622</v>
      </c>
      <c r="F194" t="s">
        <v>1713</v>
      </c>
      <c r="G194">
        <v>8</v>
      </c>
      <c r="H194">
        <v>560</v>
      </c>
      <c r="I194">
        <f t="shared" si="4"/>
        <v>4480</v>
      </c>
      <c r="J194" s="1">
        <f>VLOOKUP(Table3[[#This Row],[Category]],Sheet1!A1:B5,2,0)</f>
        <v>0.05</v>
      </c>
      <c r="K194">
        <f>Table3[[#This Row],[Total price]]*(1-VLOOKUP(Table3[[#This Row],[Category]],Sheet1!A2:B13,2,0))</f>
        <v>4256</v>
      </c>
      <c r="L194" t="s">
        <v>159</v>
      </c>
      <c r="M194" t="str">
        <f>VLOOKUP(A194,customer!A193:I405,9,0)</f>
        <v xml:space="preserve">yes </v>
      </c>
      <c r="N194">
        <v>8</v>
      </c>
    </row>
    <row r="195" spans="1:14" x14ac:dyDescent="0.25">
      <c r="A195" t="s">
        <v>870</v>
      </c>
      <c r="B195" t="s">
        <v>944</v>
      </c>
      <c r="C195" t="s">
        <v>804</v>
      </c>
      <c r="D195" t="s">
        <v>1511</v>
      </c>
      <c r="E195" t="s">
        <v>1697</v>
      </c>
      <c r="F195" t="s">
        <v>1713</v>
      </c>
      <c r="G195">
        <v>9</v>
      </c>
      <c r="H195">
        <v>390</v>
      </c>
      <c r="I195">
        <f t="shared" si="4"/>
        <v>3510</v>
      </c>
      <c r="J195" s="1">
        <f>VLOOKUP(Table3[[#This Row],[Category]],Sheet1!A2:B6,2,0)</f>
        <v>0.04</v>
      </c>
      <c r="K195">
        <f>Table3[[#This Row],[Total price]]*(1-VLOOKUP(Table3[[#This Row],[Category]],Sheet1!A2:B13,2,0))</f>
        <v>3369.6</v>
      </c>
      <c r="L195" t="s">
        <v>159</v>
      </c>
      <c r="M195" t="str">
        <f>VLOOKUP(A195,customer!A194:I406,9,0)</f>
        <v>no</v>
      </c>
      <c r="N195">
        <v>4</v>
      </c>
    </row>
    <row r="196" spans="1:14" x14ac:dyDescent="0.25">
      <c r="A196" t="s">
        <v>871</v>
      </c>
      <c r="B196" t="s">
        <v>945</v>
      </c>
      <c r="C196" t="s">
        <v>805</v>
      </c>
      <c r="D196" t="s">
        <v>1512</v>
      </c>
      <c r="E196" t="s">
        <v>1592</v>
      </c>
      <c r="F196" t="s">
        <v>1713</v>
      </c>
      <c r="G196">
        <v>10</v>
      </c>
      <c r="H196">
        <v>500</v>
      </c>
      <c r="I196">
        <f t="shared" si="4"/>
        <v>5000</v>
      </c>
      <c r="J196" s="1">
        <f>VLOOKUP(Table3[[#This Row],[Category]],Sheet1!A3:B7,2,0)</f>
        <v>0.03</v>
      </c>
      <c r="K196">
        <f>Table3[[#This Row],[Total price]]*(1-VLOOKUP(Table3[[#This Row],[Category]],Sheet1!A2:B13,2,0))</f>
        <v>4850</v>
      </c>
      <c r="L196" t="s">
        <v>159</v>
      </c>
      <c r="M196" t="str">
        <f>VLOOKUP(A196,customer!A195:I407,9,0)</f>
        <v>no</v>
      </c>
      <c r="N196">
        <v>9</v>
      </c>
    </row>
    <row r="197" spans="1:14" x14ac:dyDescent="0.25">
      <c r="A197" t="s">
        <v>872</v>
      </c>
      <c r="B197" t="s">
        <v>946</v>
      </c>
      <c r="C197" t="s">
        <v>806</v>
      </c>
      <c r="D197" t="s">
        <v>1513</v>
      </c>
      <c r="E197" t="s">
        <v>1698</v>
      </c>
      <c r="F197" t="s">
        <v>1713</v>
      </c>
      <c r="G197">
        <v>11</v>
      </c>
      <c r="H197">
        <v>800</v>
      </c>
      <c r="I197">
        <f t="shared" si="4"/>
        <v>8800</v>
      </c>
      <c r="J197" s="1">
        <f>VLOOKUP(Table3[[#This Row],[Category]],Sheet1!A4:B8,2,0)</f>
        <v>0.05</v>
      </c>
      <c r="K197">
        <f>Table3[[#This Row],[Total price]]*(1-VLOOKUP(Table3[[#This Row],[Category]],Sheet1!A2:B13,2,0))</f>
        <v>8360</v>
      </c>
      <c r="L197" t="s">
        <v>159</v>
      </c>
      <c r="M197" t="str">
        <f>VLOOKUP(A197,customer!A196:I408,9,0)</f>
        <v>no</v>
      </c>
      <c r="N197">
        <v>8</v>
      </c>
    </row>
    <row r="198" spans="1:14" x14ac:dyDescent="0.25">
      <c r="A198" t="s">
        <v>873</v>
      </c>
      <c r="B198" t="s">
        <v>947</v>
      </c>
      <c r="C198" t="s">
        <v>803</v>
      </c>
      <c r="D198" t="s">
        <v>1514</v>
      </c>
      <c r="E198" t="s">
        <v>1469</v>
      </c>
      <c r="F198" t="s">
        <v>1713</v>
      </c>
      <c r="G198">
        <v>12</v>
      </c>
      <c r="H198">
        <v>1000</v>
      </c>
      <c r="I198">
        <f t="shared" si="4"/>
        <v>12000</v>
      </c>
      <c r="J198" s="1">
        <f>VLOOKUP(Table3[[#This Row],[Category]],Sheet1!A1:B5,2,0)</f>
        <v>0.05</v>
      </c>
      <c r="K198">
        <f>Table3[[#This Row],[Total price]]*(1-VLOOKUP(Table3[[#This Row],[Category]],Sheet1!A2:B13,2,0))</f>
        <v>11400</v>
      </c>
      <c r="L198" t="s">
        <v>159</v>
      </c>
      <c r="M198" t="str">
        <f>VLOOKUP(A198,customer!A197:I409,9,0)</f>
        <v xml:space="preserve">yes </v>
      </c>
      <c r="N198">
        <v>7</v>
      </c>
    </row>
    <row r="199" spans="1:14" x14ac:dyDescent="0.25">
      <c r="A199" t="s">
        <v>874</v>
      </c>
      <c r="B199" t="s">
        <v>948</v>
      </c>
      <c r="C199" t="s">
        <v>804</v>
      </c>
      <c r="D199" t="s">
        <v>1515</v>
      </c>
      <c r="E199" t="s">
        <v>1699</v>
      </c>
      <c r="F199" t="s">
        <v>1713</v>
      </c>
      <c r="G199">
        <v>15</v>
      </c>
      <c r="H199">
        <v>1000</v>
      </c>
      <c r="I199">
        <f t="shared" si="4"/>
        <v>15000</v>
      </c>
      <c r="J199" s="1">
        <f>VLOOKUP(Table3[[#This Row],[Category]],Sheet1!A2:B6,2,0)</f>
        <v>0.04</v>
      </c>
      <c r="K199">
        <f>Table3[[#This Row],[Total price]]*(1-VLOOKUP(Table3[[#This Row],[Category]],Sheet1!A2:B13,2,0))</f>
        <v>14400</v>
      </c>
      <c r="L199" t="s">
        <v>159</v>
      </c>
      <c r="M199" t="str">
        <f>VLOOKUP(A199,customer!A198:I410,9,0)</f>
        <v>no</v>
      </c>
      <c r="N199">
        <v>8</v>
      </c>
    </row>
    <row r="200" spans="1:14" x14ac:dyDescent="0.25">
      <c r="A200" t="s">
        <v>875</v>
      </c>
      <c r="B200" t="s">
        <v>949</v>
      </c>
      <c r="C200" t="s">
        <v>805</v>
      </c>
      <c r="D200" t="s">
        <v>1516</v>
      </c>
      <c r="E200" t="s">
        <v>1504</v>
      </c>
      <c r="F200" t="s">
        <v>1713</v>
      </c>
      <c r="G200">
        <v>12</v>
      </c>
      <c r="H200">
        <v>1500</v>
      </c>
      <c r="I200">
        <f t="shared" si="4"/>
        <v>18000</v>
      </c>
      <c r="J200" s="1">
        <f>VLOOKUP(Table3[[#This Row],[Category]],Sheet1!A3:B7,2,0)</f>
        <v>0.03</v>
      </c>
      <c r="K200">
        <f>Table3[[#This Row],[Total price]]*(1-VLOOKUP(Table3[[#This Row],[Category]],Sheet1!A2:B13,2,0))</f>
        <v>17460</v>
      </c>
      <c r="L200" t="s">
        <v>159</v>
      </c>
      <c r="M200" t="str">
        <f>VLOOKUP(A200,customer!A199:I411,9,0)</f>
        <v xml:space="preserve">yes </v>
      </c>
      <c r="N200">
        <v>8</v>
      </c>
    </row>
    <row r="201" spans="1:14" x14ac:dyDescent="0.25">
      <c r="A201" t="s">
        <v>876</v>
      </c>
      <c r="B201" t="s">
        <v>950</v>
      </c>
      <c r="C201" t="s">
        <v>806</v>
      </c>
      <c r="D201" t="s">
        <v>1517</v>
      </c>
      <c r="E201" t="s">
        <v>1700</v>
      </c>
      <c r="F201" t="s">
        <v>1711</v>
      </c>
      <c r="G201">
        <v>11</v>
      </c>
      <c r="H201">
        <v>750</v>
      </c>
      <c r="I201">
        <f t="shared" si="4"/>
        <v>8250</v>
      </c>
      <c r="J201" s="1">
        <f>VLOOKUP(Table3[[#This Row],[Category]],Sheet1!A4:B8,2,0)</f>
        <v>0.05</v>
      </c>
      <c r="K201">
        <f>Table3[[#This Row],[Total price]]*(1-VLOOKUP(Table3[[#This Row],[Category]],Sheet1!A2:B13,2,0))</f>
        <v>7837.5</v>
      </c>
      <c r="L201" t="s">
        <v>159</v>
      </c>
      <c r="M201" t="str">
        <f>VLOOKUP(A201,customer!A200:I412,9,0)</f>
        <v>no</v>
      </c>
      <c r="N201">
        <v>9</v>
      </c>
    </row>
    <row r="202" spans="1:14" x14ac:dyDescent="0.25">
      <c r="A202" t="s">
        <v>877</v>
      </c>
      <c r="B202" t="s">
        <v>951</v>
      </c>
      <c r="C202" t="s">
        <v>803</v>
      </c>
      <c r="D202" t="s">
        <v>1518</v>
      </c>
      <c r="E202" t="s">
        <v>1701</v>
      </c>
      <c r="F202" t="s">
        <v>1711</v>
      </c>
      <c r="G202">
        <v>13</v>
      </c>
      <c r="H202">
        <v>650</v>
      </c>
      <c r="I202">
        <f t="shared" si="4"/>
        <v>8450</v>
      </c>
      <c r="J202" s="1">
        <f>VLOOKUP(Table3[[#This Row],[Category]],Sheet1!A1:B5,2,0)</f>
        <v>0.05</v>
      </c>
      <c r="K202">
        <f>Table3[[#This Row],[Total price]]*(1-VLOOKUP(Table3[[#This Row],[Category]],Sheet1!A2:B13,2,0))</f>
        <v>8027.5</v>
      </c>
      <c r="L202" t="s">
        <v>159</v>
      </c>
      <c r="M202" t="str">
        <f>VLOOKUP(A202,customer!A201:I413,9,0)</f>
        <v xml:space="preserve">yes </v>
      </c>
      <c r="N202">
        <v>7</v>
      </c>
    </row>
    <row r="203" spans="1:14" x14ac:dyDescent="0.25">
      <c r="A203" t="s">
        <v>878</v>
      </c>
      <c r="B203" t="s">
        <v>952</v>
      </c>
      <c r="C203" t="s">
        <v>804</v>
      </c>
      <c r="D203" t="s">
        <v>1519</v>
      </c>
      <c r="E203" t="s">
        <v>1702</v>
      </c>
      <c r="F203" t="s">
        <v>1711</v>
      </c>
      <c r="G203">
        <v>10</v>
      </c>
      <c r="H203">
        <v>590</v>
      </c>
      <c r="I203">
        <f t="shared" si="4"/>
        <v>5900</v>
      </c>
      <c r="J203" s="1">
        <f>VLOOKUP(Table3[[#This Row],[Category]],Sheet1!A2:B6,2,0)</f>
        <v>0.04</v>
      </c>
      <c r="K203">
        <f>Table3[[#This Row],[Total price]]*(1-VLOOKUP(Table3[[#This Row],[Category]],Sheet1!A2:B13,2,0))</f>
        <v>5664</v>
      </c>
      <c r="L203" t="s">
        <v>159</v>
      </c>
      <c r="M203" t="str">
        <f>VLOOKUP(A203,customer!A202:I414,9,0)</f>
        <v xml:space="preserve">yes </v>
      </c>
      <c r="N203">
        <v>5</v>
      </c>
    </row>
    <row r="204" spans="1:14" x14ac:dyDescent="0.25">
      <c r="A204" t="s">
        <v>879</v>
      </c>
      <c r="B204" t="s">
        <v>953</v>
      </c>
      <c r="C204" t="s">
        <v>805</v>
      </c>
      <c r="D204" t="s">
        <v>1520</v>
      </c>
      <c r="E204" t="s">
        <v>1703</v>
      </c>
      <c r="F204" t="s">
        <v>1711</v>
      </c>
      <c r="G204">
        <v>14</v>
      </c>
      <c r="H204">
        <v>480</v>
      </c>
      <c r="I204">
        <f t="shared" si="4"/>
        <v>6720</v>
      </c>
      <c r="J204" s="1">
        <f>VLOOKUP(Table3[[#This Row],[Category]],Sheet1!A3:B7,2,0)</f>
        <v>0.03</v>
      </c>
      <c r="K204">
        <f>Table3[[#This Row],[Total price]]*(1-VLOOKUP(Table3[[#This Row],[Category]],Sheet1!A2:B13,2,0))</f>
        <v>6518.4</v>
      </c>
      <c r="L204" t="s">
        <v>159</v>
      </c>
      <c r="M204" t="str">
        <f>VLOOKUP(A204,customer!A203:I415,9,0)</f>
        <v xml:space="preserve">yes </v>
      </c>
      <c r="N204">
        <v>6</v>
      </c>
    </row>
    <row r="205" spans="1:14" x14ac:dyDescent="0.25">
      <c r="A205" t="s">
        <v>880</v>
      </c>
      <c r="B205" t="s">
        <v>954</v>
      </c>
      <c r="C205" t="s">
        <v>806</v>
      </c>
      <c r="D205" t="s">
        <v>1521</v>
      </c>
      <c r="E205" t="s">
        <v>1704</v>
      </c>
      <c r="F205" t="s">
        <v>1711</v>
      </c>
      <c r="G205">
        <v>12</v>
      </c>
      <c r="H205">
        <v>566</v>
      </c>
      <c r="I205">
        <f t="shared" si="4"/>
        <v>6792</v>
      </c>
      <c r="J205" s="1">
        <f>VLOOKUP(Table3[[#This Row],[Category]],Sheet1!A4:B8,2,0)</f>
        <v>0.05</v>
      </c>
      <c r="K205">
        <f>Table3[[#This Row],[Total price]]*(1-VLOOKUP(Table3[[#This Row],[Category]],Sheet1!A2:B13,2,0))</f>
        <v>6452.4</v>
      </c>
      <c r="L205" t="s">
        <v>159</v>
      </c>
      <c r="M205" t="str">
        <f>VLOOKUP(A205,customer!A204:I416,9,0)</f>
        <v>no</v>
      </c>
      <c r="N205">
        <v>3</v>
      </c>
    </row>
    <row r="206" spans="1:14" x14ac:dyDescent="0.25">
      <c r="A206" t="s">
        <v>955</v>
      </c>
      <c r="B206" t="s">
        <v>963</v>
      </c>
      <c r="C206" t="s">
        <v>803</v>
      </c>
      <c r="D206" t="s">
        <v>1522</v>
      </c>
      <c r="E206" t="s">
        <v>1705</v>
      </c>
      <c r="F206" t="s">
        <v>1711</v>
      </c>
      <c r="G206">
        <v>10</v>
      </c>
      <c r="H206">
        <v>470</v>
      </c>
      <c r="I206">
        <f t="shared" si="4"/>
        <v>4700</v>
      </c>
      <c r="J206" s="1">
        <f>VLOOKUP(Table3[[#This Row],[Category]],Sheet1!A1:B5,2,0)</f>
        <v>0.05</v>
      </c>
      <c r="K206">
        <f>Table3[[#This Row],[Total price]]*(1-VLOOKUP(Table3[[#This Row],[Category]],Sheet1!A2:B13,2,0))</f>
        <v>4465</v>
      </c>
      <c r="L206" t="s">
        <v>159</v>
      </c>
      <c r="M206" t="str">
        <f>VLOOKUP(A206,customer!A205:I417,9,0)</f>
        <v>no</v>
      </c>
      <c r="N206">
        <v>8</v>
      </c>
    </row>
    <row r="207" spans="1:14" x14ac:dyDescent="0.25">
      <c r="A207" t="s">
        <v>956</v>
      </c>
      <c r="B207" t="s">
        <v>964</v>
      </c>
      <c r="C207" t="s">
        <v>804</v>
      </c>
      <c r="D207" t="s">
        <v>1523</v>
      </c>
      <c r="E207" t="s">
        <v>1706</v>
      </c>
      <c r="F207" t="s">
        <v>1713</v>
      </c>
      <c r="G207">
        <v>14</v>
      </c>
      <c r="H207">
        <v>900</v>
      </c>
      <c r="I207">
        <f t="shared" si="4"/>
        <v>12600</v>
      </c>
      <c r="J207" s="1">
        <f>VLOOKUP(Table3[[#This Row],[Category]],Sheet1!A2:B6,2,0)</f>
        <v>0.04</v>
      </c>
      <c r="K207">
        <f>Table3[[#This Row],[Total price]]*(1-VLOOKUP(Table3[[#This Row],[Category]],Sheet1!A2:B13,2,0))</f>
        <v>12096</v>
      </c>
      <c r="L207" t="s">
        <v>159</v>
      </c>
      <c r="M207" t="str">
        <f>VLOOKUP(A207,customer!A206:I418,9,0)</f>
        <v>no</v>
      </c>
      <c r="N207">
        <v>9</v>
      </c>
    </row>
    <row r="208" spans="1:14" x14ac:dyDescent="0.25">
      <c r="A208" t="s">
        <v>957</v>
      </c>
      <c r="B208" t="s">
        <v>965</v>
      </c>
      <c r="C208" t="s">
        <v>805</v>
      </c>
      <c r="D208" t="s">
        <v>1524</v>
      </c>
      <c r="E208" t="s">
        <v>1707</v>
      </c>
      <c r="F208" t="s">
        <v>1713</v>
      </c>
      <c r="G208">
        <v>7</v>
      </c>
      <c r="H208">
        <v>800</v>
      </c>
      <c r="I208">
        <f t="shared" si="4"/>
        <v>5600</v>
      </c>
      <c r="J208" s="1">
        <f>VLOOKUP(Table3[[#This Row],[Category]],Sheet1!A3:B7,2,0)</f>
        <v>0.03</v>
      </c>
      <c r="K208">
        <f>Table3[[#This Row],[Total price]]*(1-VLOOKUP(Table3[[#This Row],[Category]],Sheet1!A2:B13,2,0))</f>
        <v>5432</v>
      </c>
      <c r="L208" t="s">
        <v>159</v>
      </c>
      <c r="M208" t="str">
        <f>VLOOKUP(A208,customer!A207:I419,9,0)</f>
        <v>no</v>
      </c>
      <c r="N208">
        <v>7</v>
      </c>
    </row>
    <row r="209" spans="1:14" x14ac:dyDescent="0.25">
      <c r="A209" t="s">
        <v>958</v>
      </c>
      <c r="B209" t="s">
        <v>966</v>
      </c>
      <c r="C209" t="s">
        <v>806</v>
      </c>
      <c r="D209" t="s">
        <v>1525</v>
      </c>
      <c r="E209" t="s">
        <v>1411</v>
      </c>
      <c r="F209" t="s">
        <v>1713</v>
      </c>
      <c r="G209">
        <v>9</v>
      </c>
      <c r="H209">
        <v>900</v>
      </c>
      <c r="I209">
        <f t="shared" si="4"/>
        <v>8100</v>
      </c>
      <c r="J209" s="1">
        <f>VLOOKUP(Table3[[#This Row],[Category]],Sheet1!A4:B8,2,0)</f>
        <v>0.05</v>
      </c>
      <c r="K209">
        <f>Table3[[#This Row],[Total price]]*(1-VLOOKUP(Table3[[#This Row],[Category]],Sheet1!A2:B13,2,0))</f>
        <v>7695</v>
      </c>
      <c r="L209" t="s">
        <v>159</v>
      </c>
      <c r="M209" t="str">
        <f>VLOOKUP(A209,customer!A208:I420,9,0)</f>
        <v xml:space="preserve">yes </v>
      </c>
      <c r="N209">
        <v>5</v>
      </c>
    </row>
    <row r="210" spans="1:14" x14ac:dyDescent="0.25">
      <c r="A210" t="s">
        <v>959</v>
      </c>
      <c r="B210" t="s">
        <v>967</v>
      </c>
      <c r="C210" t="s">
        <v>803</v>
      </c>
      <c r="D210" t="s">
        <v>1526</v>
      </c>
      <c r="E210" t="s">
        <v>1708</v>
      </c>
      <c r="F210" t="s">
        <v>1713</v>
      </c>
      <c r="G210">
        <v>8</v>
      </c>
      <c r="H210">
        <v>850</v>
      </c>
      <c r="I210">
        <f t="shared" si="4"/>
        <v>6800</v>
      </c>
      <c r="J210" s="1">
        <f>VLOOKUP(Table3[[#This Row],[Category]],Sheet1!A1:B5,2,0)</f>
        <v>0.05</v>
      </c>
      <c r="K210">
        <f>Table3[[#This Row],[Total price]]*(1-VLOOKUP(Table3[[#This Row],[Category]],Sheet1!A2:B13,2,0))</f>
        <v>6460</v>
      </c>
      <c r="L210" t="s">
        <v>159</v>
      </c>
      <c r="M210" t="str">
        <f>VLOOKUP(A210,customer!A209:I421,9,0)</f>
        <v xml:space="preserve">yes </v>
      </c>
      <c r="N210">
        <v>6</v>
      </c>
    </row>
    <row r="211" spans="1:14" x14ac:dyDescent="0.25">
      <c r="A211" t="s">
        <v>960</v>
      </c>
      <c r="B211" t="s">
        <v>968</v>
      </c>
      <c r="C211" t="s">
        <v>804</v>
      </c>
      <c r="D211" t="s">
        <v>1527</v>
      </c>
      <c r="E211" t="s">
        <v>1588</v>
      </c>
      <c r="F211" t="s">
        <v>1713</v>
      </c>
      <c r="G211">
        <v>5</v>
      </c>
      <c r="H211">
        <v>750</v>
      </c>
      <c r="I211">
        <f t="shared" si="4"/>
        <v>3750</v>
      </c>
      <c r="J211" s="1">
        <f>VLOOKUP(Table3[[#This Row],[Category]],Sheet1!A2:B6,2,0)</f>
        <v>0.04</v>
      </c>
      <c r="K211">
        <f>Table3[[#This Row],[Total price]]*(1-VLOOKUP(Table3[[#This Row],[Category]],Sheet1!A2:B13,2,0))</f>
        <v>3600</v>
      </c>
      <c r="L211" t="s">
        <v>159</v>
      </c>
      <c r="M211" t="str">
        <f>VLOOKUP(A211,customer!A210:I422,9,0)</f>
        <v xml:space="preserve">yes </v>
      </c>
      <c r="N211">
        <v>8</v>
      </c>
    </row>
    <row r="212" spans="1:14" x14ac:dyDescent="0.25">
      <c r="A212" t="s">
        <v>961</v>
      </c>
      <c r="B212" t="s">
        <v>969</v>
      </c>
      <c r="C212" t="s">
        <v>805</v>
      </c>
      <c r="D212" t="s">
        <v>1528</v>
      </c>
      <c r="E212" t="s">
        <v>1623</v>
      </c>
      <c r="F212" t="s">
        <v>1713</v>
      </c>
      <c r="G212">
        <v>6</v>
      </c>
      <c r="H212">
        <v>650</v>
      </c>
      <c r="I212">
        <f t="shared" si="4"/>
        <v>3900</v>
      </c>
      <c r="J212" s="1">
        <f>VLOOKUP(Table3[[#This Row],[Category]],Sheet1!A3:B7,2,0)</f>
        <v>0.03</v>
      </c>
      <c r="K212">
        <f>Table3[[#This Row],[Total price]]*(1-VLOOKUP(Table3[[#This Row],[Category]],Sheet1!A2:B13,2,0))</f>
        <v>3783</v>
      </c>
      <c r="L212" t="s">
        <v>159</v>
      </c>
      <c r="M212" t="str">
        <f>VLOOKUP(A212,customer!A211:I423,9,0)</f>
        <v xml:space="preserve">yes </v>
      </c>
      <c r="N212">
        <v>7</v>
      </c>
    </row>
    <row r="213" spans="1:14" x14ac:dyDescent="0.25">
      <c r="A213" t="s">
        <v>962</v>
      </c>
      <c r="B213" t="s">
        <v>970</v>
      </c>
      <c r="C213" t="s">
        <v>806</v>
      </c>
      <c r="D213" t="s">
        <v>1529</v>
      </c>
      <c r="E213" t="s">
        <v>1709</v>
      </c>
      <c r="F213" t="s">
        <v>1713</v>
      </c>
      <c r="G213">
        <v>7</v>
      </c>
      <c r="H213">
        <v>750</v>
      </c>
      <c r="I213">
        <f t="shared" si="4"/>
        <v>5250</v>
      </c>
      <c r="J213" s="1">
        <f>VLOOKUP(Table3[[#This Row],[Category]],Sheet1!A4:B8,2,0)</f>
        <v>0.05</v>
      </c>
      <c r="K213">
        <f>Table3[[#This Row],[Total price]]*(1-VLOOKUP(Table3[[#This Row],[Category]],Sheet1!A2:B13,2,0))</f>
        <v>4987.5</v>
      </c>
      <c r="L213" t="s">
        <v>159</v>
      </c>
      <c r="M213" t="str">
        <f>VLOOKUP(A213,customer!A212:I424,9,0)</f>
        <v xml:space="preserve">yes </v>
      </c>
      <c r="N213">
        <v>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CountryBarChart</vt:lpstr>
      <vt:lpstr>Top5Customers</vt:lpstr>
      <vt:lpstr>orders</vt:lpstr>
      <vt:lpstr>Sheet1</vt:lpstr>
      <vt:lpstr>customer</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nivetha m</dc:creator>
  <cp:lastModifiedBy>nivetha m</cp:lastModifiedBy>
  <dcterms:created xsi:type="dcterms:W3CDTF">2024-11-26T06:53:59Z</dcterms:created>
  <dcterms:modified xsi:type="dcterms:W3CDTF">2025-06-02T20:16:12Z</dcterms:modified>
</cp:coreProperties>
</file>