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1\MIS41130-Statistical Methods\Assignment\Final Dataset\"/>
    </mc:Choice>
  </mc:AlternateContent>
  <xr:revisionPtr revIDLastSave="0" documentId="13_ncr:1_{97C81FC3-D78F-417E-B6A7-0F4ADA72A436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Structure" sheetId="2" r:id="rId1"/>
    <sheet name="EU Countries" sheetId="3" r:id="rId2"/>
    <sheet name="Non EU Countries" sheetId="4" r:id="rId3"/>
    <sheet name="Descriptive Analytics For EU" sheetId="5" r:id="rId4"/>
    <sheet name="Descriptive Analytics Non EU " sheetId="6" r:id="rId5"/>
    <sheet name="Combined Data Graph" sheetId="7" r:id="rId6"/>
  </sheets>
  <definedNames>
    <definedName name="_xlchart.v1.0" hidden="1">'Descriptive Analytics For EU'!#REF!</definedName>
    <definedName name="_xlchart.v1.1" hidden="1">'Descriptive Analytics For EU'!$B$2</definedName>
    <definedName name="_xlchart.v1.10" hidden="1">'Descriptive Analytics For EU'!$F$3:$F$33</definedName>
    <definedName name="_xlchart.v1.11" hidden="1">'Descriptive Analytics For EU'!$G$2</definedName>
    <definedName name="_xlchart.v1.12" hidden="1">'Descriptive Analytics For EU'!$G$3:$G$33</definedName>
    <definedName name="_xlchart.v1.13" hidden="1">'Descriptive Analytics For EU'!$H$2</definedName>
    <definedName name="_xlchart.v1.14" hidden="1">'Descriptive Analytics For EU'!$H$3:$H$32</definedName>
    <definedName name="_xlchart.v1.15" hidden="1">'Descriptive Analytics For EU'!$I$2</definedName>
    <definedName name="_xlchart.v1.16" hidden="1">'Descriptive Analytics For EU'!$I$3:$I$32</definedName>
    <definedName name="_xlchart.v1.17" hidden="1">'Descriptive Analytics For EU'!$J$2</definedName>
    <definedName name="_xlchart.v1.18" hidden="1">'Descriptive Analytics For EU'!$J$3:$J$32</definedName>
    <definedName name="_xlchart.v1.19" hidden="1">'Descriptive Analytics For EU'!$K$2</definedName>
    <definedName name="_xlchart.v1.2" hidden="1">'Descriptive Analytics For EU'!$B$3:$B$33</definedName>
    <definedName name="_xlchart.v1.20" hidden="1">'Descriptive Analytics For EU'!$K$3:$K$32</definedName>
    <definedName name="_xlchart.v1.21" hidden="1">'Descriptive Analytics For EU'!$L$2</definedName>
    <definedName name="_xlchart.v1.22" hidden="1">'Descriptive Analytics For EU'!$L$3:$L$32</definedName>
    <definedName name="_xlchart.v1.3" hidden="1">'Descriptive Analytics For EU'!$C$2</definedName>
    <definedName name="_xlchart.v1.4" hidden="1">'Descriptive Analytics For EU'!$C$3:$C$33</definedName>
    <definedName name="_xlchart.v1.5" hidden="1">'Descriptive Analytics For EU'!$D$2</definedName>
    <definedName name="_xlchart.v1.6" hidden="1">'Descriptive Analytics For EU'!$D$3:$D$33</definedName>
    <definedName name="_xlchart.v1.7" hidden="1">'Descriptive Analytics For EU'!$E$2</definedName>
    <definedName name="_xlchart.v1.8" hidden="1">'Descriptive Analytics For EU'!$E$3:$E$33</definedName>
    <definedName name="_xlchart.v1.9" hidden="1">'Descriptive Analytics For EU'!$F$2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" i="6" l="1"/>
  <c r="P28" i="6"/>
  <c r="P27" i="6"/>
  <c r="P26" i="6"/>
  <c r="P25" i="6"/>
  <c r="P24" i="6"/>
  <c r="P23" i="6"/>
  <c r="P22" i="6"/>
  <c r="P21" i="6"/>
  <c r="P20" i="6"/>
  <c r="P19" i="6"/>
  <c r="O43" i="5"/>
  <c r="O53" i="5"/>
  <c r="O52" i="5"/>
  <c r="O51" i="5"/>
  <c r="O50" i="5"/>
  <c r="O49" i="5"/>
  <c r="O48" i="5"/>
  <c r="O47" i="5"/>
  <c r="O46" i="5"/>
  <c r="O45" i="5"/>
  <c r="O44" i="5"/>
  <c r="AC16" i="5"/>
  <c r="AJ26" i="6"/>
  <c r="AK26" i="6"/>
  <c r="AL26" i="6"/>
  <c r="AV26" i="6"/>
  <c r="AW26" i="6"/>
  <c r="AX26" i="6"/>
  <c r="BH26" i="6"/>
  <c r="BI26" i="6"/>
  <c r="BJ26" i="6"/>
  <c r="AK24" i="6"/>
  <c r="AL24" i="6"/>
  <c r="AW24" i="6"/>
  <c r="AX24" i="6"/>
  <c r="BI24" i="6"/>
  <c r="BJ24" i="6"/>
  <c r="AE23" i="6"/>
  <c r="AE26" i="6" s="1"/>
  <c r="AF23" i="6"/>
  <c r="AF25" i="6" s="1"/>
  <c r="AJ23" i="6"/>
  <c r="AJ25" i="6" s="1"/>
  <c r="AK23" i="6"/>
  <c r="AK25" i="6" s="1"/>
  <c r="AL23" i="6"/>
  <c r="AL25" i="6" s="1"/>
  <c r="AM23" i="6"/>
  <c r="AM25" i="6" s="1"/>
  <c r="AQ23" i="6"/>
  <c r="AQ26" i="6" s="1"/>
  <c r="AR23" i="6"/>
  <c r="AR25" i="6" s="1"/>
  <c r="AV23" i="6"/>
  <c r="AV25" i="6" s="1"/>
  <c r="AW23" i="6"/>
  <c r="AW25" i="6" s="1"/>
  <c r="AX23" i="6"/>
  <c r="AX25" i="6" s="1"/>
  <c r="AY23" i="6"/>
  <c r="AY25" i="6" s="1"/>
  <c r="BC23" i="6"/>
  <c r="BC26" i="6" s="1"/>
  <c r="BH23" i="6"/>
  <c r="BH25" i="6" s="1"/>
  <c r="BI23" i="6"/>
  <c r="BI25" i="6" s="1"/>
  <c r="BJ23" i="6"/>
  <c r="BJ25" i="6" s="1"/>
  <c r="BK23" i="6"/>
  <c r="BK25" i="6" s="1"/>
  <c r="AE22" i="6"/>
  <c r="AF22" i="6"/>
  <c r="AF24" i="6" s="1"/>
  <c r="AG22" i="6"/>
  <c r="AG24" i="6" s="1"/>
  <c r="AH22" i="6"/>
  <c r="AI22" i="6"/>
  <c r="AJ22" i="6"/>
  <c r="AK22" i="6"/>
  <c r="AL22" i="6"/>
  <c r="AM22" i="6"/>
  <c r="AM24" i="6" s="1"/>
  <c r="AN22" i="6"/>
  <c r="AN24" i="6" s="1"/>
  <c r="AO22" i="6"/>
  <c r="AP22" i="6"/>
  <c r="AQ22" i="6"/>
  <c r="AR22" i="6"/>
  <c r="AR24" i="6" s="1"/>
  <c r="AS22" i="6"/>
  <c r="AS24" i="6" s="1"/>
  <c r="AT22" i="6"/>
  <c r="AU22" i="6"/>
  <c r="AV22" i="6"/>
  <c r="AW22" i="6"/>
  <c r="AX22" i="6"/>
  <c r="AY22" i="6"/>
  <c r="AY24" i="6" s="1"/>
  <c r="AZ22" i="6"/>
  <c r="AZ24" i="6" s="1"/>
  <c r="BA22" i="6"/>
  <c r="BB22" i="6"/>
  <c r="BC22" i="6"/>
  <c r="BD22" i="6"/>
  <c r="BD24" i="6" s="1"/>
  <c r="BE22" i="6"/>
  <c r="BE24" i="6" s="1"/>
  <c r="BF22" i="6"/>
  <c r="BG22" i="6"/>
  <c r="BH22" i="6"/>
  <c r="BI22" i="6"/>
  <c r="BJ22" i="6"/>
  <c r="BK22" i="6"/>
  <c r="BK24" i="6" s="1"/>
  <c r="BL22" i="6"/>
  <c r="BL24" i="6" s="1"/>
  <c r="BM22" i="6"/>
  <c r="BM21" i="6"/>
  <c r="BM23" i="6" s="1"/>
  <c r="BM26" i="6" s="1"/>
  <c r="AE21" i="6"/>
  <c r="AF21" i="6"/>
  <c r="AF26" i="6" s="1"/>
  <c r="AG21" i="6"/>
  <c r="AG23" i="6" s="1"/>
  <c r="AH21" i="6"/>
  <c r="AI21" i="6"/>
  <c r="AJ21" i="6"/>
  <c r="AK21" i="6"/>
  <c r="AL21" i="6"/>
  <c r="AM21" i="6"/>
  <c r="AM26" i="6" s="1"/>
  <c r="AN21" i="6"/>
  <c r="AN23" i="6" s="1"/>
  <c r="AO21" i="6"/>
  <c r="AP21" i="6"/>
  <c r="AQ21" i="6"/>
  <c r="AR21" i="6"/>
  <c r="AR26" i="6" s="1"/>
  <c r="AS21" i="6"/>
  <c r="AS23" i="6" s="1"/>
  <c r="AT21" i="6"/>
  <c r="AU21" i="6"/>
  <c r="AV21" i="6"/>
  <c r="AW21" i="6"/>
  <c r="AX21" i="6"/>
  <c r="AY21" i="6"/>
  <c r="AY26" i="6" s="1"/>
  <c r="AZ21" i="6"/>
  <c r="AZ23" i="6" s="1"/>
  <c r="BA21" i="6"/>
  <c r="BB21" i="6"/>
  <c r="BC21" i="6"/>
  <c r="BD21" i="6"/>
  <c r="BD23" i="6" s="1"/>
  <c r="BD25" i="6" s="1"/>
  <c r="BE21" i="6"/>
  <c r="BE23" i="6" s="1"/>
  <c r="BF21" i="6"/>
  <c r="BG21" i="6"/>
  <c r="BH21" i="6"/>
  <c r="BI21" i="6"/>
  <c r="BJ21" i="6"/>
  <c r="BK21" i="6"/>
  <c r="BK26" i="6" s="1"/>
  <c r="BL21" i="6"/>
  <c r="BL23" i="6" s="1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AE19" i="6"/>
  <c r="AE24" i="6" s="1"/>
  <c r="AF19" i="6"/>
  <c r="AG19" i="6"/>
  <c r="AH19" i="6"/>
  <c r="AH24" i="6" s="1"/>
  <c r="AI19" i="6"/>
  <c r="AI24" i="6" s="1"/>
  <c r="AJ19" i="6"/>
  <c r="AJ24" i="6" s="1"/>
  <c r="AK19" i="6"/>
  <c r="AL19" i="6"/>
  <c r="AM19" i="6"/>
  <c r="AN19" i="6"/>
  <c r="AO19" i="6"/>
  <c r="AO24" i="6" s="1"/>
  <c r="AP19" i="6"/>
  <c r="AP24" i="6" s="1"/>
  <c r="AQ19" i="6"/>
  <c r="AQ24" i="6" s="1"/>
  <c r="AR19" i="6"/>
  <c r="AS19" i="6"/>
  <c r="AT19" i="6"/>
  <c r="AT24" i="6" s="1"/>
  <c r="AU19" i="6"/>
  <c r="AU24" i="6" s="1"/>
  <c r="AV19" i="6"/>
  <c r="AV24" i="6" s="1"/>
  <c r="AW19" i="6"/>
  <c r="AX19" i="6"/>
  <c r="AY19" i="6"/>
  <c r="AZ19" i="6"/>
  <c r="BA19" i="6"/>
  <c r="BA24" i="6" s="1"/>
  <c r="BB19" i="6"/>
  <c r="BB24" i="6" s="1"/>
  <c r="BC19" i="6"/>
  <c r="BC24" i="6" s="1"/>
  <c r="BD19" i="6"/>
  <c r="BE19" i="6"/>
  <c r="BF19" i="6"/>
  <c r="BF24" i="6" s="1"/>
  <c r="BG19" i="6"/>
  <c r="BG24" i="6" s="1"/>
  <c r="BH19" i="6"/>
  <c r="BH24" i="6" s="1"/>
  <c r="BI19" i="6"/>
  <c r="BJ19" i="6"/>
  <c r="BK19" i="6"/>
  <c r="BL19" i="6"/>
  <c r="BM19" i="6"/>
  <c r="BM24" i="6" s="1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AD22" i="6"/>
  <c r="AD24" i="6" s="1"/>
  <c r="AD21" i="6"/>
  <c r="AD23" i="6" s="1"/>
  <c r="AD25" i="6" s="1"/>
  <c r="AD20" i="6"/>
  <c r="AD19" i="6"/>
  <c r="AD18" i="6"/>
  <c r="AD17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AD16" i="6"/>
  <c r="Q9" i="6"/>
  <c r="R9" i="6"/>
  <c r="S9" i="6"/>
  <c r="T9" i="6"/>
  <c r="T11" i="6" s="1"/>
  <c r="U9" i="6"/>
  <c r="V9" i="6"/>
  <c r="W9" i="6"/>
  <c r="W11" i="6" s="1"/>
  <c r="X9" i="6"/>
  <c r="Y9" i="6"/>
  <c r="Z9" i="6"/>
  <c r="P9" i="6"/>
  <c r="P11" i="6" s="1"/>
  <c r="Q8" i="6"/>
  <c r="R8" i="6"/>
  <c r="S8" i="6"/>
  <c r="S10" i="6" s="1"/>
  <c r="T8" i="6"/>
  <c r="U8" i="6"/>
  <c r="V8" i="6"/>
  <c r="V10" i="6" s="1"/>
  <c r="W8" i="6"/>
  <c r="W10" i="6" s="1"/>
  <c r="X8" i="6"/>
  <c r="X10" i="6" s="1"/>
  <c r="Y8" i="6"/>
  <c r="Z8" i="6"/>
  <c r="P8" i="6"/>
  <c r="P10" i="6" s="1"/>
  <c r="Q7" i="6"/>
  <c r="R7" i="6"/>
  <c r="R10" i="6" s="1"/>
  <c r="S7" i="6"/>
  <c r="T7" i="6"/>
  <c r="U7" i="6"/>
  <c r="V7" i="6"/>
  <c r="W7" i="6"/>
  <c r="X7" i="6"/>
  <c r="Y7" i="6"/>
  <c r="Y10" i="6" s="1"/>
  <c r="Z7" i="6"/>
  <c r="P7" i="6"/>
  <c r="Q6" i="6"/>
  <c r="R6" i="6"/>
  <c r="S6" i="6"/>
  <c r="T6" i="6"/>
  <c r="U6" i="6"/>
  <c r="V6" i="6"/>
  <c r="W6" i="6"/>
  <c r="X6" i="6"/>
  <c r="Y6" i="6"/>
  <c r="Z6" i="6"/>
  <c r="P6" i="6"/>
  <c r="Q5" i="6"/>
  <c r="R5" i="6"/>
  <c r="S5" i="6"/>
  <c r="T5" i="6"/>
  <c r="U5" i="6"/>
  <c r="V5" i="6"/>
  <c r="W5" i="6"/>
  <c r="X5" i="6"/>
  <c r="Y5" i="6"/>
  <c r="Z5" i="6"/>
  <c r="P5" i="6"/>
  <c r="Q4" i="6"/>
  <c r="R4" i="6"/>
  <c r="S4" i="6"/>
  <c r="T4" i="6"/>
  <c r="U4" i="6"/>
  <c r="V4" i="6"/>
  <c r="W4" i="6"/>
  <c r="X4" i="6"/>
  <c r="Y4" i="6"/>
  <c r="Z4" i="6"/>
  <c r="P4" i="6"/>
  <c r="Q3" i="6"/>
  <c r="R3" i="6"/>
  <c r="S3" i="6"/>
  <c r="T3" i="6"/>
  <c r="U3" i="6"/>
  <c r="V3" i="6"/>
  <c r="W3" i="6"/>
  <c r="X3" i="6"/>
  <c r="Y3" i="6"/>
  <c r="Z3" i="6"/>
  <c r="P3" i="6"/>
  <c r="AE26" i="5"/>
  <c r="AF26" i="5"/>
  <c r="AG26" i="5"/>
  <c r="AL26" i="5"/>
  <c r="AM26" i="5"/>
  <c r="AY26" i="5"/>
  <c r="AZ26" i="5"/>
  <c r="BC26" i="5"/>
  <c r="BD26" i="5"/>
  <c r="BE26" i="5"/>
  <c r="AG25" i="5"/>
  <c r="AH25" i="5"/>
  <c r="AX25" i="5"/>
  <c r="AY25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AB24" i="5"/>
  <c r="AC23" i="5"/>
  <c r="AC25" i="5" s="1"/>
  <c r="AD23" i="5"/>
  <c r="AD25" i="5" s="1"/>
  <c r="AE23" i="5"/>
  <c r="AE25" i="5" s="1"/>
  <c r="AF23" i="5"/>
  <c r="AF25" i="5" s="1"/>
  <c r="AG23" i="5"/>
  <c r="AH23" i="5"/>
  <c r="AH26" i="5" s="1"/>
  <c r="AI23" i="5"/>
  <c r="AI26" i="5" s="1"/>
  <c r="AJ23" i="5"/>
  <c r="AJ26" i="5" s="1"/>
  <c r="AK23" i="5"/>
  <c r="AK26" i="5" s="1"/>
  <c r="AL23" i="5"/>
  <c r="AL25" i="5" s="1"/>
  <c r="AM23" i="5"/>
  <c r="AM25" i="5" s="1"/>
  <c r="AN23" i="5"/>
  <c r="AN25" i="5" s="1"/>
  <c r="AO23" i="5"/>
  <c r="AO25" i="5" s="1"/>
  <c r="AP23" i="5"/>
  <c r="AP25" i="5" s="1"/>
  <c r="AQ23" i="5"/>
  <c r="AQ25" i="5" s="1"/>
  <c r="AR23" i="5"/>
  <c r="AR25" i="5" s="1"/>
  <c r="AS23" i="5"/>
  <c r="AS25" i="5" s="1"/>
  <c r="AT23" i="5"/>
  <c r="AT26" i="5" s="1"/>
  <c r="AU23" i="5"/>
  <c r="AU26" i="5" s="1"/>
  <c r="AV23" i="5"/>
  <c r="AV26" i="5" s="1"/>
  <c r="AW23" i="5"/>
  <c r="AW26" i="5" s="1"/>
  <c r="AX23" i="5"/>
  <c r="AX26" i="5" s="1"/>
  <c r="AY23" i="5"/>
  <c r="AZ23" i="5"/>
  <c r="AZ25" i="5" s="1"/>
  <c r="BA23" i="5"/>
  <c r="BA25" i="5" s="1"/>
  <c r="BB23" i="5"/>
  <c r="BB25" i="5" s="1"/>
  <c r="BC23" i="5"/>
  <c r="BC25" i="5" s="1"/>
  <c r="BD23" i="5"/>
  <c r="BD25" i="5" s="1"/>
  <c r="BE23" i="5"/>
  <c r="BE25" i="5" s="1"/>
  <c r="BF23" i="5"/>
  <c r="BF26" i="5" s="1"/>
  <c r="AB23" i="5"/>
  <c r="AB26" i="5" s="1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AB21" i="5"/>
  <c r="AB22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AB20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AB19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AB18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AB17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AB16" i="5"/>
  <c r="O3" i="5"/>
  <c r="P9" i="5"/>
  <c r="Q9" i="5"/>
  <c r="R9" i="5"/>
  <c r="S9" i="5"/>
  <c r="T9" i="5"/>
  <c r="U9" i="5"/>
  <c r="V9" i="5"/>
  <c r="W9" i="5"/>
  <c r="X9" i="5"/>
  <c r="Y9" i="5"/>
  <c r="O9" i="5"/>
  <c r="P8" i="5"/>
  <c r="Q8" i="5"/>
  <c r="R8" i="5"/>
  <c r="S8" i="5"/>
  <c r="T8" i="5"/>
  <c r="U8" i="5"/>
  <c r="V8" i="5"/>
  <c r="W8" i="5"/>
  <c r="X8" i="5"/>
  <c r="Y8" i="5"/>
  <c r="O8" i="5"/>
  <c r="P7" i="5"/>
  <c r="Q7" i="5"/>
  <c r="R7" i="5"/>
  <c r="S7" i="5"/>
  <c r="T7" i="5"/>
  <c r="U7" i="5"/>
  <c r="V7" i="5"/>
  <c r="W7" i="5"/>
  <c r="X7" i="5"/>
  <c r="Y7" i="5"/>
  <c r="O7" i="5"/>
  <c r="P6" i="5"/>
  <c r="Q6" i="5"/>
  <c r="R6" i="5"/>
  <c r="R11" i="5" s="1"/>
  <c r="S6" i="5"/>
  <c r="T6" i="5"/>
  <c r="U6" i="5"/>
  <c r="V6" i="5"/>
  <c r="W6" i="5"/>
  <c r="X6" i="5"/>
  <c r="Y6" i="5"/>
  <c r="O6" i="5"/>
  <c r="O11" i="5" s="1"/>
  <c r="P5" i="5"/>
  <c r="Q5" i="5"/>
  <c r="R5" i="5"/>
  <c r="S5" i="5"/>
  <c r="T5" i="5"/>
  <c r="U5" i="5"/>
  <c r="V5" i="5"/>
  <c r="W5" i="5"/>
  <c r="X5" i="5"/>
  <c r="Y5" i="5"/>
  <c r="O5" i="5"/>
  <c r="P4" i="5"/>
  <c r="Q4" i="5"/>
  <c r="R4" i="5"/>
  <c r="S4" i="5"/>
  <c r="T4" i="5"/>
  <c r="U4" i="5"/>
  <c r="V4" i="5"/>
  <c r="W4" i="5"/>
  <c r="X4" i="5"/>
  <c r="Y4" i="5"/>
  <c r="O4" i="5"/>
  <c r="BE25" i="6" l="1"/>
  <c r="AS25" i="6"/>
  <c r="BA25" i="6"/>
  <c r="AO25" i="6"/>
  <c r="AZ25" i="6"/>
  <c r="AU25" i="6"/>
  <c r="AT25" i="6"/>
  <c r="AH25" i="6"/>
  <c r="AG25" i="6"/>
  <c r="BM25" i="6"/>
  <c r="BL25" i="6"/>
  <c r="AN25" i="6"/>
  <c r="Q10" i="6"/>
  <c r="Q12" i="6" s="1"/>
  <c r="BC25" i="6"/>
  <c r="AQ25" i="6"/>
  <c r="AE25" i="6"/>
  <c r="BB23" i="6"/>
  <c r="BB26" i="6" s="1"/>
  <c r="AP23" i="6"/>
  <c r="AP26" i="6" s="1"/>
  <c r="AD26" i="6"/>
  <c r="BA23" i="6"/>
  <c r="BA26" i="6" s="1"/>
  <c r="AO23" i="6"/>
  <c r="AO26" i="6" s="1"/>
  <c r="BL26" i="6"/>
  <c r="AZ26" i="6"/>
  <c r="AN26" i="6"/>
  <c r="U10" i="6"/>
  <c r="S11" i="6"/>
  <c r="BG23" i="6"/>
  <c r="BG26" i="6" s="1"/>
  <c r="AU23" i="6"/>
  <c r="AU26" i="6" s="1"/>
  <c r="AI23" i="6"/>
  <c r="AI26" i="6" s="1"/>
  <c r="U11" i="6"/>
  <c r="BF23" i="6"/>
  <c r="BF26" i="6" s="1"/>
  <c r="AT23" i="6"/>
  <c r="AT26" i="6" s="1"/>
  <c r="AH23" i="6"/>
  <c r="AH26" i="6" s="1"/>
  <c r="BE26" i="6"/>
  <c r="AS26" i="6"/>
  <c r="AG26" i="6"/>
  <c r="BD26" i="6"/>
  <c r="O12" i="5"/>
  <c r="V11" i="5"/>
  <c r="BF25" i="5"/>
  <c r="AT25" i="5"/>
  <c r="AS26" i="5"/>
  <c r="AR26" i="5"/>
  <c r="AQ26" i="5"/>
  <c r="AN26" i="5"/>
  <c r="AW25" i="5"/>
  <c r="AK25" i="5"/>
  <c r="AV25" i="5"/>
  <c r="AJ25" i="5"/>
  <c r="BB26" i="5"/>
  <c r="AP26" i="5"/>
  <c r="AD26" i="5"/>
  <c r="AB25" i="5"/>
  <c r="AU25" i="5"/>
  <c r="AI25" i="5"/>
  <c r="BA26" i="5"/>
  <c r="AO26" i="5"/>
  <c r="AC26" i="5"/>
  <c r="Y11" i="6"/>
  <c r="Q11" i="6"/>
  <c r="X11" i="6"/>
  <c r="R13" i="6"/>
  <c r="Z11" i="6"/>
  <c r="V11" i="6"/>
  <c r="R11" i="6"/>
  <c r="V13" i="6"/>
  <c r="V12" i="6"/>
  <c r="R12" i="6"/>
  <c r="Z10" i="6"/>
  <c r="Z13" i="6" s="1"/>
  <c r="X12" i="6"/>
  <c r="P12" i="6"/>
  <c r="W12" i="6"/>
  <c r="S12" i="6"/>
  <c r="Y13" i="6"/>
  <c r="U13" i="6"/>
  <c r="Q13" i="6"/>
  <c r="U12" i="6"/>
  <c r="X13" i="6"/>
  <c r="S13" i="6"/>
  <c r="T10" i="6"/>
  <c r="T13" i="6" s="1"/>
  <c r="Y12" i="6"/>
  <c r="P13" i="6"/>
  <c r="W13" i="6"/>
  <c r="W13" i="5"/>
  <c r="S13" i="5"/>
  <c r="T10" i="5"/>
  <c r="T12" i="5" s="1"/>
  <c r="X10" i="5"/>
  <c r="X12" i="5" s="1"/>
  <c r="W11" i="5"/>
  <c r="S11" i="5"/>
  <c r="W10" i="5"/>
  <c r="W12" i="5" s="1"/>
  <c r="S10" i="5"/>
  <c r="O10" i="5"/>
  <c r="V10" i="5"/>
  <c r="V12" i="5" s="1"/>
  <c r="R10" i="5"/>
  <c r="R12" i="5" s="1"/>
  <c r="Y11" i="5"/>
  <c r="U11" i="5"/>
  <c r="Q11" i="5"/>
  <c r="P10" i="5"/>
  <c r="P12" i="5" s="1"/>
  <c r="Y10" i="5"/>
  <c r="U10" i="5"/>
  <c r="U12" i="5" s="1"/>
  <c r="Q10" i="5"/>
  <c r="Q12" i="5" s="1"/>
  <c r="X11" i="5"/>
  <c r="T11" i="5"/>
  <c r="P11" i="5"/>
  <c r="Y12" i="5"/>
  <c r="S12" i="5"/>
  <c r="O13" i="5"/>
  <c r="Y13" i="5"/>
  <c r="AP25" i="6" l="1"/>
  <c r="BF25" i="6"/>
  <c r="BB25" i="6"/>
  <c r="AI25" i="6"/>
  <c r="BG25" i="6"/>
  <c r="T12" i="6"/>
  <c r="Z12" i="6"/>
  <c r="U13" i="5"/>
  <c r="P13" i="5"/>
  <c r="T13" i="5"/>
  <c r="X13" i="5"/>
  <c r="R13" i="5"/>
  <c r="Q13" i="5"/>
  <c r="V13" i="5"/>
  <c r="V3" i="5" l="1"/>
  <c r="W3" i="5"/>
  <c r="X3" i="5"/>
  <c r="Y3" i="5"/>
  <c r="U3" i="5"/>
  <c r="T3" i="5"/>
  <c r="S3" i="5"/>
  <c r="R3" i="5"/>
  <c r="Q3" i="5"/>
  <c r="P3" i="5"/>
</calcChain>
</file>

<file path=xl/sharedStrings.xml><?xml version="1.0" encoding="utf-8"?>
<sst xmlns="http://schemas.openxmlformats.org/spreadsheetml/2006/main" count="1370" uniqueCount="108">
  <si>
    <t>Unemployment rates by sex, age and citizenship (%) [lfsa_urgan__custom_13972585]</t>
  </si>
  <si>
    <t>12/09/2024 23:00</t>
  </si>
  <si>
    <t>Time frequency</t>
  </si>
  <si>
    <t>Unit of measure</t>
  </si>
  <si>
    <t>Sex</t>
  </si>
  <si>
    <t>Age class</t>
  </si>
  <si>
    <t>Country of citizenship</t>
  </si>
  <si>
    <t>Annual</t>
  </si>
  <si>
    <t>Percentage</t>
  </si>
  <si>
    <t>Total</t>
  </si>
  <si>
    <t>From 20 to 64 years</t>
  </si>
  <si>
    <t>EU27 countries (from 2020) except reporting country</t>
  </si>
  <si>
    <t>Non-EU27 countries (from 2020) nor reporting country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</si>
  <si>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</si>
  <si>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</si>
  <si>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</si>
  <si>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</si>
  <si>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</si>
  <si>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</si>
  <si>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</si>
  <si>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</si>
  <si>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</si>
  <si>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</si>
  <si>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</si>
  <si>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</si>
  <si>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</si>
  <si>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</si>
  <si>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</si>
  <si>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</si>
  <si>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</si>
  <si>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</si>
  <si>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</si>
  <si>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</si>
  <si>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</si>
  <si>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</si>
  <si>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</si>
  <si>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</si>
  <si>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</si>
  <si>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</si>
  <si>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</si>
  <si>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</si>
  <si>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</si>
  <si>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</si>
  <si>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</si>
  <si>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</si>
  <si>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</si>
  <si>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</si>
  <si>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</si>
  <si>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</si>
  <si>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</si>
  <si>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</si>
  <si>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</si>
  <si>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</si>
  <si>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</si>
  <si>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</si>
  <si>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</si>
  <si>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</si>
  <si>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</si>
  <si>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</si>
  <si>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</si>
  <si>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</si>
  <si>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</si>
  <si>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</si>
  <si>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</si>
  <si>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</si>
  <si>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</si>
  <si>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</si>
  <si>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28/11/2024 19:50:43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</si>
  <si>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</si>
  <si>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</si>
  <si>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</si>
  <si>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</si>
  <si>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</si>
  <si>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</si>
  <si>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</si>
  <si>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u</t>
  </si>
  <si>
    <t>bu</t>
  </si>
  <si>
    <t>bd</t>
  </si>
  <si>
    <t>d</t>
  </si>
  <si>
    <t>Special value</t>
  </si>
  <si>
    <t>not available</t>
  </si>
  <si>
    <t>Available flags:</t>
  </si>
  <si>
    <t>break in time series, definition differs (see metadata)</t>
  </si>
  <si>
    <t>break in time series, low reliability</t>
  </si>
  <si>
    <t>break in time series</t>
  </si>
  <si>
    <t>definition differs (see metadata)</t>
  </si>
  <si>
    <t>low reliability</t>
  </si>
  <si>
    <t>MEAN</t>
  </si>
  <si>
    <t>MEDIAN</t>
  </si>
  <si>
    <t>STD DEV</t>
  </si>
  <si>
    <t>MIN</t>
  </si>
  <si>
    <t>Q1 - 25%</t>
  </si>
  <si>
    <t>Q3 - 75%</t>
  </si>
  <si>
    <t>MAX</t>
  </si>
  <si>
    <t>IQR</t>
  </si>
  <si>
    <t>RANGE</t>
  </si>
  <si>
    <t>LOWER BOUND</t>
  </si>
  <si>
    <t>UPPER BOUND</t>
  </si>
  <si>
    <t>DESCRIPTIVE ANALYSIS : YEAR WISE</t>
  </si>
  <si>
    <t>TRANSPOSED DATA</t>
  </si>
  <si>
    <t>DESCRIPTIVE ANALYSIS: COUNTRY WISE</t>
  </si>
  <si>
    <t>Box Plot For Outliers</t>
  </si>
  <si>
    <t>Year</t>
  </si>
  <si>
    <t>Avg</t>
  </si>
  <si>
    <t>VISUALISING EU CITIZEN UNEMPLOYMENT TREND - YEAR WISE</t>
  </si>
  <si>
    <t>EU</t>
  </si>
  <si>
    <t>Non-EU</t>
  </si>
  <si>
    <t>COMBINED TREND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</si>
</sst>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0" borderId="0" xfId="0" applyFont="1"/>
    <xf numFmtId="164" fontId="6" fillId="4" borderId="0" xfId="0" applyNumberFormat="1" applyFont="1" applyFill="1" applyAlignment="1">
      <alignment horizontal="left" vertical="center" shrinkToFit="1"/>
    </xf>
    <xf numFmtId="9" fontId="6" fillId="4" borderId="0" xfId="0" applyNumberFormat="1" applyFont="1" applyFill="1" applyAlignment="1">
      <alignment horizontal="left" vertical="center" shrinkToFit="1"/>
    </xf>
    <xf numFmtId="165" fontId="6" fillId="4" borderId="0" xfId="0" applyNumberFormat="1" applyFont="1" applyFill="1" applyAlignment="1">
      <alignment horizontal="left" vertical="center" shrinkToFit="1"/>
    </xf>
    <xf numFmtId="2" fontId="0" fillId="0" borderId="0" xfId="0" applyNumberFormat="1"/>
    <xf numFmtId="0" fontId="0" fillId="5" borderId="0" xfId="0" applyFill="1"/>
    <xf numFmtId="0" fontId="7" fillId="5" borderId="0" xfId="0" applyFont="1" applyFill="1"/>
    <xf numFmtId="164" fontId="4" fillId="4" borderId="0" xfId="0" applyNumberFormat="1" applyFont="1" applyFill="1" applyAlignment="1">
      <alignment horizontal="center" vertical="center" wrapText="1" shrinkToFi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EU Citizens</a:t>
            </a:r>
            <a:r>
              <a:rPr lang="en-IN" baseline="0"/>
              <a:t> Unemployment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 Analytics For EU'!$O$42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'Descriptive Analytics For EU'!$N$43:$N$53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'Descriptive Analytics For EU'!$O$43:$O$53</c:f>
              <c:numCache>
                <c:formatCode>0.00</c:formatCode>
                <c:ptCount val="11"/>
                <c:pt idx="0">
                  <c:v>13.742857142857144</c:v>
                </c:pt>
                <c:pt idx="1">
                  <c:v>12.428571428571429</c:v>
                </c:pt>
                <c:pt idx="2">
                  <c:v>11.154999999999999</c:v>
                </c:pt>
                <c:pt idx="3">
                  <c:v>10.305263157894737</c:v>
                </c:pt>
                <c:pt idx="4">
                  <c:v>8.5842105263157897</c:v>
                </c:pt>
                <c:pt idx="5">
                  <c:v>8.1736842105263161</c:v>
                </c:pt>
                <c:pt idx="6">
                  <c:v>7.4750000000000014</c:v>
                </c:pt>
                <c:pt idx="7">
                  <c:v>9.2199999999999989</c:v>
                </c:pt>
                <c:pt idx="8">
                  <c:v>8.9052631578947388</c:v>
                </c:pt>
                <c:pt idx="9">
                  <c:v>7.3947368421052628</c:v>
                </c:pt>
                <c:pt idx="10">
                  <c:v>6.9684210526315775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4-4C40-9354-670D55854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439359"/>
        <c:axId val="1289425439"/>
      </c:scatterChart>
      <c:valAx>
        <c:axId val="1289439359"/>
        <c:scaling>
          <c:orientation val="minMax"/>
          <c:max val="2023"/>
          <c:min val="2013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425439"/>
        <c:crosses val="autoZero"/>
        <c:crossBetween val="midCat"/>
        <c:majorUnit val="1"/>
      </c:valAx>
      <c:valAx>
        <c:axId val="128942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43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Unemployment %</a:t>
            </a:r>
            <a:r>
              <a:rPr lang="en-US" baseline="0"/>
              <a:t> of Non EU Citizens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'Descriptive Analytics Non EU '!$P$18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'Descriptive Analytics Non EU '!$O$19:$O$29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'Descriptive Analytics Non EU '!$P$19:$P$29</c:f>
              <c:numCache>
                <c:formatCode>General</c:formatCode>
                <c:ptCount val="11"/>
                <c:pt idx="0">
                  <c:v>19.369565217391301</c:v>
                </c:pt>
                <c:pt idx="1">
                  <c:v>17.668000000000006</c:v>
                </c:pt>
                <c:pt idx="2">
                  <c:v>16.934782608695652</c:v>
                </c:pt>
                <c:pt idx="3">
                  <c:v>16.396000000000004</c:v>
                </c:pt>
                <c:pt idx="4">
                  <c:v>15.22</c:v>
                </c:pt>
                <c:pt idx="5">
                  <c:v>13.556521739130437</c:v>
                </c:pt>
                <c:pt idx="6">
                  <c:v>11.737500000000002</c:v>
                </c:pt>
                <c:pt idx="7">
                  <c:v>14.552173913043475</c:v>
                </c:pt>
                <c:pt idx="8">
                  <c:v>13.487500000000002</c:v>
                </c:pt>
                <c:pt idx="9">
                  <c:v>11.217391304347826</c:v>
                </c:pt>
                <c:pt idx="10">
                  <c:v>10.861538461538458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D-4BF0-AA3C-3025F57B4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37807"/>
        <c:axId val="1373836367"/>
      </c:scatterChart>
      <c:valAx>
        <c:axId val="1373837807"/>
        <c:scaling>
          <c:orientation val="minMax"/>
          <c:max val="2023"/>
          <c:min val="201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36367"/>
        <c:crosses val="autoZero"/>
        <c:crossBetween val="midCat"/>
        <c:majorUnit val="1"/>
      </c:valAx>
      <c:valAx>
        <c:axId val="137383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3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EU vs Non-EU Citizens Unemployment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'Combined Data Graph'!$B$1</c:f>
              <c:strCache>
                <c:ptCount val="1"/>
                <c:pt idx="0">
                  <c:v>EU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'Combined Data Graph'!$A$2:$A$12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'Combined Data Graph'!$B$2:$B$12</c:f>
              <c:numCache>
                <c:formatCode>0.00</c:formatCode>
                <c:ptCount val="11"/>
                <c:pt idx="0">
                  <c:v>13.742857142857144</c:v>
                </c:pt>
                <c:pt idx="1">
                  <c:v>12.428571428571429</c:v>
                </c:pt>
                <c:pt idx="2">
                  <c:v>11.154999999999999</c:v>
                </c:pt>
                <c:pt idx="3">
                  <c:v>10.305263157894737</c:v>
                </c:pt>
                <c:pt idx="4">
                  <c:v>8.5842105263157897</c:v>
                </c:pt>
                <c:pt idx="5">
                  <c:v>8.1736842105263161</c:v>
                </c:pt>
                <c:pt idx="6">
                  <c:v>7.4750000000000014</c:v>
                </c:pt>
                <c:pt idx="7">
                  <c:v>9.2199999999999989</c:v>
                </c:pt>
                <c:pt idx="8">
                  <c:v>8.9052631578947388</c:v>
                </c:pt>
                <c:pt idx="9">
                  <c:v>7.3947368421052628</c:v>
                </c:pt>
                <c:pt idx="10">
                  <c:v>6.9684210526315775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A-4C2A-92A7-CC6DFC5B2FC0}"/>
            </c:ext>
          </c:extLst>
        </c:ser>
        <c:ser>
          <c:idx val="1"/>
          <c:order val="1"/>
          <c:tx>
            <c:strRef>
              <c:f>'Combined Data Graph'!$C$1</c:f>
              <c:strCache>
                <c:ptCount val="1"/>
                <c:pt idx="0">
                  <c:v>Non-EU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'Combined Data Graph'!$A$2:$A$12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xVal>
          <c:yVal>
            <c:numRef>
              <c:f>'Combined Data Graph'!$C$2:$C$12</c:f>
              <c:numCache>
                <c:formatCode>0.00</c:formatCode>
                <c:ptCount val="11"/>
                <c:pt idx="0">
                  <c:v>19.369565217391301</c:v>
                </c:pt>
                <c:pt idx="1">
                  <c:v>17.668000000000006</c:v>
                </c:pt>
                <c:pt idx="2">
                  <c:v>16.934782608695652</c:v>
                </c:pt>
                <c:pt idx="3">
                  <c:v>16.396000000000004</c:v>
                </c:pt>
                <c:pt idx="4">
                  <c:v>15.22</c:v>
                </c:pt>
                <c:pt idx="5">
                  <c:v>13.556521739130437</c:v>
                </c:pt>
                <c:pt idx="6">
                  <c:v>11.737500000000002</c:v>
                </c:pt>
                <c:pt idx="7">
                  <c:v>14.552173913043475</c:v>
                </c:pt>
                <c:pt idx="8">
                  <c:v>13.487500000000002</c:v>
                </c:pt>
                <c:pt idx="9">
                  <c:v>11.217391304347826</c:v>
                </c:pt>
                <c:pt idx="10">
                  <c:v>10.861538461538458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A-4C2A-92A7-CC6DFC5B2F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83899759"/>
        <c:axId val="1383901679"/>
      </c:scatterChart>
      <c:valAx>
        <c:axId val="138389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901679"/>
        <c:crosses val="autoZero"/>
        <c:crossBetween val="midCat"/>
      </c:valAx>
      <c:valAx>
        <c:axId val="13839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Unemployment</a:t>
                </a:r>
                <a:r>
                  <a:rPr lang="en-IN" baseline="0"/>
                  <a:t> Rate (%)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9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  <cx:data id="7">
      <cx:strDim type="cat">
        <cx:f>_xlchart.v1.0</cx:f>
      </cx:strDim>
      <cx:numDim type="val">
        <cx:f>_xlchart.v1.16</cx:f>
      </cx:numDim>
    </cx:data>
    <cx:data id="8">
      <cx:strDim type="cat">
        <cx:f>_xlchart.v1.0</cx:f>
      </cx:strDim>
      <cx:numDim type="val">
        <cx:f>_xlchart.v1.18</cx:f>
      </cx:numDim>
    </cx:data>
    <cx:data id="9">
      <cx:strDim type="cat">
        <cx:f>_xlchart.v1.0</cx:f>
      </cx:strDim>
      <cx:numDim type="val">
        <cx:f>_xlchart.v1.20</cx:f>
      </cx:numDim>
    </cx:data>
    <cx:data id="10">
      <cx:strDim type="cat">
        <cx:f>_xlchart.v1.0</cx:f>
      </cx:strDim>
      <cx:numDim type="val">
        <cx:f>_xlchart.v1.22</cx:f>
      </cx:numDim>
    </cx:data>
  </cx:chartData>
  <cx:chart>
    <cx:title pos="t" align="ctr" overlay="0">
      <cx:tx>
        <cx:txData>
          <cx:v>Outliers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Outliers </a:t>
          </a:r>
        </a:p>
      </cx:txPr>
    </cx:title>
    <cx:plotArea>
      <cx:plotAreaRegion>
        <cx:series layoutId="boxWhisker" uniqueId="{00000003-7EFB-4673-BD8A-5C415638B81A}">
          <cx:tx>
            <cx:txData>
              <cx:f>_xlchart.v1.1</cx:f>
              <cx:v>2013</cx:v>
            </cx:txData>
          </cx:tx>
          <cx:dataId val="0"/>
          <cx:layoutPr>
            <cx:statistics quartileMethod="exclusive"/>
          </cx:layoutPr>
        </cx:series>
        <cx:series layoutId="boxWhisker" uniqueId="{00000004-7EFB-4673-BD8A-5C415638B81A}">
          <cx:tx>
            <cx:txData>
              <cx:f>_xlchart.v1.3</cx:f>
              <cx:v>2014</cx:v>
            </cx:txData>
          </cx:tx>
          <cx:dataId val="1"/>
          <cx:layoutPr>
            <cx:statistics quartileMethod="exclusive"/>
          </cx:layoutPr>
        </cx:series>
        <cx:series layoutId="boxWhisker" uniqueId="{00000005-7EFB-4673-BD8A-5C415638B81A}">
          <cx:tx>
            <cx:txData>
              <cx:f>_xlchart.v1.5</cx:f>
              <cx:v>2015</cx:v>
            </cx:txData>
          </cx:tx>
          <cx:dataId val="2"/>
          <cx:layoutPr>
            <cx:statistics quartileMethod="exclusive"/>
          </cx:layoutPr>
        </cx:series>
        <cx:series layoutId="boxWhisker" uniqueId="{00000006-7EFB-4673-BD8A-5C415638B81A}">
          <cx:tx>
            <cx:txData>
              <cx:f>_xlchart.v1.7</cx:f>
              <cx:v>2016</cx:v>
            </cx:txData>
          </cx:tx>
          <cx:dataId val="3"/>
          <cx:layoutPr>
            <cx:statistics quartileMethod="exclusive"/>
          </cx:layoutPr>
        </cx:series>
        <cx:series layoutId="boxWhisker" uniqueId="{00000007-7EFB-4673-BD8A-5C415638B81A}">
          <cx:tx>
            <cx:txData>
              <cx:f>_xlchart.v1.9</cx:f>
              <cx:v>2017</cx:v>
            </cx:txData>
          </cx:tx>
          <cx:dataId val="4"/>
          <cx:layoutPr>
            <cx:statistics quartileMethod="exclusive"/>
          </cx:layoutPr>
        </cx:series>
        <cx:series layoutId="boxWhisker" uniqueId="{00000008-7EFB-4673-BD8A-5C415638B81A}">
          <cx:tx>
            <cx:txData>
              <cx:f>_xlchart.v1.11</cx:f>
              <cx:v>2018</cx:v>
            </cx:txData>
          </cx:tx>
          <cx:dataId val="5"/>
          <cx:layoutPr>
            <cx:statistics quartileMethod="exclusive"/>
          </cx:layoutPr>
        </cx:series>
        <cx:series layoutId="boxWhisker" uniqueId="{00000009-7EFB-4673-BD8A-5C415638B81A}">
          <cx:tx>
            <cx:txData>
              <cx:f>_xlchart.v1.13</cx:f>
              <cx:v>2019</cx:v>
            </cx:txData>
          </cx:tx>
          <cx:dataId val="6"/>
          <cx:layoutPr>
            <cx:statistics quartileMethod="exclusive"/>
          </cx:layoutPr>
        </cx:series>
        <cx:series layoutId="boxWhisker" uniqueId="{0000000A-7EFB-4673-BD8A-5C415638B81A}">
          <cx:tx>
            <cx:txData>
              <cx:f>_xlchart.v1.15</cx:f>
              <cx:v>2020</cx:v>
            </cx:txData>
          </cx:tx>
          <cx:dataId val="7"/>
          <cx:layoutPr>
            <cx:statistics quartileMethod="exclusive"/>
          </cx:layoutPr>
        </cx:series>
        <cx:series layoutId="boxWhisker" uniqueId="{0000000B-7EFB-4673-BD8A-5C415638B81A}">
          <cx:tx>
            <cx:txData>
              <cx:f>_xlchart.v1.17</cx:f>
              <cx:v>2021</cx:v>
            </cx:txData>
          </cx:tx>
          <cx:dataId val="8"/>
          <cx:layoutPr>
            <cx:statistics quartileMethod="exclusive"/>
          </cx:layoutPr>
        </cx:series>
        <cx:series layoutId="boxWhisker" uniqueId="{0000000C-7EFB-4673-BD8A-5C415638B81A}">
          <cx:tx>
            <cx:txData>
              <cx:f>_xlchart.v1.19</cx:f>
              <cx:v>2022</cx:v>
            </cx:txData>
          </cx:tx>
          <cx:dataId val="9"/>
          <cx:layoutPr>
            <cx:statistics quartileMethod="exclusive"/>
          </cx:layoutPr>
        </cx:series>
        <cx:series layoutId="boxWhisker" uniqueId="{0000000D-7EFB-4673-BD8A-5C415638B81A}">
          <cx:tx>
            <cx:txData>
              <cx:f>_xlchart.v1.21</cx:f>
              <cx:v>2023</cx:v>
            </cx:txData>
          </cx:tx>
          <cx:dataId val="1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Unemployement Percentage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Unemployement Percentage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17</xdr:row>
      <xdr:rowOff>28575</xdr:rowOff>
    </xdr:from>
    <xdr:to>
      <xdr:col>19</xdr:col>
      <xdr:colOff>352425</xdr:colOff>
      <xdr:row>33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623CBB3-B042-0F65-B6EB-5DA3A2CD62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7725" y="3159125"/>
              <a:ext cx="4749800" cy="3036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70612</xdr:colOff>
      <xdr:row>40</xdr:row>
      <xdr:rowOff>177646</xdr:rowOff>
    </xdr:from>
    <xdr:to>
      <xdr:col>20</xdr:col>
      <xdr:colOff>756397</xdr:colOff>
      <xdr:row>55</xdr:row>
      <xdr:rowOff>177427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A17F8-E2AE-73AE-1908-48C55112F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119846</xdr:colOff>
      <xdr:row>17</xdr:row>
      <xdr:rowOff>50443</xdr:rowOff>
    </xdr:from>
    <xdr:to>
      <xdr:col>21</xdr:col>
      <xdr:colOff>357747</xdr:colOff>
      <xdr:row>29</xdr:row>
      <xdr:rowOff>17887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26D793-A0FD-B944-5781-C6B80F9D3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</xdr:colOff>
      <xdr:row>1</xdr:row>
      <xdr:rowOff>158750</xdr:rowOff>
    </xdr:from>
    <xdr:to>
      <xdr:col>11</xdr:col>
      <xdr:colOff>584200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2753C-1F31-3295-FC5A-4E89F301C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13</v>
      </c>
    </row>
    <row r="2" spans="1:3" x14ac:dyDescent="0.35">
      <c r="B2" s="6" t="s">
        <v>14</v>
      </c>
      <c r="C2" s="6" t="s">
        <v>15</v>
      </c>
    </row>
    <row r="3" spans="1:3" x14ac:dyDescent="0.35">
      <c r="B3" s="7" t="s">
        <v>16</v>
      </c>
      <c r="C3" s="7" t="s">
        <v>16</v>
      </c>
    </row>
    <row r="4" spans="1:3" x14ac:dyDescent="0.35">
      <c r="B4" s="2" t="s">
        <v>2</v>
      </c>
      <c r="C4" s="2" t="s">
        <v>7</v>
      </c>
    </row>
    <row r="5" spans="1:3" x14ac:dyDescent="0.35">
      <c r="B5" s="5" t="s">
        <v>3</v>
      </c>
      <c r="C5" s="5" t="s">
        <v>8</v>
      </c>
    </row>
    <row r="6" spans="1:3" x14ac:dyDescent="0.35">
      <c r="B6" s="2" t="s">
        <v>4</v>
      </c>
      <c r="C6" s="2" t="s">
        <v>9</v>
      </c>
    </row>
    <row r="7" spans="1:3" x14ac:dyDescent="0.35">
      <c r="B7" s="5" t="s">
        <v>5</v>
      </c>
      <c r="C7" s="5" t="s">
        <v>10</v>
      </c>
    </row>
    <row r="8" spans="1:3" x14ac:dyDescent="0.35">
      <c r="B8" s="2" t="s">
        <v>6</v>
      </c>
      <c r="C8" s="2" t="s">
        <v>11</v>
      </c>
    </row>
    <row r="9" spans="1:3" x14ac:dyDescent="0.35">
      <c r="B9" s="5" t="s">
        <v>6</v>
      </c>
      <c r="C9" s="5" t="s">
        <v>12</v>
      </c>
    </row>
    <row r="10" spans="1:3" x14ac:dyDescent="0.35">
      <c r="B10" s="2" t="s">
        <v>17</v>
      </c>
      <c r="C10" s="2" t="s">
        <v>18</v>
      </c>
    </row>
    <row r="11" spans="1:3" x14ac:dyDescent="0.35">
      <c r="B11" s="5" t="s">
        <v>17</v>
      </c>
      <c r="C11" s="5" t="s">
        <v>19</v>
      </c>
    </row>
    <row r="12" spans="1:3" x14ac:dyDescent="0.35">
      <c r="B12" s="2" t="s">
        <v>17</v>
      </c>
      <c r="C12" s="2" t="s">
        <v>20</v>
      </c>
    </row>
    <row r="13" spans="1:3" x14ac:dyDescent="0.35">
      <c r="B13" s="5" t="s">
        <v>17</v>
      </c>
      <c r="C13" s="5" t="s">
        <v>21</v>
      </c>
    </row>
    <row r="14" spans="1:3" x14ac:dyDescent="0.35">
      <c r="B14" s="2" t="s">
        <v>17</v>
      </c>
      <c r="C14" s="2" t="s">
        <v>22</v>
      </c>
    </row>
    <row r="15" spans="1:3" x14ac:dyDescent="0.35">
      <c r="B15" s="5" t="s">
        <v>17</v>
      </c>
      <c r="C15" s="5" t="s">
        <v>23</v>
      </c>
    </row>
    <row r="16" spans="1:3" x14ac:dyDescent="0.35">
      <c r="B16" s="2" t="s">
        <v>17</v>
      </c>
      <c r="C16" s="2" t="s">
        <v>24</v>
      </c>
    </row>
    <row r="17" spans="2:3" x14ac:dyDescent="0.35">
      <c r="B17" s="5" t="s">
        <v>17</v>
      </c>
      <c r="C17" s="5" t="s">
        <v>25</v>
      </c>
    </row>
    <row r="18" spans="2:3" x14ac:dyDescent="0.35">
      <c r="B18" s="2" t="s">
        <v>17</v>
      </c>
      <c r="C18" s="2" t="s">
        <v>26</v>
      </c>
    </row>
    <row r="19" spans="2:3" x14ac:dyDescent="0.35">
      <c r="B19" s="5" t="s">
        <v>17</v>
      </c>
      <c r="C19" s="5" t="s">
        <v>27</v>
      </c>
    </row>
    <row r="20" spans="2:3" x14ac:dyDescent="0.35">
      <c r="B20" s="2" t="s">
        <v>17</v>
      </c>
      <c r="C20" s="2" t="s">
        <v>28</v>
      </c>
    </row>
    <row r="21" spans="2:3" x14ac:dyDescent="0.35">
      <c r="B21" s="5" t="s">
        <v>17</v>
      </c>
      <c r="C21" s="5" t="s">
        <v>29</v>
      </c>
    </row>
    <row r="22" spans="2:3" x14ac:dyDescent="0.35">
      <c r="B22" s="2" t="s">
        <v>17</v>
      </c>
      <c r="C22" s="2" t="s">
        <v>30</v>
      </c>
    </row>
    <row r="23" spans="2:3" x14ac:dyDescent="0.35">
      <c r="B23" s="5" t="s">
        <v>17</v>
      </c>
      <c r="C23" s="5" t="s">
        <v>31</v>
      </c>
    </row>
    <row r="24" spans="2:3" x14ac:dyDescent="0.35">
      <c r="B24" s="2" t="s">
        <v>17</v>
      </c>
      <c r="C24" s="2" t="s">
        <v>32</v>
      </c>
    </row>
    <row r="25" spans="2:3" x14ac:dyDescent="0.35">
      <c r="B25" s="5" t="s">
        <v>17</v>
      </c>
      <c r="C25" s="5" t="s">
        <v>33</v>
      </c>
    </row>
    <row r="26" spans="2:3" x14ac:dyDescent="0.35">
      <c r="B26" s="2" t="s">
        <v>17</v>
      </c>
      <c r="C26" s="2" t="s">
        <v>34</v>
      </c>
    </row>
    <row r="27" spans="2:3" x14ac:dyDescent="0.35">
      <c r="B27" s="5" t="s">
        <v>17</v>
      </c>
      <c r="C27" s="5" t="s">
        <v>35</v>
      </c>
    </row>
    <row r="28" spans="2:3" x14ac:dyDescent="0.35">
      <c r="B28" s="2" t="s">
        <v>17</v>
      </c>
      <c r="C28" s="2" t="s">
        <v>36</v>
      </c>
    </row>
    <row r="29" spans="2:3" x14ac:dyDescent="0.35">
      <c r="B29" s="5" t="s">
        <v>17</v>
      </c>
      <c r="C29" s="5" t="s">
        <v>37</v>
      </c>
    </row>
    <row r="30" spans="2:3" x14ac:dyDescent="0.35">
      <c r="B30" s="2" t="s">
        <v>17</v>
      </c>
      <c r="C30" s="2" t="s">
        <v>38</v>
      </c>
    </row>
    <row r="31" spans="2:3" x14ac:dyDescent="0.35">
      <c r="B31" s="5" t="s">
        <v>17</v>
      </c>
      <c r="C31" s="5" t="s">
        <v>39</v>
      </c>
    </row>
    <row r="32" spans="2:3" x14ac:dyDescent="0.35">
      <c r="B32" s="2" t="s">
        <v>17</v>
      </c>
      <c r="C32" s="2" t="s">
        <v>40</v>
      </c>
    </row>
    <row r="33" spans="2:3" x14ac:dyDescent="0.35">
      <c r="B33" s="5" t="s">
        <v>17</v>
      </c>
      <c r="C33" s="5" t="s">
        <v>41</v>
      </c>
    </row>
    <row r="34" spans="2:3" x14ac:dyDescent="0.35">
      <c r="B34" s="2" t="s">
        <v>17</v>
      </c>
      <c r="C34" s="2" t="s">
        <v>42</v>
      </c>
    </row>
    <row r="35" spans="2:3" x14ac:dyDescent="0.35">
      <c r="B35" s="5" t="s">
        <v>17</v>
      </c>
      <c r="C35" s="5" t="s">
        <v>43</v>
      </c>
    </row>
    <row r="36" spans="2:3" x14ac:dyDescent="0.35">
      <c r="B36" s="2" t="s">
        <v>17</v>
      </c>
      <c r="C36" s="2" t="s">
        <v>44</v>
      </c>
    </row>
    <row r="37" spans="2:3" x14ac:dyDescent="0.35">
      <c r="B37" s="5" t="s">
        <v>17</v>
      </c>
      <c r="C37" s="5" t="s">
        <v>45</v>
      </c>
    </row>
    <row r="38" spans="2:3" x14ac:dyDescent="0.35">
      <c r="B38" s="2" t="s">
        <v>17</v>
      </c>
      <c r="C38" s="2" t="s">
        <v>46</v>
      </c>
    </row>
    <row r="39" spans="2:3" x14ac:dyDescent="0.35">
      <c r="B39" s="5" t="s">
        <v>17</v>
      </c>
      <c r="C39" s="5" t="s">
        <v>47</v>
      </c>
    </row>
    <row r="40" spans="2:3" x14ac:dyDescent="0.35">
      <c r="B40" s="2" t="s">
        <v>17</v>
      </c>
      <c r="C40" s="2" t="s">
        <v>48</v>
      </c>
    </row>
    <row r="41" spans="2:3" x14ac:dyDescent="0.35">
      <c r="B41" s="5" t="s">
        <v>17</v>
      </c>
      <c r="C41" s="5" t="s">
        <v>49</v>
      </c>
    </row>
    <row r="42" spans="2:3" x14ac:dyDescent="0.35">
      <c r="B42" s="2" t="s">
        <v>17</v>
      </c>
      <c r="C42" s="2" t="s">
        <v>50</v>
      </c>
    </row>
    <row r="43" spans="2:3" x14ac:dyDescent="0.35">
      <c r="B43" s="5" t="s">
        <v>17</v>
      </c>
      <c r="C43" s="5" t="s">
        <v>51</v>
      </c>
    </row>
    <row r="44" spans="2:3" x14ac:dyDescent="0.35">
      <c r="B44" s="2" t="s">
        <v>17</v>
      </c>
      <c r="C44" s="2" t="s">
        <v>52</v>
      </c>
    </row>
    <row r="45" spans="2:3" x14ac:dyDescent="0.35">
      <c r="B45" s="5" t="s">
        <v>17</v>
      </c>
      <c r="C45" s="5" t="s">
        <v>53</v>
      </c>
    </row>
    <row r="46" spans="2:3" x14ac:dyDescent="0.35">
      <c r="B46" s="2" t="s">
        <v>17</v>
      </c>
      <c r="C46" s="2" t="s">
        <v>54</v>
      </c>
    </row>
    <row r="47" spans="2:3" x14ac:dyDescent="0.35">
      <c r="B47" s="5" t="s">
        <v>55</v>
      </c>
      <c r="C47" s="5" t="s">
        <v>56</v>
      </c>
    </row>
    <row r="48" spans="2:3" x14ac:dyDescent="0.35">
      <c r="B48" s="2" t="s">
        <v>55</v>
      </c>
      <c r="C48" s="2" t="s">
        <v>57</v>
      </c>
    </row>
    <row r="49" spans="2:3" x14ac:dyDescent="0.35">
      <c r="B49" s="5" t="s">
        <v>55</v>
      </c>
      <c r="C49" s="5" t="s">
        <v>58</v>
      </c>
    </row>
    <row r="50" spans="2:3" x14ac:dyDescent="0.35">
      <c r="B50" s="2" t="s">
        <v>55</v>
      </c>
      <c r="C50" s="2" t="s">
        <v>59</v>
      </c>
    </row>
    <row r="51" spans="2:3" x14ac:dyDescent="0.35">
      <c r="B51" s="5" t="s">
        <v>55</v>
      </c>
      <c r="C51" s="5" t="s">
        <v>60</v>
      </c>
    </row>
    <row r="52" spans="2:3" x14ac:dyDescent="0.35">
      <c r="B52" s="2" t="s">
        <v>55</v>
      </c>
      <c r="C52" s="2" t="s">
        <v>61</v>
      </c>
    </row>
    <row r="53" spans="2:3" x14ac:dyDescent="0.35">
      <c r="B53" s="5" t="s">
        <v>55</v>
      </c>
      <c r="C53" s="5" t="s">
        <v>62</v>
      </c>
    </row>
    <row r="54" spans="2:3" x14ac:dyDescent="0.35">
      <c r="B54" s="2" t="s">
        <v>55</v>
      </c>
      <c r="C54" s="2" t="s">
        <v>63</v>
      </c>
    </row>
    <row r="55" spans="2:3" x14ac:dyDescent="0.35">
      <c r="B55" s="5" t="s">
        <v>55</v>
      </c>
      <c r="C55" s="5" t="s">
        <v>64</v>
      </c>
    </row>
    <row r="56" spans="2:3" x14ac:dyDescent="0.35">
      <c r="B56" s="2" t="s">
        <v>55</v>
      </c>
      <c r="C56" s="2" t="s">
        <v>65</v>
      </c>
    </row>
    <row r="57" spans="2:3" x14ac:dyDescent="0.35">
      <c r="B57" s="5" t="s">
        <v>55</v>
      </c>
      <c r="C57" s="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zoomScale="70" zoomScaleNormal="100" workbookViewId="0">
      <pane ySplit="1" topLeftCell="A2" activePane="bottomLeft" state="frozen"/>
      <selection pane="bottomLeft" activeCell="B19" sqref="B19"/>
    </sheetView>
  </sheetViews>
  <sheetFormatPr defaultRowHeight="11.5" customHeight="1" x14ac:dyDescent="0.35"/>
  <cols>
    <col min="1" max="1" width="29.81640625" customWidth="1"/>
    <col min="2" max="4" width="10" customWidth="1"/>
    <col min="5" max="5" width="9" customWidth="1"/>
    <col min="6" max="12" width="10" customWidth="1"/>
  </cols>
  <sheetData>
    <row r="1" spans="1:12" ht="14.5" x14ac:dyDescent="0.35">
      <c r="A1" s="2" t="s">
        <v>67</v>
      </c>
    </row>
    <row r="2" spans="1:12" ht="14.5" x14ac:dyDescent="0.35">
      <c r="A2" s="2" t="s">
        <v>68</v>
      </c>
      <c r="B2" s="1" t="s">
        <v>0</v>
      </c>
    </row>
    <row r="3" spans="1:12" ht="14.5" x14ac:dyDescent="0.35">
      <c r="A3" s="2" t="s">
        <v>69</v>
      </c>
      <c r="B3" s="2" t="s">
        <v>1</v>
      </c>
    </row>
    <row r="4" spans="1:12" ht="14.5" x14ac:dyDescent="0.35"/>
    <row r="5" spans="1:12" ht="14.5" x14ac:dyDescent="0.35">
      <c r="A5" s="1" t="s">
        <v>2</v>
      </c>
    </row>
    <row r="6" spans="1:12" ht="14.5" x14ac:dyDescent="0.35">
      <c r="A6" s="1" t="s">
        <v>3</v>
      </c>
    </row>
    <row r="7" spans="1:12" ht="14.5" x14ac:dyDescent="0.35">
      <c r="A7" s="1" t="s">
        <v>4</v>
      </c>
    </row>
    <row r="8" spans="1:12" ht="14.5" x14ac:dyDescent="0.35">
      <c r="A8" s="1" t="s">
        <v>5</v>
      </c>
    </row>
    <row r="9" spans="1:12" ht="14.5" x14ac:dyDescent="0.35">
      <c r="A9" s="1" t="s">
        <v>6</v>
      </c>
    </row>
    <row r="10" spans="1:12" ht="14.5" x14ac:dyDescent="0.35"/>
    <row r="11" spans="1:12" ht="14.5" x14ac:dyDescent="0.35">
      <c r="A11" t="s">
        <v>70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</row>
    <row r="12" spans="1:12" ht="14.5" x14ac:dyDescent="0.35">
      <c r="A12" t="s">
        <v>72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</row>
    <row r="13" spans="1:12" ht="14.5" x14ac:dyDescent="0.35">
      <c r="A13" t="s">
        <v>18</v>
      </c>
      <c r="B13">
        <v>13.6</v>
      </c>
      <c r="C13">
        <v>13.3</v>
      </c>
      <c r="D13">
        <v>12</v>
      </c>
      <c r="E13">
        <v>10.4</v>
      </c>
      <c r="F13">
        <v>9.1999999999999993</v>
      </c>
      <c r="G13">
        <v>8.3000000000000007</v>
      </c>
      <c r="H13">
        <v>7.8</v>
      </c>
      <c r="I13">
        <v>9.1</v>
      </c>
      <c r="J13">
        <v>8.6999999999999993</v>
      </c>
      <c r="K13">
        <v>7.1</v>
      </c>
      <c r="L13">
        <v>6.9</v>
      </c>
    </row>
    <row r="14" spans="1:12" ht="14.5" x14ac:dyDescent="0.35">
      <c r="A14" t="s">
        <v>19</v>
      </c>
      <c r="B14">
        <v>12.4</v>
      </c>
      <c r="C14">
        <v>11.2</v>
      </c>
      <c r="D14">
        <v>10.9</v>
      </c>
      <c r="E14">
        <v>9.8000000000000007</v>
      </c>
      <c r="F14">
        <v>9.9</v>
      </c>
      <c r="G14">
        <v>8.3000000000000007</v>
      </c>
      <c r="H14">
        <v>7</v>
      </c>
      <c r="I14">
        <v>7.1</v>
      </c>
      <c r="J14">
        <v>7.3</v>
      </c>
      <c r="K14">
        <v>6.1</v>
      </c>
      <c r="L14">
        <v>6.8</v>
      </c>
    </row>
    <row r="15" spans="1:12" ht="14.5" x14ac:dyDescent="0.35">
      <c r="A15" t="s">
        <v>20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</row>
    <row r="16" spans="1:12" ht="14.5" x14ac:dyDescent="0.35">
      <c r="A16" t="s">
        <v>21</v>
      </c>
      <c r="B16">
        <v>8.1</v>
      </c>
      <c r="C16">
        <v>7.5</v>
      </c>
      <c r="D16">
        <v>4</v>
      </c>
      <c r="E16">
        <v>4.3</v>
      </c>
      <c r="F16">
        <v>2</v>
      </c>
      <c r="G16">
        <v>2</v>
      </c>
      <c r="H16">
        <v>2.2000000000000002</v>
      </c>
      <c r="I16">
        <v>2.1</v>
      </c>
      <c r="J16">
        <v>1.8</v>
      </c>
      <c r="K16">
        <v>2.2000000000000002</v>
      </c>
      <c r="L16">
        <v>3.4</v>
      </c>
    </row>
    <row r="17" spans="1:12" ht="14.5" x14ac:dyDescent="0.35">
      <c r="A17" t="s">
        <v>22</v>
      </c>
      <c r="B17">
        <v>12.7</v>
      </c>
      <c r="C17">
        <v>12.4</v>
      </c>
      <c r="D17">
        <v>11.7</v>
      </c>
      <c r="E17">
        <v>11.2</v>
      </c>
      <c r="F17">
        <v>9.9</v>
      </c>
      <c r="G17">
        <v>11.4</v>
      </c>
      <c r="H17">
        <v>7.9</v>
      </c>
      <c r="I17">
        <v>6.7</v>
      </c>
      <c r="J17">
        <v>7.6</v>
      </c>
      <c r="K17">
        <v>8</v>
      </c>
      <c r="L17">
        <v>9.1</v>
      </c>
    </row>
    <row r="18" spans="1:12" ht="14.5" x14ac:dyDescent="0.35">
      <c r="A18" t="s">
        <v>23</v>
      </c>
      <c r="B18">
        <v>6.7</v>
      </c>
      <c r="C18">
        <v>6.6</v>
      </c>
      <c r="D18">
        <v>6.4</v>
      </c>
      <c r="E18">
        <v>5.4</v>
      </c>
      <c r="F18">
        <v>4.9000000000000004</v>
      </c>
      <c r="G18">
        <v>4.5</v>
      </c>
      <c r="H18">
        <v>4.2</v>
      </c>
      <c r="I18">
        <v>5.7</v>
      </c>
      <c r="J18">
        <v>5.0999999999999996</v>
      </c>
      <c r="K18">
        <v>4.2</v>
      </c>
      <c r="L18">
        <v>3.9</v>
      </c>
    </row>
    <row r="19" spans="1:12" ht="14.5" x14ac:dyDescent="0.35">
      <c r="A19" t="s">
        <v>24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</row>
    <row r="20" spans="1:12" ht="14.5" x14ac:dyDescent="0.35">
      <c r="A20" t="s">
        <v>25</v>
      </c>
      <c r="B20">
        <v>15.6</v>
      </c>
      <c r="C20">
        <v>12.5</v>
      </c>
      <c r="D20">
        <v>10.1</v>
      </c>
      <c r="E20">
        <v>7.9</v>
      </c>
      <c r="F20">
        <v>6.4</v>
      </c>
      <c r="G20">
        <v>5.8</v>
      </c>
      <c r="H20">
        <v>4.8</v>
      </c>
      <c r="I20">
        <v>6.3</v>
      </c>
      <c r="J20">
        <v>7</v>
      </c>
      <c r="K20">
        <v>4.5</v>
      </c>
      <c r="L20">
        <v>4.4000000000000004</v>
      </c>
    </row>
    <row r="21" spans="1:12" ht="14.5" x14ac:dyDescent="0.35">
      <c r="A21" t="s">
        <v>26</v>
      </c>
      <c r="B21">
        <v>33.299999999999997</v>
      </c>
      <c r="C21">
        <v>29.2</v>
      </c>
      <c r="D21">
        <v>24.8</v>
      </c>
      <c r="E21">
        <v>27.4</v>
      </c>
      <c r="F21">
        <v>25.4</v>
      </c>
      <c r="G21">
        <v>25.3</v>
      </c>
      <c r="H21">
        <v>26.6</v>
      </c>
      <c r="I21">
        <v>27.8</v>
      </c>
      <c r="J21">
        <v>24.8</v>
      </c>
      <c r="K21">
        <v>26.8</v>
      </c>
      <c r="L21">
        <v>17.5</v>
      </c>
    </row>
    <row r="22" spans="1:12" ht="14.5" x14ac:dyDescent="0.35">
      <c r="A22" t="s">
        <v>27</v>
      </c>
      <c r="B22">
        <v>30.5</v>
      </c>
      <c r="C22">
        <v>30</v>
      </c>
      <c r="D22">
        <v>25.6</v>
      </c>
      <c r="E22">
        <v>22.6</v>
      </c>
      <c r="F22">
        <v>20</v>
      </c>
      <c r="G22">
        <v>17.3</v>
      </c>
      <c r="H22">
        <v>15.2</v>
      </c>
      <c r="I22">
        <v>19.600000000000001</v>
      </c>
      <c r="J22">
        <v>18.5</v>
      </c>
      <c r="K22">
        <v>15.5</v>
      </c>
      <c r="L22">
        <v>14.1</v>
      </c>
    </row>
    <row r="23" spans="1:12" ht="14.5" x14ac:dyDescent="0.35">
      <c r="A23" t="s">
        <v>28</v>
      </c>
      <c r="B23">
        <v>8.6</v>
      </c>
      <c r="C23">
        <v>11.2</v>
      </c>
      <c r="D23">
        <v>12.5</v>
      </c>
      <c r="E23">
        <v>10.4</v>
      </c>
      <c r="F23">
        <v>8.6999999999999993</v>
      </c>
      <c r="G23">
        <v>8.5</v>
      </c>
      <c r="H23">
        <v>8.4</v>
      </c>
      <c r="I23">
        <v>7</v>
      </c>
      <c r="J23">
        <v>8</v>
      </c>
      <c r="K23">
        <v>7.4</v>
      </c>
      <c r="L23">
        <v>6.9</v>
      </c>
    </row>
    <row r="24" spans="1:12" ht="14.5" x14ac:dyDescent="0.35">
      <c r="A24" t="s">
        <v>29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</row>
    <row r="25" spans="1:12" ht="14.5" x14ac:dyDescent="0.35">
      <c r="A25" t="s">
        <v>30</v>
      </c>
      <c r="B25">
        <v>15.5</v>
      </c>
      <c r="C25">
        <v>15.5</v>
      </c>
      <c r="D25">
        <v>15.1</v>
      </c>
      <c r="E25">
        <v>14</v>
      </c>
      <c r="F25">
        <v>13.2</v>
      </c>
      <c r="G25">
        <v>13.4</v>
      </c>
      <c r="H25">
        <v>13.8</v>
      </c>
      <c r="I25">
        <v>13.2</v>
      </c>
      <c r="J25">
        <v>13.4</v>
      </c>
      <c r="K25">
        <v>11.8</v>
      </c>
      <c r="L25">
        <v>11.3</v>
      </c>
    </row>
    <row r="26" spans="1:12" ht="14.5" x14ac:dyDescent="0.35">
      <c r="A26" t="s">
        <v>31</v>
      </c>
      <c r="B26">
        <v>20.6</v>
      </c>
      <c r="C26">
        <v>17.600000000000001</v>
      </c>
      <c r="D26">
        <v>17.2</v>
      </c>
      <c r="E26">
        <v>13.7</v>
      </c>
      <c r="F26">
        <v>10</v>
      </c>
      <c r="G26">
        <v>9</v>
      </c>
      <c r="H26">
        <v>6.1</v>
      </c>
      <c r="I26">
        <v>8.9</v>
      </c>
      <c r="J26">
        <v>8.4</v>
      </c>
      <c r="K26">
        <v>5.5</v>
      </c>
      <c r="L26">
        <v>5.4</v>
      </c>
    </row>
    <row r="27" spans="1:12" ht="14.5" x14ac:dyDescent="0.35">
      <c r="A27" t="s">
        <v>32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74</v>
      </c>
    </row>
    <row r="28" spans="1:12" ht="14.5" x14ac:dyDescent="0.35">
      <c r="A28" t="s">
        <v>33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>
        <v>6</v>
      </c>
      <c r="I28" t="s">
        <v>74</v>
      </c>
      <c r="J28" t="s">
        <v>74</v>
      </c>
      <c r="K28" t="s">
        <v>74</v>
      </c>
      <c r="L28" t="s">
        <v>74</v>
      </c>
    </row>
    <row r="29" spans="1:12" ht="14.5" x14ac:dyDescent="0.35">
      <c r="A29" t="s">
        <v>34</v>
      </c>
      <c r="B29">
        <v>7.4</v>
      </c>
      <c r="C29">
        <v>6.6</v>
      </c>
      <c r="D29">
        <v>7.8</v>
      </c>
      <c r="E29">
        <v>6.7</v>
      </c>
      <c r="F29">
        <v>5.4</v>
      </c>
      <c r="G29">
        <v>5.0999999999999996</v>
      </c>
      <c r="H29" t="s">
        <v>74</v>
      </c>
      <c r="I29">
        <v>6.8</v>
      </c>
      <c r="J29">
        <v>4.8</v>
      </c>
      <c r="K29">
        <v>3.5</v>
      </c>
      <c r="L29">
        <v>4.0999999999999996</v>
      </c>
    </row>
    <row r="30" spans="1:12" ht="14.5" x14ac:dyDescent="0.35">
      <c r="A30" t="s">
        <v>35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>
        <v>3.5</v>
      </c>
      <c r="I30" t="s">
        <v>74</v>
      </c>
      <c r="J30" t="s">
        <v>74</v>
      </c>
      <c r="K30" t="s">
        <v>74</v>
      </c>
      <c r="L30" t="s">
        <v>74</v>
      </c>
    </row>
    <row r="31" spans="1:12" ht="14.5" x14ac:dyDescent="0.35">
      <c r="A31" t="s">
        <v>36</v>
      </c>
      <c r="B31" t="s">
        <v>74</v>
      </c>
      <c r="C31" t="s">
        <v>74</v>
      </c>
      <c r="D31" t="s">
        <v>74</v>
      </c>
      <c r="E31" t="s">
        <v>74</v>
      </c>
      <c r="F31">
        <v>2.9</v>
      </c>
      <c r="G31">
        <v>4.9000000000000004</v>
      </c>
      <c r="H31">
        <v>3.9</v>
      </c>
      <c r="I31">
        <v>5</v>
      </c>
      <c r="J31">
        <v>3.7</v>
      </c>
      <c r="K31">
        <v>3.5</v>
      </c>
      <c r="L31">
        <v>3.1</v>
      </c>
    </row>
    <row r="32" spans="1:12" ht="14.5" x14ac:dyDescent="0.35">
      <c r="A32" t="s">
        <v>37</v>
      </c>
      <c r="B32">
        <v>8.1</v>
      </c>
      <c r="C32">
        <v>7.1</v>
      </c>
      <c r="D32">
        <v>9.6</v>
      </c>
      <c r="E32">
        <v>6.8</v>
      </c>
      <c r="F32">
        <v>4.5</v>
      </c>
      <c r="G32">
        <v>4.5</v>
      </c>
      <c r="H32">
        <v>5.8</v>
      </c>
      <c r="I32">
        <v>3.8</v>
      </c>
      <c r="J32">
        <v>4.9000000000000004</v>
      </c>
      <c r="K32">
        <v>2.4</v>
      </c>
      <c r="L32">
        <v>4</v>
      </c>
    </row>
    <row r="33" spans="1:12" ht="14.5" x14ac:dyDescent="0.35">
      <c r="A33" t="s">
        <v>38</v>
      </c>
      <c r="B33">
        <v>7.5</v>
      </c>
      <c r="C33">
        <v>8.4</v>
      </c>
      <c r="D33">
        <v>8.3000000000000007</v>
      </c>
      <c r="E33">
        <v>8.3000000000000007</v>
      </c>
      <c r="F33">
        <v>6.7</v>
      </c>
      <c r="G33">
        <v>6.1</v>
      </c>
      <c r="H33" t="s">
        <v>74</v>
      </c>
      <c r="I33">
        <v>8.5</v>
      </c>
      <c r="J33">
        <v>9</v>
      </c>
      <c r="K33">
        <v>6.7</v>
      </c>
      <c r="L33">
        <v>7.1</v>
      </c>
    </row>
    <row r="34" spans="1:12" ht="14.5" x14ac:dyDescent="0.35">
      <c r="A34" t="s">
        <v>39</v>
      </c>
      <c r="B34" t="s">
        <v>74</v>
      </c>
      <c r="C34" t="s">
        <v>74</v>
      </c>
      <c r="D34" t="s">
        <v>74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</row>
    <row r="35" spans="1:12" ht="14.5" x14ac:dyDescent="0.35">
      <c r="A35" t="s">
        <v>40</v>
      </c>
      <c r="B35">
        <v>25.8</v>
      </c>
      <c r="C35">
        <v>25.2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</row>
    <row r="36" spans="1:12" ht="14.5" x14ac:dyDescent="0.35">
      <c r="A36" t="s">
        <v>41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>
        <v>7.8</v>
      </c>
      <c r="I36" t="s">
        <v>74</v>
      </c>
      <c r="J36" t="s">
        <v>74</v>
      </c>
      <c r="K36" t="s">
        <v>74</v>
      </c>
      <c r="L36" t="s">
        <v>74</v>
      </c>
    </row>
    <row r="37" spans="1:12" ht="14.5" x14ac:dyDescent="0.35">
      <c r="A37" t="s">
        <v>42</v>
      </c>
      <c r="B37">
        <v>27.1</v>
      </c>
      <c r="C37">
        <v>12.2</v>
      </c>
      <c r="D37">
        <v>12.1</v>
      </c>
      <c r="E37">
        <v>13.5</v>
      </c>
      <c r="F37" t="s">
        <v>74</v>
      </c>
      <c r="G37" t="s">
        <v>74</v>
      </c>
      <c r="H37" t="s">
        <v>74</v>
      </c>
      <c r="I37">
        <v>11.7</v>
      </c>
      <c r="J37" t="s">
        <v>74</v>
      </c>
      <c r="K37" t="s">
        <v>74</v>
      </c>
      <c r="L37" t="s">
        <v>74</v>
      </c>
    </row>
    <row r="38" spans="1:12" ht="14.5" x14ac:dyDescent="0.35">
      <c r="A38" t="s">
        <v>43</v>
      </c>
      <c r="B38" t="s">
        <v>74</v>
      </c>
      <c r="C38" t="s">
        <v>74</v>
      </c>
      <c r="D38" t="s">
        <v>74</v>
      </c>
      <c r="E38" t="s">
        <v>74</v>
      </c>
      <c r="F38" t="s">
        <v>74</v>
      </c>
      <c r="G38" t="s">
        <v>74</v>
      </c>
      <c r="H38">
        <v>7.2</v>
      </c>
      <c r="I38" t="s">
        <v>74</v>
      </c>
      <c r="J38" t="s">
        <v>74</v>
      </c>
      <c r="K38" t="s">
        <v>74</v>
      </c>
      <c r="L38" t="s">
        <v>74</v>
      </c>
    </row>
    <row r="39" spans="1:12" ht="14.5" x14ac:dyDescent="0.35">
      <c r="A39" t="s">
        <v>44</v>
      </c>
      <c r="B39">
        <v>10</v>
      </c>
      <c r="C39">
        <v>12.8</v>
      </c>
      <c r="D39">
        <v>12.3</v>
      </c>
      <c r="E39">
        <v>9.4</v>
      </c>
      <c r="F39">
        <v>9.5</v>
      </c>
      <c r="G39">
        <v>10.6</v>
      </c>
      <c r="H39">
        <v>5.8</v>
      </c>
      <c r="I39">
        <v>9.6</v>
      </c>
      <c r="J39">
        <v>12.3</v>
      </c>
      <c r="K39">
        <v>9</v>
      </c>
      <c r="L39">
        <v>9.9</v>
      </c>
    </row>
    <row r="40" spans="1:12" ht="14.5" x14ac:dyDescent="0.35">
      <c r="A40" t="s">
        <v>45</v>
      </c>
      <c r="B40">
        <v>10.6</v>
      </c>
      <c r="C40">
        <v>9.9</v>
      </c>
      <c r="D40">
        <v>8.4</v>
      </c>
      <c r="E40">
        <v>7.7</v>
      </c>
      <c r="F40">
        <v>8.1</v>
      </c>
      <c r="G40">
        <v>4.3</v>
      </c>
      <c r="H40" t="s">
        <v>74</v>
      </c>
      <c r="I40">
        <v>9</v>
      </c>
      <c r="J40">
        <v>7.8</v>
      </c>
      <c r="K40">
        <v>6.9</v>
      </c>
      <c r="L40">
        <v>7.6</v>
      </c>
    </row>
    <row r="41" spans="1:12" ht="14.5" x14ac:dyDescent="0.35">
      <c r="A41" t="s">
        <v>46</v>
      </c>
      <c r="B41">
        <v>9.6999999999999993</v>
      </c>
      <c r="C41">
        <v>7.2</v>
      </c>
      <c r="D41">
        <v>8</v>
      </c>
      <c r="E41" t="s">
        <v>74</v>
      </c>
      <c r="F41" t="s">
        <v>74</v>
      </c>
      <c r="G41" t="s">
        <v>74</v>
      </c>
      <c r="H41">
        <v>5.3</v>
      </c>
      <c r="I41">
        <v>12.3</v>
      </c>
      <c r="J41">
        <v>12.4</v>
      </c>
      <c r="K41">
        <v>7.4</v>
      </c>
      <c r="L41">
        <v>3.9</v>
      </c>
    </row>
    <row r="42" spans="1:12" ht="14.5" x14ac:dyDescent="0.35">
      <c r="A42" t="s">
        <v>47</v>
      </c>
      <c r="B42">
        <v>5.5</v>
      </c>
      <c r="C42">
        <v>6.5</v>
      </c>
      <c r="D42">
        <v>7.7</v>
      </c>
      <c r="E42">
        <v>6.2</v>
      </c>
      <c r="F42">
        <v>5.8</v>
      </c>
      <c r="G42">
        <v>5.8</v>
      </c>
      <c r="H42">
        <v>5.0999999999999996</v>
      </c>
      <c r="I42">
        <v>7.6</v>
      </c>
      <c r="J42">
        <v>6.1</v>
      </c>
      <c r="K42">
        <v>4</v>
      </c>
      <c r="L42">
        <v>5.3</v>
      </c>
    </row>
    <row r="43" spans="1:12" ht="14.5" x14ac:dyDescent="0.35">
      <c r="A43" t="s">
        <v>48</v>
      </c>
      <c r="B43">
        <v>6.1</v>
      </c>
      <c r="C43">
        <v>6.1</v>
      </c>
      <c r="D43">
        <v>6</v>
      </c>
      <c r="E43">
        <v>6.3</v>
      </c>
      <c r="F43">
        <v>6.2</v>
      </c>
      <c r="G43">
        <v>5.7</v>
      </c>
      <c r="H43">
        <v>2.9</v>
      </c>
      <c r="I43">
        <v>5.7</v>
      </c>
      <c r="J43">
        <v>6.3</v>
      </c>
      <c r="K43">
        <v>5.0999999999999996</v>
      </c>
      <c r="L43">
        <v>4.5999999999999996</v>
      </c>
    </row>
    <row r="44" spans="1:12" ht="14.5" x14ac:dyDescent="0.35">
      <c r="A44" t="s">
        <v>49</v>
      </c>
      <c r="B44">
        <v>6.8</v>
      </c>
      <c r="C44">
        <v>5.3</v>
      </c>
      <c r="D44">
        <v>4.5999999999999996</v>
      </c>
      <c r="E44">
        <v>4.2</v>
      </c>
      <c r="F44">
        <v>3.6</v>
      </c>
      <c r="G44">
        <v>2.8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</row>
    <row r="45" spans="1:12" ht="14.5" x14ac:dyDescent="0.35">
      <c r="A45" t="s">
        <v>50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</row>
    <row r="46" spans="1:12" ht="14.5" x14ac:dyDescent="0.35">
      <c r="A46" t="s">
        <v>51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</row>
    <row r="47" spans="1:12" ht="14.5" x14ac:dyDescent="0.35">
      <c r="A47" t="s">
        <v>52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</row>
    <row r="48" spans="1:12" ht="14.5" x14ac:dyDescent="0.35">
      <c r="A48" t="s">
        <v>53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s="4" t="s">
        <v>74</v>
      </c>
      <c r="I48" t="s">
        <v>74</v>
      </c>
      <c r="J48" t="s">
        <v>74</v>
      </c>
      <c r="K48" t="s">
        <v>74</v>
      </c>
      <c r="L48" t="s">
        <v>74</v>
      </c>
    </row>
    <row r="49" spans="1:12" ht="14.5" x14ac:dyDescent="0.35">
      <c r="A49" s="3" t="s">
        <v>54</v>
      </c>
      <c r="B49" s="4" t="s">
        <v>74</v>
      </c>
      <c r="C49" s="4" t="s">
        <v>74</v>
      </c>
      <c r="D49" s="4" t="s">
        <v>74</v>
      </c>
      <c r="E49" s="4" t="s">
        <v>74</v>
      </c>
      <c r="F49" s="4" t="s">
        <v>74</v>
      </c>
      <c r="G49" s="4" t="s">
        <v>74</v>
      </c>
      <c r="I49" s="4" t="s">
        <v>74</v>
      </c>
      <c r="J49" s="4" t="s">
        <v>74</v>
      </c>
      <c r="K49" s="4" t="s">
        <v>74</v>
      </c>
      <c r="L49" s="4" t="s">
        <v>74</v>
      </c>
    </row>
    <row r="51" spans="1:12" ht="14.5" x14ac:dyDescent="0.35">
      <c r="A51" s="1" t="s">
        <v>79</v>
      </c>
    </row>
    <row r="52" spans="1:12" ht="14.5" x14ac:dyDescent="0.35">
      <c r="A52" s="1" t="s">
        <v>74</v>
      </c>
      <c r="B52" s="2" t="s">
        <v>80</v>
      </c>
    </row>
    <row r="53" spans="1:12" ht="14.5" x14ac:dyDescent="0.35">
      <c r="A53" s="1" t="s">
        <v>81</v>
      </c>
    </row>
    <row r="54" spans="1:12" ht="14.5" x14ac:dyDescent="0.35">
      <c r="A54" s="1" t="s">
        <v>77</v>
      </c>
      <c r="B54" s="2" t="s">
        <v>82</v>
      </c>
    </row>
    <row r="55" spans="1:12" ht="14.5" x14ac:dyDescent="0.35">
      <c r="A55" s="1" t="s">
        <v>76</v>
      </c>
      <c r="B55" s="2" t="s">
        <v>83</v>
      </c>
    </row>
    <row r="56" spans="1:12" ht="14.5" x14ac:dyDescent="0.35">
      <c r="A56" s="1" t="s">
        <v>73</v>
      </c>
      <c r="B56" s="2" t="s">
        <v>84</v>
      </c>
    </row>
    <row r="57" spans="1:12" ht="14.5" x14ac:dyDescent="0.35">
      <c r="A57" s="1" t="s">
        <v>78</v>
      </c>
      <c r="B57" s="2" t="s">
        <v>85</v>
      </c>
    </row>
    <row r="58" spans="1:12" ht="14.5" x14ac:dyDescent="0.35">
      <c r="A58" s="1" t="s">
        <v>75</v>
      </c>
      <c r="B58" s="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8"/>
  <sheetViews>
    <sheetView zoomScale="60" workbookViewId="0">
      <selection activeCell="E36" sqref="E36"/>
    </sheetView>
  </sheetViews>
  <sheetFormatPr defaultRowHeight="11.5" customHeight="1" x14ac:dyDescent="0.35"/>
  <cols>
    <col min="1" max="1" width="29.8164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</cols>
  <sheetData>
    <row r="1" spans="1:23" ht="11.5" customHeight="1" x14ac:dyDescent="0.35">
      <c r="A1" t="s">
        <v>67</v>
      </c>
    </row>
    <row r="2" spans="1:23" ht="11.5" customHeight="1" x14ac:dyDescent="0.35">
      <c r="A2" t="s">
        <v>68</v>
      </c>
      <c r="B2" t="s">
        <v>0</v>
      </c>
    </row>
    <row r="3" spans="1:23" ht="11.5" customHeight="1" x14ac:dyDescent="0.35">
      <c r="A3" t="s">
        <v>69</v>
      </c>
      <c r="B3" t="s">
        <v>1</v>
      </c>
    </row>
    <row r="5" spans="1:23" ht="11.5" customHeight="1" x14ac:dyDescent="0.35">
      <c r="A5" t="s">
        <v>2</v>
      </c>
      <c r="C5" t="s">
        <v>7</v>
      </c>
    </row>
    <row r="6" spans="1:23" ht="11.5" customHeight="1" x14ac:dyDescent="0.35">
      <c r="A6" t="s">
        <v>3</v>
      </c>
      <c r="C6" t="s">
        <v>8</v>
      </c>
    </row>
    <row r="7" spans="1:23" ht="11.5" customHeight="1" x14ac:dyDescent="0.35">
      <c r="A7" t="s">
        <v>4</v>
      </c>
      <c r="C7" t="s">
        <v>9</v>
      </c>
    </row>
    <row r="8" spans="1:23" ht="11.5" customHeight="1" x14ac:dyDescent="0.35">
      <c r="A8" t="s">
        <v>5</v>
      </c>
      <c r="C8" t="s">
        <v>10</v>
      </c>
    </row>
    <row r="9" spans="1:23" ht="11.5" customHeight="1" x14ac:dyDescent="0.35">
      <c r="A9" t="s">
        <v>6</v>
      </c>
      <c r="C9" t="s">
        <v>12</v>
      </c>
    </row>
    <row r="11" spans="1:23" ht="11.5" customHeight="1" x14ac:dyDescent="0.35">
      <c r="A11" t="s">
        <v>70</v>
      </c>
      <c r="B11" t="s">
        <v>56</v>
      </c>
      <c r="C11" t="s">
        <v>71</v>
      </c>
      <c r="D11" t="s">
        <v>57</v>
      </c>
      <c r="E11" t="s">
        <v>71</v>
      </c>
      <c r="F11" t="s">
        <v>58</v>
      </c>
      <c r="G11" t="s">
        <v>71</v>
      </c>
      <c r="H11" t="s">
        <v>59</v>
      </c>
      <c r="I11" t="s">
        <v>71</v>
      </c>
      <c r="J11" t="s">
        <v>60</v>
      </c>
      <c r="K11" t="s">
        <v>71</v>
      </c>
      <c r="L11" t="s">
        <v>61</v>
      </c>
      <c r="M11" t="s">
        <v>71</v>
      </c>
      <c r="N11" t="s">
        <v>62</v>
      </c>
      <c r="O11" t="s">
        <v>71</v>
      </c>
      <c r="P11" t="s">
        <v>63</v>
      </c>
      <c r="Q11" t="s">
        <v>71</v>
      </c>
      <c r="R11" t="s">
        <v>64</v>
      </c>
      <c r="S11" t="s">
        <v>71</v>
      </c>
      <c r="T11" t="s">
        <v>65</v>
      </c>
      <c r="U11" t="s">
        <v>71</v>
      </c>
      <c r="V11" t="s">
        <v>66</v>
      </c>
      <c r="W11" t="s">
        <v>71</v>
      </c>
    </row>
    <row r="12" spans="1:23" ht="11.5" customHeight="1" x14ac:dyDescent="0.35">
      <c r="A12" t="s">
        <v>72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</row>
    <row r="13" spans="1:23" ht="11.5" customHeight="1" x14ac:dyDescent="0.35">
      <c r="A13" t="s">
        <v>18</v>
      </c>
      <c r="B13">
        <v>23.2</v>
      </c>
      <c r="C13" t="s">
        <v>71</v>
      </c>
      <c r="D13">
        <v>21.4</v>
      </c>
      <c r="E13" t="s">
        <v>71</v>
      </c>
      <c r="F13">
        <v>20</v>
      </c>
      <c r="G13" t="s">
        <v>71</v>
      </c>
      <c r="H13">
        <v>18.7</v>
      </c>
      <c r="I13" t="s">
        <v>71</v>
      </c>
      <c r="J13">
        <v>17.2</v>
      </c>
      <c r="K13" t="s">
        <v>71</v>
      </c>
      <c r="L13">
        <v>15.8</v>
      </c>
      <c r="M13" t="s">
        <v>71</v>
      </c>
      <c r="N13">
        <v>14.6</v>
      </c>
      <c r="O13" t="s">
        <v>71</v>
      </c>
      <c r="P13">
        <v>16.8</v>
      </c>
      <c r="Q13" t="s">
        <v>71</v>
      </c>
      <c r="R13">
        <v>15.5</v>
      </c>
      <c r="S13" t="s">
        <v>73</v>
      </c>
      <c r="T13">
        <v>12.9</v>
      </c>
      <c r="U13" t="s">
        <v>71</v>
      </c>
      <c r="V13">
        <v>12.2</v>
      </c>
      <c r="W13" t="s">
        <v>71</v>
      </c>
    </row>
    <row r="14" spans="1:23" ht="11.5" customHeight="1" x14ac:dyDescent="0.35">
      <c r="A14" t="s">
        <v>19</v>
      </c>
      <c r="B14">
        <v>27.4</v>
      </c>
      <c r="C14" t="s">
        <v>71</v>
      </c>
      <c r="D14">
        <v>29</v>
      </c>
      <c r="E14" t="s">
        <v>71</v>
      </c>
      <c r="F14">
        <v>25.1</v>
      </c>
      <c r="G14" t="s">
        <v>71</v>
      </c>
      <c r="H14">
        <v>25.6</v>
      </c>
      <c r="I14" t="s">
        <v>71</v>
      </c>
      <c r="J14">
        <v>23.7</v>
      </c>
      <c r="K14" t="s">
        <v>73</v>
      </c>
      <c r="L14">
        <v>22</v>
      </c>
      <c r="M14" t="s">
        <v>71</v>
      </c>
      <c r="N14">
        <v>18.5</v>
      </c>
      <c r="O14" t="s">
        <v>71</v>
      </c>
      <c r="P14">
        <v>19.7</v>
      </c>
      <c r="Q14" t="s">
        <v>71</v>
      </c>
      <c r="R14">
        <v>20.8</v>
      </c>
      <c r="S14" t="s">
        <v>73</v>
      </c>
      <c r="T14">
        <v>17.100000000000001</v>
      </c>
      <c r="U14" t="s">
        <v>71</v>
      </c>
      <c r="V14">
        <v>15.9</v>
      </c>
      <c r="W14" t="s">
        <v>71</v>
      </c>
    </row>
    <row r="15" spans="1:23" ht="11.5" customHeight="1" x14ac:dyDescent="0.35">
      <c r="A15" t="s">
        <v>20</v>
      </c>
      <c r="B15" t="s">
        <v>74</v>
      </c>
      <c r="C15" t="s">
        <v>75</v>
      </c>
      <c r="D15" t="s">
        <v>74</v>
      </c>
      <c r="E15" t="s">
        <v>75</v>
      </c>
      <c r="F15" t="s">
        <v>74</v>
      </c>
      <c r="G15" t="s">
        <v>75</v>
      </c>
      <c r="H15" t="s">
        <v>74</v>
      </c>
      <c r="I15" t="s">
        <v>75</v>
      </c>
      <c r="J15" t="s">
        <v>74</v>
      </c>
      <c r="K15" t="s">
        <v>75</v>
      </c>
      <c r="L15" t="s">
        <v>74</v>
      </c>
      <c r="M15" t="s">
        <v>75</v>
      </c>
      <c r="N15" t="s">
        <v>74</v>
      </c>
      <c r="O15" t="s">
        <v>76</v>
      </c>
      <c r="P15" t="s">
        <v>74</v>
      </c>
      <c r="Q15" t="s">
        <v>75</v>
      </c>
      <c r="R15" t="s">
        <v>74</v>
      </c>
      <c r="S15" t="s">
        <v>76</v>
      </c>
      <c r="T15" t="s">
        <v>74</v>
      </c>
      <c r="U15" t="s">
        <v>75</v>
      </c>
      <c r="V15" t="s">
        <v>74</v>
      </c>
      <c r="W15" t="s">
        <v>75</v>
      </c>
    </row>
    <row r="16" spans="1:23" ht="11.5" customHeight="1" x14ac:dyDescent="0.35">
      <c r="A16" t="s">
        <v>21</v>
      </c>
      <c r="B16">
        <v>6.4</v>
      </c>
      <c r="C16" t="s">
        <v>71</v>
      </c>
      <c r="D16">
        <v>4.5999999999999996</v>
      </c>
      <c r="E16" t="s">
        <v>75</v>
      </c>
      <c r="F16">
        <v>4.0999999999999996</v>
      </c>
      <c r="G16" t="s">
        <v>75</v>
      </c>
      <c r="H16">
        <v>3.8</v>
      </c>
      <c r="I16" t="s">
        <v>75</v>
      </c>
      <c r="J16">
        <v>3.4</v>
      </c>
      <c r="K16" t="s">
        <v>75</v>
      </c>
      <c r="L16">
        <v>2.2000000000000002</v>
      </c>
      <c r="M16" t="s">
        <v>75</v>
      </c>
      <c r="N16">
        <v>2.7</v>
      </c>
      <c r="O16" t="s">
        <v>75</v>
      </c>
      <c r="P16">
        <v>3.2</v>
      </c>
      <c r="Q16" t="s">
        <v>75</v>
      </c>
      <c r="R16">
        <v>3.7</v>
      </c>
      <c r="S16" t="s">
        <v>73</v>
      </c>
      <c r="T16">
        <v>2.7</v>
      </c>
      <c r="U16" t="s">
        <v>75</v>
      </c>
      <c r="V16">
        <v>3</v>
      </c>
      <c r="W16" t="s">
        <v>71</v>
      </c>
    </row>
    <row r="17" spans="1:23" ht="11.5" customHeight="1" x14ac:dyDescent="0.35">
      <c r="A17" t="s">
        <v>22</v>
      </c>
      <c r="B17">
        <v>14.6</v>
      </c>
      <c r="C17" t="s">
        <v>71</v>
      </c>
      <c r="D17">
        <v>16.100000000000001</v>
      </c>
      <c r="E17" t="s">
        <v>71</v>
      </c>
      <c r="F17">
        <v>15.7</v>
      </c>
      <c r="G17" t="s">
        <v>71</v>
      </c>
      <c r="H17">
        <v>14.7</v>
      </c>
      <c r="I17" t="s">
        <v>73</v>
      </c>
      <c r="J17">
        <v>13.1</v>
      </c>
      <c r="K17" t="s">
        <v>73</v>
      </c>
      <c r="L17">
        <v>11.3</v>
      </c>
      <c r="M17" t="s">
        <v>71</v>
      </c>
      <c r="N17">
        <v>9.4</v>
      </c>
      <c r="O17" t="s">
        <v>71</v>
      </c>
      <c r="P17">
        <v>11.4</v>
      </c>
      <c r="Q17" t="s">
        <v>71</v>
      </c>
      <c r="R17">
        <v>9.1</v>
      </c>
      <c r="S17" t="s">
        <v>73</v>
      </c>
      <c r="T17">
        <v>9.6</v>
      </c>
      <c r="U17" t="s">
        <v>71</v>
      </c>
      <c r="V17">
        <v>10</v>
      </c>
      <c r="W17" t="s">
        <v>73</v>
      </c>
    </row>
    <row r="18" spans="1:23" ht="11.5" customHeight="1" x14ac:dyDescent="0.35">
      <c r="A18" t="s">
        <v>23</v>
      </c>
      <c r="B18">
        <v>12.3</v>
      </c>
      <c r="C18" t="s">
        <v>71</v>
      </c>
      <c r="D18">
        <v>11.6</v>
      </c>
      <c r="E18" t="s">
        <v>71</v>
      </c>
      <c r="F18">
        <v>11.6</v>
      </c>
      <c r="G18" t="s">
        <v>71</v>
      </c>
      <c r="H18">
        <v>11.5</v>
      </c>
      <c r="I18" t="s">
        <v>71</v>
      </c>
      <c r="J18">
        <v>11</v>
      </c>
      <c r="K18" t="s">
        <v>71</v>
      </c>
      <c r="L18">
        <v>10.1</v>
      </c>
      <c r="M18" t="s">
        <v>71</v>
      </c>
      <c r="N18">
        <v>9.3000000000000007</v>
      </c>
      <c r="O18" t="s">
        <v>71</v>
      </c>
      <c r="P18">
        <v>12.2</v>
      </c>
      <c r="Q18" t="s">
        <v>73</v>
      </c>
      <c r="R18">
        <v>9.9</v>
      </c>
      <c r="S18" t="s">
        <v>73</v>
      </c>
      <c r="T18">
        <v>8.1999999999999993</v>
      </c>
      <c r="U18" t="s">
        <v>71</v>
      </c>
      <c r="V18">
        <v>8.1999999999999993</v>
      </c>
      <c r="W18" t="s">
        <v>71</v>
      </c>
    </row>
    <row r="19" spans="1:23" ht="11.5" customHeight="1" x14ac:dyDescent="0.35">
      <c r="A19" t="s">
        <v>24</v>
      </c>
      <c r="B19">
        <v>14.8</v>
      </c>
      <c r="C19" t="s">
        <v>71</v>
      </c>
      <c r="D19">
        <v>13.1</v>
      </c>
      <c r="E19" t="s">
        <v>71</v>
      </c>
      <c r="F19">
        <v>9.6999999999999993</v>
      </c>
      <c r="G19" t="s">
        <v>71</v>
      </c>
      <c r="H19">
        <v>12.6</v>
      </c>
      <c r="I19" t="s">
        <v>71</v>
      </c>
      <c r="J19">
        <v>10.4</v>
      </c>
      <c r="K19" t="s">
        <v>71</v>
      </c>
      <c r="L19">
        <v>9.8000000000000007</v>
      </c>
      <c r="M19" t="s">
        <v>71</v>
      </c>
      <c r="N19">
        <v>7.6</v>
      </c>
      <c r="O19" t="s">
        <v>71</v>
      </c>
      <c r="P19">
        <v>10.6</v>
      </c>
      <c r="Q19" t="s">
        <v>71</v>
      </c>
      <c r="R19">
        <v>11.3</v>
      </c>
      <c r="S19" t="s">
        <v>73</v>
      </c>
      <c r="T19">
        <v>9.1999999999999993</v>
      </c>
      <c r="U19" t="s">
        <v>71</v>
      </c>
      <c r="V19">
        <v>10.1</v>
      </c>
      <c r="W19" t="s">
        <v>71</v>
      </c>
    </row>
    <row r="20" spans="1:23" ht="11.5" customHeight="1" x14ac:dyDescent="0.35">
      <c r="A20" t="s">
        <v>25</v>
      </c>
      <c r="B20">
        <v>17.5</v>
      </c>
      <c r="C20" t="s">
        <v>71</v>
      </c>
      <c r="D20">
        <v>16.100000000000001</v>
      </c>
      <c r="E20" t="s">
        <v>71</v>
      </c>
      <c r="F20">
        <v>13</v>
      </c>
      <c r="G20" t="s">
        <v>71</v>
      </c>
      <c r="H20">
        <v>10.3</v>
      </c>
      <c r="I20" t="s">
        <v>71</v>
      </c>
      <c r="J20">
        <v>8.6</v>
      </c>
      <c r="K20" t="s">
        <v>73</v>
      </c>
      <c r="L20">
        <v>7.9</v>
      </c>
      <c r="M20" t="s">
        <v>71</v>
      </c>
      <c r="N20">
        <v>6.7</v>
      </c>
      <c r="O20" t="s">
        <v>71</v>
      </c>
      <c r="P20">
        <v>8.1999999999999993</v>
      </c>
      <c r="Q20" t="s">
        <v>71</v>
      </c>
      <c r="R20">
        <v>7.4</v>
      </c>
      <c r="S20" t="s">
        <v>73</v>
      </c>
      <c r="T20">
        <v>5.8</v>
      </c>
      <c r="U20" t="s">
        <v>71</v>
      </c>
      <c r="V20">
        <v>5.7</v>
      </c>
      <c r="W20" t="s">
        <v>71</v>
      </c>
    </row>
    <row r="21" spans="1:23" ht="11.5" customHeight="1" x14ac:dyDescent="0.35">
      <c r="A21" t="s">
        <v>26</v>
      </c>
      <c r="B21">
        <v>38.6</v>
      </c>
      <c r="C21" t="s">
        <v>71</v>
      </c>
      <c r="D21">
        <v>33</v>
      </c>
      <c r="E21" t="s">
        <v>71</v>
      </c>
      <c r="F21">
        <v>31.7</v>
      </c>
      <c r="G21" t="s">
        <v>71</v>
      </c>
      <c r="H21">
        <v>29.6</v>
      </c>
      <c r="I21" t="s">
        <v>71</v>
      </c>
      <c r="J21">
        <v>27.7</v>
      </c>
      <c r="K21" t="s">
        <v>71</v>
      </c>
      <c r="L21">
        <v>26.8</v>
      </c>
      <c r="M21" t="s">
        <v>71</v>
      </c>
      <c r="N21">
        <v>26.4</v>
      </c>
      <c r="O21" t="s">
        <v>71</v>
      </c>
      <c r="P21">
        <v>28.7</v>
      </c>
      <c r="Q21" t="s">
        <v>71</v>
      </c>
      <c r="R21">
        <v>23.6</v>
      </c>
      <c r="S21" t="s">
        <v>73</v>
      </c>
      <c r="T21">
        <v>19</v>
      </c>
      <c r="U21" t="s">
        <v>71</v>
      </c>
      <c r="V21">
        <v>15.7</v>
      </c>
      <c r="W21" t="s">
        <v>71</v>
      </c>
    </row>
    <row r="22" spans="1:23" ht="11.5" customHeight="1" x14ac:dyDescent="0.35">
      <c r="A22" t="s">
        <v>27</v>
      </c>
      <c r="B22">
        <v>38.9</v>
      </c>
      <c r="C22" t="s">
        <v>71</v>
      </c>
      <c r="D22">
        <v>36.1</v>
      </c>
      <c r="E22" t="s">
        <v>71</v>
      </c>
      <c r="F22">
        <v>32.1</v>
      </c>
      <c r="G22" t="s">
        <v>71</v>
      </c>
      <c r="H22">
        <v>27.9</v>
      </c>
      <c r="I22" t="s">
        <v>71</v>
      </c>
      <c r="J22">
        <v>25.1</v>
      </c>
      <c r="K22" t="s">
        <v>71</v>
      </c>
      <c r="L22">
        <v>23.5</v>
      </c>
      <c r="M22" t="s">
        <v>71</v>
      </c>
      <c r="N22">
        <v>22.2</v>
      </c>
      <c r="O22" t="s">
        <v>71</v>
      </c>
      <c r="P22">
        <v>26.6</v>
      </c>
      <c r="Q22" t="s">
        <v>71</v>
      </c>
      <c r="R22">
        <v>24.3</v>
      </c>
      <c r="S22" t="s">
        <v>77</v>
      </c>
      <c r="T22">
        <v>20.399999999999999</v>
      </c>
      <c r="U22" t="s">
        <v>78</v>
      </c>
      <c r="V22">
        <v>18.5</v>
      </c>
      <c r="W22" t="s">
        <v>78</v>
      </c>
    </row>
    <row r="23" spans="1:23" ht="11.5" customHeight="1" x14ac:dyDescent="0.35">
      <c r="A23" t="s">
        <v>28</v>
      </c>
      <c r="B23">
        <v>24.7</v>
      </c>
      <c r="C23" t="s">
        <v>71</v>
      </c>
      <c r="D23">
        <v>24.4</v>
      </c>
      <c r="E23" t="s">
        <v>73</v>
      </c>
      <c r="F23">
        <v>24.6</v>
      </c>
      <c r="G23" t="s">
        <v>71</v>
      </c>
      <c r="H23">
        <v>24.2</v>
      </c>
      <c r="I23" t="s">
        <v>71</v>
      </c>
      <c r="J23">
        <v>23.3</v>
      </c>
      <c r="K23" t="s">
        <v>71</v>
      </c>
      <c r="L23">
        <v>20.7</v>
      </c>
      <c r="M23" t="s">
        <v>71</v>
      </c>
      <c r="N23">
        <v>18</v>
      </c>
      <c r="O23" t="s">
        <v>71</v>
      </c>
      <c r="P23">
        <v>18.2</v>
      </c>
      <c r="Q23" t="s">
        <v>71</v>
      </c>
      <c r="R23">
        <v>16.2</v>
      </c>
      <c r="S23" t="s">
        <v>77</v>
      </c>
      <c r="T23">
        <v>14.7</v>
      </c>
      <c r="U23" t="s">
        <v>78</v>
      </c>
      <c r="V23">
        <v>14.3</v>
      </c>
      <c r="W23" t="s">
        <v>78</v>
      </c>
    </row>
    <row r="24" spans="1:23" ht="11.5" customHeight="1" x14ac:dyDescent="0.35">
      <c r="A24" t="s">
        <v>29</v>
      </c>
      <c r="B24" t="s">
        <v>74</v>
      </c>
      <c r="C24" t="s">
        <v>75</v>
      </c>
      <c r="D24" t="s">
        <v>74</v>
      </c>
      <c r="E24" t="s">
        <v>75</v>
      </c>
      <c r="F24" t="s">
        <v>74</v>
      </c>
      <c r="G24" t="s">
        <v>75</v>
      </c>
      <c r="H24" t="s">
        <v>74</v>
      </c>
      <c r="I24" t="s">
        <v>75</v>
      </c>
      <c r="J24" t="s">
        <v>74</v>
      </c>
      <c r="K24" t="s">
        <v>75</v>
      </c>
      <c r="L24" t="s">
        <v>74</v>
      </c>
      <c r="M24" t="s">
        <v>75</v>
      </c>
      <c r="N24" t="s">
        <v>74</v>
      </c>
      <c r="O24" t="s">
        <v>76</v>
      </c>
      <c r="P24" t="s">
        <v>74</v>
      </c>
      <c r="Q24" t="s">
        <v>75</v>
      </c>
      <c r="R24" t="s">
        <v>74</v>
      </c>
      <c r="S24" t="s">
        <v>76</v>
      </c>
      <c r="T24" t="s">
        <v>74</v>
      </c>
      <c r="U24" t="s">
        <v>75</v>
      </c>
      <c r="V24" t="s">
        <v>74</v>
      </c>
      <c r="W24" t="s">
        <v>75</v>
      </c>
    </row>
    <row r="25" spans="1:23" ht="11.5" customHeight="1" x14ac:dyDescent="0.35">
      <c r="A25" t="s">
        <v>30</v>
      </c>
      <c r="B25">
        <v>17.3</v>
      </c>
      <c r="C25" t="s">
        <v>71</v>
      </c>
      <c r="D25">
        <v>17</v>
      </c>
      <c r="E25" t="s">
        <v>71</v>
      </c>
      <c r="F25">
        <v>16.399999999999999</v>
      </c>
      <c r="G25" t="s">
        <v>71</v>
      </c>
      <c r="H25">
        <v>15.6</v>
      </c>
      <c r="I25" t="s">
        <v>71</v>
      </c>
      <c r="J25">
        <v>14.6</v>
      </c>
      <c r="K25" t="s">
        <v>71</v>
      </c>
      <c r="L25">
        <v>13.9</v>
      </c>
      <c r="M25" t="s">
        <v>73</v>
      </c>
      <c r="N25">
        <v>13.4</v>
      </c>
      <c r="O25" t="s">
        <v>71</v>
      </c>
      <c r="P25">
        <v>12.9</v>
      </c>
      <c r="Q25" t="s">
        <v>71</v>
      </c>
      <c r="R25">
        <v>14.5</v>
      </c>
      <c r="S25" t="s">
        <v>73</v>
      </c>
      <c r="T25">
        <v>11.9</v>
      </c>
      <c r="U25" t="s">
        <v>71</v>
      </c>
      <c r="V25">
        <v>11.3</v>
      </c>
      <c r="W25" t="s">
        <v>71</v>
      </c>
    </row>
    <row r="26" spans="1:23" ht="14.5" x14ac:dyDescent="0.35">
      <c r="A26" t="s">
        <v>31</v>
      </c>
      <c r="B26">
        <v>10</v>
      </c>
      <c r="C26" t="s">
        <v>71</v>
      </c>
      <c r="D26">
        <v>10</v>
      </c>
      <c r="E26" t="s">
        <v>71</v>
      </c>
      <c r="F26">
        <v>8.8000000000000007</v>
      </c>
      <c r="G26" t="s">
        <v>71</v>
      </c>
      <c r="H26">
        <v>10.1</v>
      </c>
      <c r="I26" t="s">
        <v>71</v>
      </c>
      <c r="J26">
        <v>10.4</v>
      </c>
      <c r="K26" t="s">
        <v>71</v>
      </c>
      <c r="L26">
        <v>7.2</v>
      </c>
      <c r="M26" t="s">
        <v>71</v>
      </c>
      <c r="N26">
        <v>5.3</v>
      </c>
      <c r="O26" t="s">
        <v>71</v>
      </c>
      <c r="P26">
        <v>8.3000000000000007</v>
      </c>
      <c r="Q26" t="s">
        <v>71</v>
      </c>
      <c r="R26">
        <v>10.8</v>
      </c>
      <c r="S26" t="s">
        <v>73</v>
      </c>
      <c r="T26">
        <v>10.8</v>
      </c>
      <c r="U26" t="s">
        <v>71</v>
      </c>
      <c r="V26">
        <v>8.6999999999999993</v>
      </c>
      <c r="W26" t="s">
        <v>73</v>
      </c>
    </row>
    <row r="27" spans="1:23" ht="14.5" x14ac:dyDescent="0.35">
      <c r="A27" t="s">
        <v>32</v>
      </c>
      <c r="B27">
        <v>17.7</v>
      </c>
      <c r="C27" t="s">
        <v>71</v>
      </c>
      <c r="D27">
        <v>14.7</v>
      </c>
      <c r="E27" t="s">
        <v>71</v>
      </c>
      <c r="F27">
        <v>13.3</v>
      </c>
      <c r="G27" t="s">
        <v>71</v>
      </c>
      <c r="H27">
        <v>12.8</v>
      </c>
      <c r="I27" t="s">
        <v>71</v>
      </c>
      <c r="J27">
        <v>12.1</v>
      </c>
      <c r="K27" t="s">
        <v>71</v>
      </c>
      <c r="L27">
        <v>11.4</v>
      </c>
      <c r="M27" t="s">
        <v>71</v>
      </c>
      <c r="N27">
        <v>7.4</v>
      </c>
      <c r="O27" t="s">
        <v>71</v>
      </c>
      <c r="P27">
        <v>10.7</v>
      </c>
      <c r="Q27" t="s">
        <v>71</v>
      </c>
      <c r="R27">
        <v>11.1</v>
      </c>
      <c r="S27" t="s">
        <v>73</v>
      </c>
      <c r="T27">
        <v>9.9</v>
      </c>
      <c r="U27" t="s">
        <v>71</v>
      </c>
      <c r="V27">
        <v>7.9</v>
      </c>
      <c r="W27" t="s">
        <v>71</v>
      </c>
    </row>
    <row r="28" spans="1:23" ht="14.5" x14ac:dyDescent="0.35">
      <c r="A28" t="s">
        <v>33</v>
      </c>
      <c r="B28" t="s">
        <v>74</v>
      </c>
      <c r="C28" t="s">
        <v>75</v>
      </c>
      <c r="D28" t="s">
        <v>74</v>
      </c>
      <c r="E28" t="s">
        <v>75</v>
      </c>
      <c r="F28" t="s">
        <v>74</v>
      </c>
      <c r="G28" t="s">
        <v>75</v>
      </c>
      <c r="H28" t="s">
        <v>74</v>
      </c>
      <c r="I28" t="s">
        <v>75</v>
      </c>
      <c r="J28" t="s">
        <v>74</v>
      </c>
      <c r="K28" t="s">
        <v>75</v>
      </c>
      <c r="L28" t="s">
        <v>74</v>
      </c>
      <c r="M28" t="s">
        <v>75</v>
      </c>
      <c r="N28" t="s">
        <v>74</v>
      </c>
      <c r="O28" t="s">
        <v>75</v>
      </c>
      <c r="P28" t="s">
        <v>74</v>
      </c>
      <c r="Q28" t="s">
        <v>75</v>
      </c>
      <c r="R28">
        <v>10.199999999999999</v>
      </c>
      <c r="S28" t="s">
        <v>76</v>
      </c>
      <c r="T28">
        <v>8.6</v>
      </c>
      <c r="U28" t="s">
        <v>75</v>
      </c>
      <c r="V28">
        <v>6.2</v>
      </c>
      <c r="W28" t="s">
        <v>75</v>
      </c>
    </row>
    <row r="29" spans="1:23" ht="14.5" x14ac:dyDescent="0.35">
      <c r="A29" t="s">
        <v>34</v>
      </c>
      <c r="B29">
        <v>12</v>
      </c>
      <c r="C29" t="s">
        <v>71</v>
      </c>
      <c r="D29">
        <v>15</v>
      </c>
      <c r="E29" t="s">
        <v>71</v>
      </c>
      <c r="F29">
        <v>15.1</v>
      </c>
      <c r="G29" t="s">
        <v>73</v>
      </c>
      <c r="H29">
        <v>16.399999999999999</v>
      </c>
      <c r="I29" t="s">
        <v>71</v>
      </c>
      <c r="J29">
        <v>16</v>
      </c>
      <c r="K29" t="s">
        <v>71</v>
      </c>
      <c r="L29">
        <v>15.3</v>
      </c>
      <c r="M29" t="s">
        <v>71</v>
      </c>
      <c r="N29">
        <v>10.3</v>
      </c>
      <c r="O29" t="s">
        <v>71</v>
      </c>
      <c r="P29">
        <v>16.399999999999999</v>
      </c>
      <c r="Q29" t="s">
        <v>71</v>
      </c>
      <c r="R29">
        <v>12.1</v>
      </c>
      <c r="S29" t="s">
        <v>73</v>
      </c>
      <c r="T29">
        <v>8.9</v>
      </c>
      <c r="U29" t="s">
        <v>71</v>
      </c>
      <c r="V29">
        <v>9.1999999999999993</v>
      </c>
      <c r="W29" t="s">
        <v>75</v>
      </c>
    </row>
    <row r="30" spans="1:23" ht="14.5" x14ac:dyDescent="0.35">
      <c r="A30" t="s">
        <v>35</v>
      </c>
      <c r="B30" t="s">
        <v>74</v>
      </c>
      <c r="C30" t="s">
        <v>75</v>
      </c>
      <c r="D30" t="s">
        <v>74</v>
      </c>
      <c r="E30" t="s">
        <v>75</v>
      </c>
      <c r="F30" t="s">
        <v>74</v>
      </c>
      <c r="G30" t="s">
        <v>75</v>
      </c>
      <c r="H30" t="s">
        <v>74</v>
      </c>
      <c r="I30" t="s">
        <v>75</v>
      </c>
      <c r="J30" t="s">
        <v>74</v>
      </c>
      <c r="K30" t="s">
        <v>75</v>
      </c>
      <c r="L30" t="s">
        <v>74</v>
      </c>
      <c r="M30" t="s">
        <v>75</v>
      </c>
      <c r="N30" t="s">
        <v>74</v>
      </c>
      <c r="O30" t="s">
        <v>75</v>
      </c>
      <c r="P30" t="s">
        <v>74</v>
      </c>
      <c r="Q30" t="s">
        <v>75</v>
      </c>
      <c r="R30" t="s">
        <v>74</v>
      </c>
      <c r="S30" t="s">
        <v>76</v>
      </c>
      <c r="T30" t="s">
        <v>74</v>
      </c>
      <c r="U30" t="s">
        <v>75</v>
      </c>
      <c r="V30" t="s">
        <v>74</v>
      </c>
      <c r="W30" t="s">
        <v>75</v>
      </c>
    </row>
    <row r="31" spans="1:23" ht="14.5" x14ac:dyDescent="0.35">
      <c r="A31" t="s">
        <v>36</v>
      </c>
      <c r="B31" t="s">
        <v>74</v>
      </c>
      <c r="C31" t="s">
        <v>75</v>
      </c>
      <c r="D31">
        <v>5.8</v>
      </c>
      <c r="E31" t="s">
        <v>75</v>
      </c>
      <c r="F31" t="s">
        <v>74</v>
      </c>
      <c r="G31" t="s">
        <v>75</v>
      </c>
      <c r="H31">
        <v>3.6</v>
      </c>
      <c r="I31" t="s">
        <v>75</v>
      </c>
      <c r="J31">
        <v>6.5</v>
      </c>
      <c r="K31" t="s">
        <v>71</v>
      </c>
      <c r="L31">
        <v>7.3</v>
      </c>
      <c r="M31" t="s">
        <v>71</v>
      </c>
      <c r="N31">
        <v>9.1</v>
      </c>
      <c r="O31" t="s">
        <v>71</v>
      </c>
      <c r="P31">
        <v>9.1999999999999993</v>
      </c>
      <c r="Q31" t="s">
        <v>71</v>
      </c>
      <c r="R31">
        <v>5.7</v>
      </c>
      <c r="S31" t="s">
        <v>73</v>
      </c>
      <c r="T31">
        <v>6.6</v>
      </c>
      <c r="U31" t="s">
        <v>71</v>
      </c>
      <c r="V31">
        <v>5</v>
      </c>
      <c r="W31" t="s">
        <v>71</v>
      </c>
    </row>
    <row r="32" spans="1:23" ht="14.5" x14ac:dyDescent="0.35">
      <c r="A32" t="s">
        <v>37</v>
      </c>
      <c r="B32">
        <v>18.100000000000001</v>
      </c>
      <c r="C32" t="s">
        <v>73</v>
      </c>
      <c r="D32">
        <v>16.600000000000001</v>
      </c>
      <c r="E32" t="s">
        <v>71</v>
      </c>
      <c r="F32">
        <v>15.5</v>
      </c>
      <c r="G32" t="s">
        <v>71</v>
      </c>
      <c r="H32">
        <v>13.3</v>
      </c>
      <c r="I32" t="s">
        <v>71</v>
      </c>
      <c r="J32">
        <v>11.4</v>
      </c>
      <c r="K32" t="s">
        <v>71</v>
      </c>
      <c r="L32">
        <v>9.1999999999999993</v>
      </c>
      <c r="M32" t="s">
        <v>71</v>
      </c>
      <c r="N32">
        <v>8.5</v>
      </c>
      <c r="O32" t="s">
        <v>71</v>
      </c>
      <c r="P32">
        <v>9.6999999999999993</v>
      </c>
      <c r="Q32" t="s">
        <v>71</v>
      </c>
      <c r="R32">
        <v>11.5</v>
      </c>
      <c r="S32" t="s">
        <v>73</v>
      </c>
      <c r="T32">
        <v>8.6999999999999993</v>
      </c>
      <c r="U32" t="s">
        <v>71</v>
      </c>
      <c r="V32">
        <v>9.9</v>
      </c>
      <c r="W32" t="s">
        <v>71</v>
      </c>
    </row>
    <row r="33" spans="1:23" ht="14.5" x14ac:dyDescent="0.35">
      <c r="A33" t="s">
        <v>38</v>
      </c>
      <c r="B33">
        <v>12.4</v>
      </c>
      <c r="C33" t="s">
        <v>71</v>
      </c>
      <c r="D33">
        <v>14.3</v>
      </c>
      <c r="E33" t="s">
        <v>71</v>
      </c>
      <c r="F33">
        <v>14.5</v>
      </c>
      <c r="G33" t="s">
        <v>71</v>
      </c>
      <c r="H33">
        <v>15.5</v>
      </c>
      <c r="I33" t="s">
        <v>71</v>
      </c>
      <c r="J33">
        <v>14.7</v>
      </c>
      <c r="K33" t="s">
        <v>71</v>
      </c>
      <c r="L33">
        <v>13.4</v>
      </c>
      <c r="M33" t="s">
        <v>71</v>
      </c>
      <c r="N33">
        <v>12.7</v>
      </c>
      <c r="O33" t="s">
        <v>71</v>
      </c>
      <c r="P33">
        <v>15.3</v>
      </c>
      <c r="Q33" t="s">
        <v>71</v>
      </c>
      <c r="R33">
        <v>15.1</v>
      </c>
      <c r="S33" t="s">
        <v>73</v>
      </c>
      <c r="T33">
        <v>11.4</v>
      </c>
      <c r="U33" t="s">
        <v>71</v>
      </c>
      <c r="V33">
        <v>12.6</v>
      </c>
      <c r="W33" t="s">
        <v>71</v>
      </c>
    </row>
    <row r="34" spans="1:23" ht="14.5" x14ac:dyDescent="0.35">
      <c r="A34" t="s">
        <v>39</v>
      </c>
      <c r="B34" t="s">
        <v>74</v>
      </c>
      <c r="C34" t="s">
        <v>75</v>
      </c>
      <c r="D34" t="s">
        <v>74</v>
      </c>
      <c r="E34" t="s">
        <v>75</v>
      </c>
      <c r="F34" t="s">
        <v>74</v>
      </c>
      <c r="G34" t="s">
        <v>75</v>
      </c>
      <c r="H34" t="s">
        <v>74</v>
      </c>
      <c r="I34" t="s">
        <v>75</v>
      </c>
      <c r="J34">
        <v>9.1999999999999993</v>
      </c>
      <c r="K34" t="s">
        <v>75</v>
      </c>
      <c r="L34" t="s">
        <v>74</v>
      </c>
      <c r="M34" t="s">
        <v>75</v>
      </c>
      <c r="N34">
        <v>5.6</v>
      </c>
      <c r="O34" t="s">
        <v>76</v>
      </c>
      <c r="P34" t="s">
        <v>74</v>
      </c>
      <c r="Q34" t="s">
        <v>75</v>
      </c>
      <c r="R34" t="s">
        <v>74</v>
      </c>
      <c r="S34" t="s">
        <v>76</v>
      </c>
      <c r="T34" t="s">
        <v>74</v>
      </c>
      <c r="U34" t="s">
        <v>75</v>
      </c>
      <c r="V34">
        <v>4.4000000000000004</v>
      </c>
      <c r="W34" t="s">
        <v>75</v>
      </c>
    </row>
    <row r="35" spans="1:23" ht="14.5" x14ac:dyDescent="0.35">
      <c r="A35" t="s">
        <v>40</v>
      </c>
      <c r="B35">
        <v>29.6</v>
      </c>
      <c r="C35" t="s">
        <v>71</v>
      </c>
      <c r="D35">
        <v>21.1</v>
      </c>
      <c r="E35" t="s">
        <v>71</v>
      </c>
      <c r="F35">
        <v>21.2</v>
      </c>
      <c r="G35" t="s">
        <v>71</v>
      </c>
      <c r="H35">
        <v>18.5</v>
      </c>
      <c r="I35" t="s">
        <v>71</v>
      </c>
      <c r="J35">
        <v>13.7</v>
      </c>
      <c r="K35" t="s">
        <v>71</v>
      </c>
      <c r="L35">
        <v>10.9</v>
      </c>
      <c r="M35" t="s">
        <v>71</v>
      </c>
      <c r="N35">
        <v>11.8</v>
      </c>
      <c r="O35" t="s">
        <v>71</v>
      </c>
      <c r="P35">
        <v>14.4</v>
      </c>
      <c r="Q35" t="s">
        <v>71</v>
      </c>
      <c r="R35">
        <v>12.2</v>
      </c>
      <c r="S35" t="s">
        <v>76</v>
      </c>
      <c r="T35">
        <v>13.9</v>
      </c>
      <c r="U35" t="s">
        <v>71</v>
      </c>
      <c r="V35">
        <v>11.1</v>
      </c>
      <c r="W35" t="s">
        <v>71</v>
      </c>
    </row>
    <row r="36" spans="1:23" ht="14.5" x14ac:dyDescent="0.35">
      <c r="A36" t="s">
        <v>41</v>
      </c>
      <c r="B36" t="s">
        <v>74</v>
      </c>
      <c r="C36" t="s">
        <v>75</v>
      </c>
      <c r="D36" t="s">
        <v>74</v>
      </c>
      <c r="E36" t="s">
        <v>75</v>
      </c>
      <c r="F36" t="s">
        <v>74</v>
      </c>
      <c r="G36" t="s">
        <v>75</v>
      </c>
      <c r="H36" t="s">
        <v>74</v>
      </c>
      <c r="I36" t="s">
        <v>75</v>
      </c>
      <c r="J36" t="s">
        <v>74</v>
      </c>
      <c r="K36" t="s">
        <v>75</v>
      </c>
      <c r="L36" t="s">
        <v>74</v>
      </c>
      <c r="M36" t="s">
        <v>75</v>
      </c>
      <c r="N36" t="s">
        <v>74</v>
      </c>
      <c r="O36" t="s">
        <v>75</v>
      </c>
      <c r="P36" t="s">
        <v>74</v>
      </c>
      <c r="Q36" t="s">
        <v>75</v>
      </c>
      <c r="R36" t="s">
        <v>74</v>
      </c>
      <c r="S36" t="s">
        <v>76</v>
      </c>
      <c r="T36" t="s">
        <v>74</v>
      </c>
      <c r="U36" t="s">
        <v>75</v>
      </c>
      <c r="V36" t="s">
        <v>74</v>
      </c>
      <c r="W36" t="s">
        <v>75</v>
      </c>
    </row>
    <row r="37" spans="1:23" ht="14.5" x14ac:dyDescent="0.35">
      <c r="A37" t="s">
        <v>42</v>
      </c>
      <c r="B37">
        <v>24.5</v>
      </c>
      <c r="C37" t="s">
        <v>71</v>
      </c>
      <c r="D37">
        <v>19.5</v>
      </c>
      <c r="E37" t="s">
        <v>71</v>
      </c>
      <c r="F37">
        <v>14.6</v>
      </c>
      <c r="G37" t="s">
        <v>71</v>
      </c>
      <c r="H37">
        <v>13.1</v>
      </c>
      <c r="I37" t="s">
        <v>71</v>
      </c>
      <c r="J37">
        <v>10.1</v>
      </c>
      <c r="K37" t="s">
        <v>75</v>
      </c>
      <c r="L37">
        <v>8.4</v>
      </c>
      <c r="M37" t="s">
        <v>75</v>
      </c>
      <c r="N37">
        <v>6.8</v>
      </c>
      <c r="O37" t="s">
        <v>75</v>
      </c>
      <c r="P37">
        <v>6.6</v>
      </c>
      <c r="Q37" t="s">
        <v>75</v>
      </c>
      <c r="R37">
        <v>7.4</v>
      </c>
      <c r="S37" t="s">
        <v>76</v>
      </c>
      <c r="T37">
        <v>6</v>
      </c>
      <c r="U37" t="s">
        <v>75</v>
      </c>
      <c r="V37">
        <v>4.2</v>
      </c>
      <c r="W37" t="s">
        <v>75</v>
      </c>
    </row>
    <row r="38" spans="1:23" ht="14.5" x14ac:dyDescent="0.35">
      <c r="A38" t="s">
        <v>43</v>
      </c>
      <c r="B38" t="s">
        <v>74</v>
      </c>
      <c r="C38" t="s">
        <v>75</v>
      </c>
      <c r="D38" t="s">
        <v>74</v>
      </c>
      <c r="E38" t="s">
        <v>75</v>
      </c>
      <c r="F38" t="s">
        <v>74</v>
      </c>
      <c r="G38" t="s">
        <v>75</v>
      </c>
      <c r="H38" t="s">
        <v>74</v>
      </c>
      <c r="I38" t="s">
        <v>75</v>
      </c>
      <c r="J38" t="s">
        <v>74</v>
      </c>
      <c r="K38" t="s">
        <v>75</v>
      </c>
      <c r="L38" t="s">
        <v>74</v>
      </c>
      <c r="M38" t="s">
        <v>75</v>
      </c>
      <c r="N38" t="s">
        <v>74</v>
      </c>
      <c r="O38" t="s">
        <v>75</v>
      </c>
      <c r="P38" t="s">
        <v>74</v>
      </c>
      <c r="Q38" t="s">
        <v>75</v>
      </c>
      <c r="R38" t="s">
        <v>74</v>
      </c>
      <c r="S38" t="s">
        <v>76</v>
      </c>
      <c r="T38" t="s">
        <v>74</v>
      </c>
      <c r="U38" t="s">
        <v>75</v>
      </c>
      <c r="V38" t="s">
        <v>74</v>
      </c>
      <c r="W38" t="s">
        <v>75</v>
      </c>
    </row>
    <row r="39" spans="1:23" ht="14.5" x14ac:dyDescent="0.35">
      <c r="A39" t="s">
        <v>44</v>
      </c>
      <c r="B39">
        <v>20.399999999999999</v>
      </c>
      <c r="C39" t="s">
        <v>71</v>
      </c>
      <c r="D39">
        <v>20.3</v>
      </c>
      <c r="E39" t="s">
        <v>71</v>
      </c>
      <c r="F39">
        <v>21.2</v>
      </c>
      <c r="G39" t="s">
        <v>71</v>
      </c>
      <c r="H39">
        <v>23.6</v>
      </c>
      <c r="I39" t="s">
        <v>71</v>
      </c>
      <c r="J39">
        <v>18.600000000000001</v>
      </c>
      <c r="K39" t="s">
        <v>71</v>
      </c>
      <c r="L39">
        <v>19.3</v>
      </c>
      <c r="M39" t="s">
        <v>71</v>
      </c>
      <c r="N39">
        <v>15</v>
      </c>
      <c r="O39" t="s">
        <v>71</v>
      </c>
      <c r="P39">
        <v>16.399999999999999</v>
      </c>
      <c r="Q39" t="s">
        <v>71</v>
      </c>
      <c r="R39">
        <v>15.8</v>
      </c>
      <c r="S39" t="s">
        <v>73</v>
      </c>
      <c r="T39">
        <v>13.4</v>
      </c>
      <c r="U39" t="s">
        <v>71</v>
      </c>
      <c r="V39">
        <v>17.2</v>
      </c>
      <c r="W39" t="s">
        <v>71</v>
      </c>
    </row>
    <row r="40" spans="1:23" ht="14.5" x14ac:dyDescent="0.35">
      <c r="A40" t="s">
        <v>45</v>
      </c>
      <c r="B40">
        <v>27.4</v>
      </c>
      <c r="C40" t="s">
        <v>71</v>
      </c>
      <c r="D40">
        <v>26.6</v>
      </c>
      <c r="E40" t="s">
        <v>71</v>
      </c>
      <c r="F40">
        <v>28</v>
      </c>
      <c r="G40" t="s">
        <v>71</v>
      </c>
      <c r="H40">
        <v>28.6</v>
      </c>
      <c r="I40" t="s">
        <v>71</v>
      </c>
      <c r="J40">
        <v>27.5</v>
      </c>
      <c r="K40" t="s">
        <v>71</v>
      </c>
      <c r="L40">
        <v>28.4</v>
      </c>
      <c r="M40" t="s">
        <v>73</v>
      </c>
      <c r="N40">
        <v>25.6</v>
      </c>
      <c r="O40" t="s">
        <v>71</v>
      </c>
      <c r="P40">
        <v>31.9</v>
      </c>
      <c r="Q40" t="s">
        <v>71</v>
      </c>
      <c r="R40">
        <v>30.8</v>
      </c>
      <c r="S40" t="s">
        <v>73</v>
      </c>
      <c r="T40">
        <v>23.1</v>
      </c>
      <c r="U40" t="s">
        <v>71</v>
      </c>
      <c r="V40">
        <v>23.4</v>
      </c>
      <c r="W40" t="s">
        <v>71</v>
      </c>
    </row>
    <row r="41" spans="1:23" ht="14.5" x14ac:dyDescent="0.35">
      <c r="A41" t="s">
        <v>46</v>
      </c>
      <c r="B41" t="s">
        <v>74</v>
      </c>
      <c r="C41" t="s">
        <v>75</v>
      </c>
      <c r="D41" t="s">
        <v>74</v>
      </c>
      <c r="E41" t="s">
        <v>75</v>
      </c>
      <c r="F41" t="s">
        <v>74</v>
      </c>
      <c r="G41" t="s">
        <v>75</v>
      </c>
      <c r="H41" t="s">
        <v>74</v>
      </c>
      <c r="I41" t="s">
        <v>75</v>
      </c>
      <c r="J41" t="s">
        <v>74</v>
      </c>
      <c r="K41" t="s">
        <v>75</v>
      </c>
      <c r="L41" t="s">
        <v>74</v>
      </c>
      <c r="M41" t="s">
        <v>75</v>
      </c>
      <c r="N41" t="s">
        <v>74</v>
      </c>
      <c r="O41" t="s">
        <v>75</v>
      </c>
      <c r="P41">
        <v>19.2</v>
      </c>
      <c r="Q41" t="s">
        <v>73</v>
      </c>
      <c r="R41">
        <v>14.1</v>
      </c>
      <c r="S41" t="s">
        <v>73</v>
      </c>
      <c r="T41" t="s">
        <v>74</v>
      </c>
      <c r="U41" t="s">
        <v>75</v>
      </c>
      <c r="V41">
        <v>11.2</v>
      </c>
      <c r="W41" t="s">
        <v>71</v>
      </c>
    </row>
    <row r="42" spans="1:23" ht="14.5" x14ac:dyDescent="0.35">
      <c r="A42" t="s">
        <v>47</v>
      </c>
      <c r="B42">
        <v>10.7</v>
      </c>
      <c r="C42" t="s">
        <v>71</v>
      </c>
      <c r="D42">
        <v>11.6</v>
      </c>
      <c r="E42" t="s">
        <v>71</v>
      </c>
      <c r="F42">
        <v>15.5</v>
      </c>
      <c r="G42" t="s">
        <v>71</v>
      </c>
      <c r="H42">
        <v>16.3</v>
      </c>
      <c r="I42" t="s">
        <v>71</v>
      </c>
      <c r="J42">
        <v>14.5</v>
      </c>
      <c r="K42" t="s">
        <v>71</v>
      </c>
      <c r="L42">
        <v>12.7</v>
      </c>
      <c r="M42" t="s">
        <v>71</v>
      </c>
      <c r="N42">
        <v>10.6</v>
      </c>
      <c r="O42" t="s">
        <v>71</v>
      </c>
      <c r="P42">
        <v>12.4</v>
      </c>
      <c r="Q42" t="s">
        <v>71</v>
      </c>
      <c r="R42">
        <v>12.8</v>
      </c>
      <c r="S42" t="s">
        <v>73</v>
      </c>
      <c r="T42">
        <v>7.4</v>
      </c>
      <c r="U42" t="s">
        <v>75</v>
      </c>
      <c r="V42">
        <v>10</v>
      </c>
      <c r="W42" t="s">
        <v>71</v>
      </c>
    </row>
    <row r="43" spans="1:23" ht="14.5" x14ac:dyDescent="0.35">
      <c r="A43" t="s">
        <v>48</v>
      </c>
      <c r="B43">
        <v>13.9</v>
      </c>
      <c r="C43" t="s">
        <v>71</v>
      </c>
      <c r="D43">
        <v>14.1</v>
      </c>
      <c r="E43" t="s">
        <v>71</v>
      </c>
      <c r="F43">
        <v>13.9</v>
      </c>
      <c r="G43" t="s">
        <v>71</v>
      </c>
      <c r="H43">
        <v>13.5</v>
      </c>
      <c r="I43" t="s">
        <v>71</v>
      </c>
      <c r="J43">
        <v>12.9</v>
      </c>
      <c r="K43" t="s">
        <v>71</v>
      </c>
      <c r="L43">
        <v>13.3</v>
      </c>
      <c r="M43" t="s">
        <v>71</v>
      </c>
      <c r="N43">
        <v>12.2</v>
      </c>
      <c r="O43" t="s">
        <v>71</v>
      </c>
      <c r="P43">
        <v>12.5</v>
      </c>
      <c r="Q43" t="s">
        <v>71</v>
      </c>
      <c r="R43">
        <v>13.3</v>
      </c>
      <c r="S43" t="s">
        <v>73</v>
      </c>
      <c r="T43">
        <v>10.7</v>
      </c>
      <c r="U43" t="s">
        <v>71</v>
      </c>
      <c r="V43">
        <v>10.5</v>
      </c>
      <c r="W43" t="s">
        <v>71</v>
      </c>
    </row>
    <row r="44" spans="1:23" ht="14.5" x14ac:dyDescent="0.35">
      <c r="A44" t="s">
        <v>49</v>
      </c>
      <c r="B44">
        <v>10.8</v>
      </c>
      <c r="C44" t="s">
        <v>71</v>
      </c>
      <c r="D44">
        <v>9</v>
      </c>
      <c r="E44" t="s">
        <v>71</v>
      </c>
      <c r="F44">
        <v>8.4</v>
      </c>
      <c r="G44" t="s">
        <v>71</v>
      </c>
      <c r="H44">
        <v>7.7</v>
      </c>
      <c r="I44" t="s">
        <v>71</v>
      </c>
      <c r="J44">
        <v>7.4</v>
      </c>
      <c r="K44" t="s">
        <v>71</v>
      </c>
      <c r="L44">
        <v>6.8</v>
      </c>
      <c r="M44" t="s">
        <v>71</v>
      </c>
      <c r="N44">
        <v>6.6</v>
      </c>
      <c r="O44" t="s">
        <v>71</v>
      </c>
      <c r="P44" t="s">
        <v>74</v>
      </c>
      <c r="Q44" t="s">
        <v>71</v>
      </c>
      <c r="R44" t="s">
        <v>74</v>
      </c>
      <c r="S44" t="s">
        <v>71</v>
      </c>
      <c r="T44" t="s">
        <v>74</v>
      </c>
      <c r="U44" t="s">
        <v>71</v>
      </c>
      <c r="V44" t="s">
        <v>74</v>
      </c>
      <c r="W44" t="s">
        <v>71</v>
      </c>
    </row>
    <row r="45" spans="1:23" ht="14.5" x14ac:dyDescent="0.35">
      <c r="A45" t="s">
        <v>50</v>
      </c>
      <c r="B45" t="s">
        <v>74</v>
      </c>
      <c r="C45" t="s">
        <v>71</v>
      </c>
      <c r="D45" t="s">
        <v>74</v>
      </c>
      <c r="E45" t="s">
        <v>71</v>
      </c>
      <c r="F45" t="s">
        <v>74</v>
      </c>
      <c r="G45" t="s">
        <v>71</v>
      </c>
      <c r="H45" t="s">
        <v>74</v>
      </c>
      <c r="I45" t="s">
        <v>71</v>
      </c>
      <c r="J45" t="s">
        <v>74</v>
      </c>
      <c r="K45" t="s">
        <v>71</v>
      </c>
      <c r="L45" t="s">
        <v>74</v>
      </c>
      <c r="M45" t="s">
        <v>71</v>
      </c>
      <c r="N45" t="s">
        <v>74</v>
      </c>
      <c r="O45" t="s">
        <v>71</v>
      </c>
      <c r="P45" t="s">
        <v>74</v>
      </c>
      <c r="Q45" t="s">
        <v>71</v>
      </c>
      <c r="R45" t="s">
        <v>74</v>
      </c>
      <c r="S45" t="s">
        <v>76</v>
      </c>
      <c r="T45" t="s">
        <v>74</v>
      </c>
      <c r="U45" t="s">
        <v>75</v>
      </c>
      <c r="V45" t="s">
        <v>74</v>
      </c>
      <c r="W45" t="s">
        <v>75</v>
      </c>
    </row>
    <row r="46" spans="1:23" ht="14.5" x14ac:dyDescent="0.35">
      <c r="A46" t="s">
        <v>51</v>
      </c>
      <c r="B46">
        <v>25.5</v>
      </c>
      <c r="C46" t="s">
        <v>75</v>
      </c>
      <c r="D46">
        <v>19.600000000000001</v>
      </c>
      <c r="E46" t="s">
        <v>75</v>
      </c>
      <c r="F46">
        <v>15.5</v>
      </c>
      <c r="G46" t="s">
        <v>75</v>
      </c>
      <c r="H46">
        <v>16</v>
      </c>
      <c r="I46" t="s">
        <v>75</v>
      </c>
      <c r="J46" t="s">
        <v>74</v>
      </c>
      <c r="K46" t="s">
        <v>75</v>
      </c>
      <c r="L46" t="s">
        <v>74</v>
      </c>
      <c r="M46" t="s">
        <v>75</v>
      </c>
      <c r="N46" t="s">
        <v>74</v>
      </c>
      <c r="O46" t="s">
        <v>75</v>
      </c>
      <c r="P46" t="s">
        <v>74</v>
      </c>
      <c r="Q46" t="s">
        <v>75</v>
      </c>
      <c r="R46" t="s">
        <v>74</v>
      </c>
      <c r="S46" t="s">
        <v>71</v>
      </c>
      <c r="T46" t="s">
        <v>74</v>
      </c>
      <c r="U46" t="s">
        <v>71</v>
      </c>
      <c r="V46" t="s">
        <v>74</v>
      </c>
      <c r="W46" t="s">
        <v>71</v>
      </c>
    </row>
    <row r="47" spans="1:23" ht="14.5" x14ac:dyDescent="0.35">
      <c r="A47" t="s">
        <v>52</v>
      </c>
      <c r="B47" t="s">
        <v>74</v>
      </c>
      <c r="C47" t="s">
        <v>75</v>
      </c>
      <c r="D47" t="s">
        <v>74</v>
      </c>
      <c r="E47" t="s">
        <v>75</v>
      </c>
      <c r="F47" t="s">
        <v>74</v>
      </c>
      <c r="G47" t="s">
        <v>75</v>
      </c>
      <c r="H47" t="s">
        <v>74</v>
      </c>
      <c r="I47" t="s">
        <v>75</v>
      </c>
      <c r="J47" t="s">
        <v>74</v>
      </c>
      <c r="K47" t="s">
        <v>75</v>
      </c>
      <c r="L47" t="s">
        <v>74</v>
      </c>
      <c r="M47" t="s">
        <v>75</v>
      </c>
      <c r="N47" t="s">
        <v>74</v>
      </c>
      <c r="O47" t="s">
        <v>75</v>
      </c>
      <c r="P47" t="s">
        <v>74</v>
      </c>
      <c r="Q47" t="s">
        <v>75</v>
      </c>
      <c r="R47" t="s">
        <v>74</v>
      </c>
      <c r="S47" t="s">
        <v>71</v>
      </c>
      <c r="T47" t="s">
        <v>74</v>
      </c>
      <c r="U47" t="s">
        <v>71</v>
      </c>
      <c r="V47" t="s">
        <v>74</v>
      </c>
      <c r="W47" t="s">
        <v>71</v>
      </c>
    </row>
    <row r="48" spans="1:23" ht="14.5" x14ac:dyDescent="0.35">
      <c r="A48" t="s">
        <v>53</v>
      </c>
      <c r="B48" t="s">
        <v>74</v>
      </c>
      <c r="C48" t="s">
        <v>75</v>
      </c>
      <c r="D48">
        <v>22.5</v>
      </c>
      <c r="E48" t="s">
        <v>76</v>
      </c>
      <c r="F48" t="s">
        <v>74</v>
      </c>
      <c r="G48" t="s">
        <v>75</v>
      </c>
      <c r="H48">
        <v>25.1</v>
      </c>
      <c r="I48" t="s">
        <v>75</v>
      </c>
      <c r="J48">
        <v>34.6</v>
      </c>
      <c r="K48" t="s">
        <v>75</v>
      </c>
      <c r="L48" t="s">
        <v>74</v>
      </c>
      <c r="M48" t="s">
        <v>75</v>
      </c>
      <c r="N48" t="s">
        <v>74</v>
      </c>
      <c r="O48" t="s">
        <v>75</v>
      </c>
      <c r="P48" t="s">
        <v>74</v>
      </c>
      <c r="Q48" t="s">
        <v>75</v>
      </c>
      <c r="R48" t="s">
        <v>74</v>
      </c>
      <c r="S48" t="s">
        <v>76</v>
      </c>
      <c r="T48" t="s">
        <v>74</v>
      </c>
      <c r="U48" t="s">
        <v>75</v>
      </c>
      <c r="V48">
        <v>18.2</v>
      </c>
      <c r="W48" t="s">
        <v>75</v>
      </c>
    </row>
    <row r="49" spans="1:23" ht="14.5" x14ac:dyDescent="0.35">
      <c r="A49" t="s">
        <v>54</v>
      </c>
      <c r="B49" t="s">
        <v>74</v>
      </c>
      <c r="C49" t="s">
        <v>71</v>
      </c>
      <c r="D49" t="s">
        <v>74</v>
      </c>
      <c r="E49" t="s">
        <v>71</v>
      </c>
      <c r="F49" t="s">
        <v>74</v>
      </c>
      <c r="G49" t="s">
        <v>71</v>
      </c>
      <c r="H49" t="s">
        <v>74</v>
      </c>
      <c r="I49" t="s">
        <v>71</v>
      </c>
      <c r="J49" t="s">
        <v>74</v>
      </c>
      <c r="K49" t="s">
        <v>71</v>
      </c>
      <c r="L49" t="s">
        <v>74</v>
      </c>
      <c r="M49" t="s">
        <v>71</v>
      </c>
      <c r="N49" t="s">
        <v>74</v>
      </c>
      <c r="O49" t="s">
        <v>71</v>
      </c>
      <c r="P49" t="s">
        <v>74</v>
      </c>
      <c r="Q49" t="s">
        <v>71</v>
      </c>
      <c r="R49" t="s">
        <v>74</v>
      </c>
      <c r="S49" t="s">
        <v>71</v>
      </c>
      <c r="T49" t="s">
        <v>74</v>
      </c>
      <c r="U49" t="s">
        <v>71</v>
      </c>
      <c r="V49" t="s">
        <v>74</v>
      </c>
      <c r="W49" t="s">
        <v>71</v>
      </c>
    </row>
    <row r="51" spans="1:23" ht="14.5" x14ac:dyDescent="0.35">
      <c r="A51" t="s">
        <v>79</v>
      </c>
    </row>
    <row r="52" spans="1:23" ht="14.5" x14ac:dyDescent="0.35">
      <c r="A52" t="s">
        <v>74</v>
      </c>
      <c r="B52" t="s">
        <v>80</v>
      </c>
    </row>
    <row r="53" spans="1:23" ht="14.5" x14ac:dyDescent="0.35">
      <c r="A53" t="s">
        <v>81</v>
      </c>
    </row>
    <row r="54" spans="1:23" ht="14.5" x14ac:dyDescent="0.35">
      <c r="A54" t="s">
        <v>77</v>
      </c>
      <c r="B54" t="s">
        <v>82</v>
      </c>
    </row>
    <row r="55" spans="1:23" ht="14.5" x14ac:dyDescent="0.35">
      <c r="A55" t="s">
        <v>76</v>
      </c>
      <c r="B55" t="s">
        <v>83</v>
      </c>
    </row>
    <row r="56" spans="1:23" ht="14.5" x14ac:dyDescent="0.35">
      <c r="A56" t="s">
        <v>73</v>
      </c>
      <c r="B56" t="s">
        <v>84</v>
      </c>
    </row>
    <row r="57" spans="1:23" ht="14.5" x14ac:dyDescent="0.35">
      <c r="A57" t="s">
        <v>78</v>
      </c>
      <c r="B57" t="s">
        <v>85</v>
      </c>
    </row>
    <row r="58" spans="1:23" ht="14.5" x14ac:dyDescent="0.35">
      <c r="A58" t="s">
        <v>75</v>
      </c>
      <c r="B5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AD06-41ED-421E-B1A6-4F5DB8641614}">
  <dimension ref="A1:BG64"/>
  <sheetViews>
    <sheetView tabSelected="1" topLeftCell="B1" zoomScale="68" zoomScaleNormal="91" workbookViewId="0">
      <selection activeCell="T16" sqref="T16"/>
    </sheetView>
  </sheetViews>
  <sheetFormatPr defaultRowHeight="14.5" x14ac:dyDescent="0.35"/>
  <cols>
    <col min="1" max="1" width="36.90625" bestFit="1" customWidth="1"/>
    <col min="2" max="12" width="4.90625" bestFit="1" customWidth="1"/>
    <col min="14" max="14" width="18" bestFit="1" customWidth="1"/>
    <col min="15" max="21" width="11.81640625" bestFit="1" customWidth="1"/>
    <col min="22" max="22" width="10.81640625" bestFit="1" customWidth="1"/>
    <col min="23" max="25" width="11.81640625" bestFit="1" customWidth="1"/>
    <col min="27" max="27" width="17.36328125" bestFit="1" customWidth="1"/>
    <col min="28" max="28" width="12.36328125" bestFit="1" customWidth="1"/>
    <col min="29" max="29" width="10.81640625" customWidth="1"/>
    <col min="30" max="40" width="11.81640625" bestFit="1" customWidth="1"/>
    <col min="41" max="41" width="7.1796875" bestFit="1" customWidth="1"/>
    <col min="42" max="42" width="8.453125" bestFit="1" customWidth="1"/>
    <col min="43" max="43" width="11.81640625" bestFit="1" customWidth="1"/>
    <col min="44" max="44" width="11.1796875" bestFit="1" customWidth="1"/>
    <col min="45" max="47" width="11.81640625" bestFit="1" customWidth="1"/>
    <col min="48" max="48" width="7.1796875" bestFit="1" customWidth="1"/>
    <col min="49" max="49" width="7.7265625" bestFit="1" customWidth="1"/>
    <col min="50" max="50" width="8.1796875" bestFit="1" customWidth="1"/>
    <col min="51" max="51" width="10.81640625" bestFit="1" customWidth="1"/>
    <col min="52" max="52" width="7.7265625" bestFit="1" customWidth="1"/>
    <col min="53" max="54" width="11.81640625" bestFit="1" customWidth="1"/>
    <col min="55" max="55" width="10.81640625" bestFit="1" customWidth="1"/>
    <col min="56" max="57" width="11.81640625" bestFit="1" customWidth="1"/>
    <col min="58" max="59" width="14.1796875" bestFit="1" customWidth="1"/>
  </cols>
  <sheetData>
    <row r="1" spans="1:59" x14ac:dyDescent="0.35">
      <c r="N1" s="15" t="s">
        <v>98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AA1" s="14" t="s">
        <v>99</v>
      </c>
      <c r="AB1" t="s">
        <v>70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</row>
    <row r="2" spans="1:59" x14ac:dyDescent="0.35">
      <c r="A2" t="s">
        <v>70</v>
      </c>
      <c r="B2">
        <v>2013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N2" s="8" t="s">
        <v>70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AB2">
        <v>2013</v>
      </c>
      <c r="AC2">
        <v>12.4</v>
      </c>
      <c r="AE2">
        <v>8.1</v>
      </c>
      <c r="AF2">
        <v>12.7</v>
      </c>
      <c r="AG2">
        <v>6.7</v>
      </c>
      <c r="AI2">
        <v>15.6</v>
      </c>
      <c r="AJ2">
        <v>33.299999999999997</v>
      </c>
      <c r="AK2">
        <v>30.5</v>
      </c>
      <c r="AL2">
        <v>8.6</v>
      </c>
      <c r="AN2">
        <v>15.5</v>
      </c>
      <c r="AO2">
        <v>20.6</v>
      </c>
      <c r="AR2">
        <v>7.4</v>
      </c>
      <c r="AU2">
        <v>8.1</v>
      </c>
      <c r="AV2">
        <v>7.5</v>
      </c>
      <c r="AX2">
        <v>25.8</v>
      </c>
      <c r="AZ2">
        <v>27.1</v>
      </c>
      <c r="BB2">
        <v>10</v>
      </c>
      <c r="BC2">
        <v>10.6</v>
      </c>
      <c r="BD2">
        <v>9.6999999999999993</v>
      </c>
      <c r="BE2">
        <v>5.5</v>
      </c>
      <c r="BF2">
        <v>6.1</v>
      </c>
      <c r="BG2">
        <v>6.8</v>
      </c>
    </row>
    <row r="3" spans="1:59" x14ac:dyDescent="0.35">
      <c r="A3" t="s">
        <v>19</v>
      </c>
      <c r="B3">
        <v>12.4</v>
      </c>
      <c r="C3">
        <v>11.2</v>
      </c>
      <c r="D3">
        <v>10.9</v>
      </c>
      <c r="E3">
        <v>9.8000000000000007</v>
      </c>
      <c r="F3">
        <v>9.9</v>
      </c>
      <c r="G3">
        <v>8.3000000000000007</v>
      </c>
      <c r="H3">
        <v>7</v>
      </c>
      <c r="I3">
        <v>7.1</v>
      </c>
      <c r="J3">
        <v>7.3</v>
      </c>
      <c r="K3">
        <v>6.1</v>
      </c>
      <c r="L3">
        <v>6.8</v>
      </c>
      <c r="N3" s="9" t="s">
        <v>87</v>
      </c>
      <c r="O3">
        <f>AVERAGE(B3:B33)</f>
        <v>13.742857142857144</v>
      </c>
      <c r="P3">
        <f>AVERAGE(C3:C33)</f>
        <v>12.428571428571429</v>
      </c>
      <c r="Q3">
        <f>AVERAGE(D3:D33)</f>
        <v>11.154999999999999</v>
      </c>
      <c r="R3">
        <f>AVERAGE(E3:E33)</f>
        <v>10.305263157894737</v>
      </c>
      <c r="S3">
        <f>AVERAGE(F3:F33)</f>
        <v>8.5842105263157897</v>
      </c>
      <c r="T3">
        <f>AVERAGE(G3:G33)</f>
        <v>8.1736842105263161</v>
      </c>
      <c r="U3">
        <f>AVERAGE(H3:H33)</f>
        <v>7.4750000000000014</v>
      </c>
      <c r="V3">
        <f>AVERAGE(I3:I33)</f>
        <v>9.2199999999999989</v>
      </c>
      <c r="W3">
        <f>AVERAGE(J3:J33)</f>
        <v>8.9052631578947388</v>
      </c>
      <c r="X3">
        <f>AVERAGE(K3:K33)</f>
        <v>7.3947368421052628</v>
      </c>
      <c r="Y3">
        <f>AVERAGE(L3:L33)</f>
        <v>6.9684210526315775</v>
      </c>
      <c r="AB3" t="s">
        <v>57</v>
      </c>
      <c r="AC3">
        <v>11.2</v>
      </c>
      <c r="AE3">
        <v>7.5</v>
      </c>
      <c r="AF3">
        <v>12.4</v>
      </c>
      <c r="AG3">
        <v>6.6</v>
      </c>
      <c r="AI3">
        <v>12.5</v>
      </c>
      <c r="AJ3">
        <v>29.2</v>
      </c>
      <c r="AK3">
        <v>30</v>
      </c>
      <c r="AL3">
        <v>11.2</v>
      </c>
      <c r="AN3">
        <v>15.5</v>
      </c>
      <c r="AO3">
        <v>17.600000000000001</v>
      </c>
      <c r="AR3">
        <v>6.6</v>
      </c>
      <c r="AU3">
        <v>7.1</v>
      </c>
      <c r="AV3">
        <v>8.4</v>
      </c>
      <c r="AX3">
        <v>25.2</v>
      </c>
      <c r="AZ3">
        <v>12.2</v>
      </c>
      <c r="BB3">
        <v>12.8</v>
      </c>
      <c r="BC3">
        <v>9.9</v>
      </c>
      <c r="BD3">
        <v>7.2</v>
      </c>
      <c r="BE3">
        <v>6.5</v>
      </c>
      <c r="BF3">
        <v>6.1</v>
      </c>
      <c r="BG3">
        <v>5.3</v>
      </c>
    </row>
    <row r="4" spans="1:59" x14ac:dyDescent="0.35">
      <c r="A4" t="s">
        <v>20</v>
      </c>
      <c r="N4" s="9" t="s">
        <v>88</v>
      </c>
      <c r="O4">
        <f>MEDIAN(B3:B33)</f>
        <v>10</v>
      </c>
      <c r="P4">
        <f>MEDIAN(C3:C33)</f>
        <v>11.2</v>
      </c>
      <c r="Q4">
        <f>MEDIAN(D3:D33)</f>
        <v>9.85</v>
      </c>
      <c r="R4">
        <f>MEDIAN(E3:E33)</f>
        <v>8.3000000000000007</v>
      </c>
      <c r="S4">
        <f>MEDIAN(F3:F33)</f>
        <v>6.7</v>
      </c>
      <c r="T4">
        <f>MEDIAN(G3:G33)</f>
        <v>5.8</v>
      </c>
      <c r="U4">
        <f>MEDIAN(H3:H33)</f>
        <v>5.9</v>
      </c>
      <c r="V4">
        <f>MEDIAN(I3:I33)</f>
        <v>7.35</v>
      </c>
      <c r="W4">
        <f>MEDIAN(J3:J33)</f>
        <v>7.6</v>
      </c>
      <c r="X4">
        <f>MEDIAN(K3:K33)</f>
        <v>6.1</v>
      </c>
      <c r="Y4">
        <f>MEDIAN(L3:L33)</f>
        <v>5.4</v>
      </c>
      <c r="AB4" t="s">
        <v>58</v>
      </c>
      <c r="AC4">
        <v>10.9</v>
      </c>
      <c r="AE4">
        <v>4</v>
      </c>
      <c r="AF4">
        <v>11.7</v>
      </c>
      <c r="AG4">
        <v>6.4</v>
      </c>
      <c r="AI4">
        <v>10.1</v>
      </c>
      <c r="AJ4">
        <v>24.8</v>
      </c>
      <c r="AK4">
        <v>25.6</v>
      </c>
      <c r="AL4">
        <v>12.5</v>
      </c>
      <c r="AN4">
        <v>15.1</v>
      </c>
      <c r="AO4">
        <v>17.2</v>
      </c>
      <c r="AR4">
        <v>7.8</v>
      </c>
      <c r="AU4">
        <v>9.6</v>
      </c>
      <c r="AV4">
        <v>8.3000000000000007</v>
      </c>
      <c r="AZ4">
        <v>12.1</v>
      </c>
      <c r="BB4">
        <v>12.3</v>
      </c>
      <c r="BC4">
        <v>8.4</v>
      </c>
      <c r="BD4">
        <v>8</v>
      </c>
      <c r="BE4">
        <v>7.7</v>
      </c>
      <c r="BF4">
        <v>6</v>
      </c>
      <c r="BG4">
        <v>4.5999999999999996</v>
      </c>
    </row>
    <row r="5" spans="1:59" x14ac:dyDescent="0.35">
      <c r="A5" t="s">
        <v>21</v>
      </c>
      <c r="B5">
        <v>8.1</v>
      </c>
      <c r="C5">
        <v>7.5</v>
      </c>
      <c r="D5">
        <v>4</v>
      </c>
      <c r="E5">
        <v>4.3</v>
      </c>
      <c r="F5">
        <v>2</v>
      </c>
      <c r="G5">
        <v>2</v>
      </c>
      <c r="H5">
        <v>2.2000000000000002</v>
      </c>
      <c r="I5">
        <v>2.1</v>
      </c>
      <c r="J5">
        <v>1.8</v>
      </c>
      <c r="K5">
        <v>2.2000000000000002</v>
      </c>
      <c r="L5">
        <v>3.4</v>
      </c>
      <c r="N5" s="9" t="s">
        <v>89</v>
      </c>
      <c r="O5">
        <f>_xlfn.STDEV.P(B3:B33)</f>
        <v>8.3872108666975187</v>
      </c>
      <c r="P5">
        <f>_xlfn.STDEV.P(C3:C33)</f>
        <v>7.2016626953941216</v>
      </c>
      <c r="Q5">
        <f>_xlfn.STDEV.P(D3:D33)</f>
        <v>5.6880994189623646</v>
      </c>
      <c r="R5">
        <f>_xlfn.STDEV.P(E3:E33)</f>
        <v>5.8616930987027498</v>
      </c>
      <c r="S5">
        <f>_xlfn.STDEV.P(F3:F33)</f>
        <v>5.6363727751934452</v>
      </c>
      <c r="T5">
        <f>_xlfn.STDEV.P(G3:G33)</f>
        <v>5.4861396748402198</v>
      </c>
      <c r="U5">
        <f>_xlfn.STDEV.P(H3:H33)</f>
        <v>5.3951714523266068</v>
      </c>
      <c r="V5">
        <f>_xlfn.STDEV.P(I3:I33)</f>
        <v>5.6599116600879951</v>
      </c>
      <c r="W5">
        <f>_xlfn.STDEV.P(J3:J33)</f>
        <v>5.3235794926870774</v>
      </c>
      <c r="X5">
        <f>_xlfn.STDEV.P(K3:K33)</f>
        <v>5.5642159029784652</v>
      </c>
      <c r="Y5">
        <f>_xlfn.STDEV.P(L3:L33)</f>
        <v>3.8054051076384772</v>
      </c>
      <c r="AB5" t="s">
        <v>59</v>
      </c>
      <c r="AC5">
        <v>9.8000000000000007</v>
      </c>
      <c r="AE5">
        <v>4.3</v>
      </c>
      <c r="AF5">
        <v>11.2</v>
      </c>
      <c r="AG5">
        <v>5.4</v>
      </c>
      <c r="AI5">
        <v>7.9</v>
      </c>
      <c r="AJ5">
        <v>27.4</v>
      </c>
      <c r="AK5">
        <v>22.6</v>
      </c>
      <c r="AL5">
        <v>10.4</v>
      </c>
      <c r="AN5">
        <v>14</v>
      </c>
      <c r="AO5">
        <v>13.7</v>
      </c>
      <c r="AR5">
        <v>6.7</v>
      </c>
      <c r="AU5">
        <v>6.8</v>
      </c>
      <c r="AV5">
        <v>8.3000000000000007</v>
      </c>
      <c r="AZ5">
        <v>13.5</v>
      </c>
      <c r="BB5">
        <v>9.4</v>
      </c>
      <c r="BC5">
        <v>7.7</v>
      </c>
      <c r="BE5">
        <v>6.2</v>
      </c>
      <c r="BF5">
        <v>6.3</v>
      </c>
      <c r="BG5">
        <v>4.2</v>
      </c>
    </row>
    <row r="6" spans="1:59" x14ac:dyDescent="0.35">
      <c r="A6" t="s">
        <v>22</v>
      </c>
      <c r="B6">
        <v>12.7</v>
      </c>
      <c r="C6">
        <v>12.4</v>
      </c>
      <c r="D6">
        <v>11.7</v>
      </c>
      <c r="E6">
        <v>11.2</v>
      </c>
      <c r="F6">
        <v>9.9</v>
      </c>
      <c r="G6">
        <v>11.4</v>
      </c>
      <c r="H6">
        <v>7.9</v>
      </c>
      <c r="I6">
        <v>6.7</v>
      </c>
      <c r="J6">
        <v>7.6</v>
      </c>
      <c r="K6">
        <v>8</v>
      </c>
      <c r="L6">
        <v>9.1</v>
      </c>
      <c r="N6" s="9" t="s">
        <v>90</v>
      </c>
      <c r="O6">
        <f>MIN(B3:B33)</f>
        <v>5.5</v>
      </c>
      <c r="P6">
        <f>MIN(C3:C33)</f>
        <v>5.3</v>
      </c>
      <c r="Q6">
        <f>MIN(D3:D33)</f>
        <v>4</v>
      </c>
      <c r="R6">
        <f>MIN(E3:E33)</f>
        <v>4.2</v>
      </c>
      <c r="S6">
        <f>MIN(F3:F33)</f>
        <v>2</v>
      </c>
      <c r="T6">
        <f>MIN(G3:G33)</f>
        <v>2</v>
      </c>
      <c r="U6">
        <f>MIN(H3:H33)</f>
        <v>2.2000000000000002</v>
      </c>
      <c r="V6">
        <f>MIN(I3:I33)</f>
        <v>2.1</v>
      </c>
      <c r="W6">
        <f>MIN(J3:J33)</f>
        <v>1.8</v>
      </c>
      <c r="X6">
        <f>MIN(K3:K33)</f>
        <v>2.2000000000000002</v>
      </c>
      <c r="Y6">
        <f>MIN(L3:L33)</f>
        <v>3.1</v>
      </c>
      <c r="AB6" t="s">
        <v>60</v>
      </c>
      <c r="AC6">
        <v>9.9</v>
      </c>
      <c r="AE6">
        <v>2</v>
      </c>
      <c r="AF6">
        <v>9.9</v>
      </c>
      <c r="AG6">
        <v>4.9000000000000004</v>
      </c>
      <c r="AI6">
        <v>6.4</v>
      </c>
      <c r="AJ6">
        <v>25.4</v>
      </c>
      <c r="AK6">
        <v>20</v>
      </c>
      <c r="AL6">
        <v>8.6999999999999993</v>
      </c>
      <c r="AN6">
        <v>13.2</v>
      </c>
      <c r="AO6">
        <v>10</v>
      </c>
      <c r="AR6">
        <v>5.4</v>
      </c>
      <c r="AT6">
        <v>2.9</v>
      </c>
      <c r="AU6">
        <v>4.5</v>
      </c>
      <c r="AV6">
        <v>6.7</v>
      </c>
      <c r="BB6">
        <v>9.5</v>
      </c>
      <c r="BC6">
        <v>8.1</v>
      </c>
      <c r="BE6">
        <v>5.8</v>
      </c>
      <c r="BF6">
        <v>6.2</v>
      </c>
      <c r="BG6">
        <v>3.6</v>
      </c>
    </row>
    <row r="7" spans="1:59" x14ac:dyDescent="0.35">
      <c r="A7" t="s">
        <v>23</v>
      </c>
      <c r="B7">
        <v>6.7</v>
      </c>
      <c r="C7">
        <v>6.6</v>
      </c>
      <c r="D7">
        <v>6.4</v>
      </c>
      <c r="E7">
        <v>5.4</v>
      </c>
      <c r="F7">
        <v>4.9000000000000004</v>
      </c>
      <c r="G7">
        <v>4.5</v>
      </c>
      <c r="H7">
        <v>4.2</v>
      </c>
      <c r="I7">
        <v>5.7</v>
      </c>
      <c r="J7">
        <v>5.0999999999999996</v>
      </c>
      <c r="K7">
        <v>4.2</v>
      </c>
      <c r="L7">
        <v>3.9</v>
      </c>
      <c r="N7" s="10" t="s">
        <v>91</v>
      </c>
      <c r="O7">
        <f>_xlfn.QUARTILE.EXC(B3:B33,1)</f>
        <v>7.45</v>
      </c>
      <c r="P7">
        <f>_xlfn.QUARTILE.EXC(C3:C33,1)</f>
        <v>6.85</v>
      </c>
      <c r="Q7">
        <f>_xlfn.QUARTILE.EXC(D3:D33,1)</f>
        <v>7.7249999999999996</v>
      </c>
      <c r="R7">
        <f>_xlfn.QUARTILE.EXC(E3:E33,1)</f>
        <v>6.3</v>
      </c>
      <c r="S7">
        <f>_xlfn.QUARTILE.EXC(F3:F33,1)</f>
        <v>4.9000000000000004</v>
      </c>
      <c r="T7">
        <f>_xlfn.QUARTILE.EXC(G3:G33,1)</f>
        <v>4.5</v>
      </c>
      <c r="U7">
        <f>_xlfn.QUARTILE.EXC(H3:H33,1)</f>
        <v>4.3499999999999996</v>
      </c>
      <c r="V7">
        <f>_xlfn.QUARTILE.EXC(I3:I33,1)</f>
        <v>5.85</v>
      </c>
      <c r="W7">
        <f>_xlfn.QUARTILE.EXC(J3:J33,1)</f>
        <v>5.0999999999999996</v>
      </c>
      <c r="X7">
        <f>_xlfn.QUARTILE.EXC(K3:K33,1)</f>
        <v>4</v>
      </c>
      <c r="Y7">
        <f>_xlfn.QUARTILE.EXC(L3:L33,1)</f>
        <v>4</v>
      </c>
      <c r="AB7" t="s">
        <v>61</v>
      </c>
      <c r="AC7">
        <v>8.3000000000000007</v>
      </c>
      <c r="AE7">
        <v>2</v>
      </c>
      <c r="AF7">
        <v>11.4</v>
      </c>
      <c r="AG7">
        <v>4.5</v>
      </c>
      <c r="AI7">
        <v>5.8</v>
      </c>
      <c r="AJ7">
        <v>25.3</v>
      </c>
      <c r="AK7">
        <v>17.3</v>
      </c>
      <c r="AL7">
        <v>8.5</v>
      </c>
      <c r="AN7">
        <v>13.4</v>
      </c>
      <c r="AO7">
        <v>9</v>
      </c>
      <c r="AR7">
        <v>5.0999999999999996</v>
      </c>
      <c r="AT7">
        <v>4.9000000000000004</v>
      </c>
      <c r="AU7">
        <v>4.5</v>
      </c>
      <c r="AV7">
        <v>6.1</v>
      </c>
      <c r="BB7">
        <v>10.6</v>
      </c>
      <c r="BC7">
        <v>4.3</v>
      </c>
      <c r="BE7">
        <v>5.8</v>
      </c>
      <c r="BF7">
        <v>5.7</v>
      </c>
      <c r="BG7">
        <v>2.8</v>
      </c>
    </row>
    <row r="8" spans="1:59" x14ac:dyDescent="0.35">
      <c r="A8" t="s">
        <v>24</v>
      </c>
      <c r="N8" s="10" t="s">
        <v>92</v>
      </c>
      <c r="O8">
        <f>_xlfn.QUARTILE.EXC(B3:B33,3)</f>
        <v>18.100000000000001</v>
      </c>
      <c r="P8">
        <f>_xlfn.QUARTILE.EXC(C3:C33,3)</f>
        <v>14.15</v>
      </c>
      <c r="Q8">
        <f>_xlfn.QUARTILE.EXC(D3:D33,3)</f>
        <v>12.45</v>
      </c>
      <c r="R8">
        <f>_xlfn.QUARTILE.EXC(E3:E33,3)</f>
        <v>13.5</v>
      </c>
      <c r="S8">
        <f>_xlfn.QUARTILE.EXC(F3:F33,3)</f>
        <v>9.9</v>
      </c>
      <c r="T8">
        <f>_xlfn.QUARTILE.EXC(G3:G33,3)</f>
        <v>10.6</v>
      </c>
      <c r="U8">
        <f>_xlfn.QUARTILE.EXC(H3:H33,3)</f>
        <v>7.875</v>
      </c>
      <c r="V8">
        <f>_xlfn.QUARTILE.EXC(I3:I33,3)</f>
        <v>11.174999999999999</v>
      </c>
      <c r="W8">
        <f>_xlfn.QUARTILE.EXC(J3:J33,3)</f>
        <v>12.3</v>
      </c>
      <c r="X8">
        <f>_xlfn.QUARTILE.EXC(K3:K33,3)</f>
        <v>8</v>
      </c>
      <c r="Y8">
        <f>_xlfn.QUARTILE.EXC(L3:L33,3)</f>
        <v>9.1</v>
      </c>
      <c r="AB8" t="s">
        <v>62</v>
      </c>
      <c r="AC8">
        <v>7</v>
      </c>
      <c r="AE8">
        <v>2.2000000000000002</v>
      </c>
      <c r="AF8">
        <v>7.9</v>
      </c>
      <c r="AG8">
        <v>4.2</v>
      </c>
      <c r="AI8">
        <v>4.8</v>
      </c>
      <c r="AJ8">
        <v>26.6</v>
      </c>
      <c r="AK8">
        <v>15.2</v>
      </c>
      <c r="AL8">
        <v>8.4</v>
      </c>
      <c r="AN8">
        <v>13.8</v>
      </c>
      <c r="AO8">
        <v>6.1</v>
      </c>
      <c r="AQ8">
        <v>6</v>
      </c>
      <c r="AS8">
        <v>3.5</v>
      </c>
      <c r="AT8">
        <v>3.9</v>
      </c>
      <c r="AU8">
        <v>5.8</v>
      </c>
      <c r="AY8">
        <v>7.8</v>
      </c>
      <c r="BA8">
        <v>7.2</v>
      </c>
      <c r="BB8">
        <v>5.8</v>
      </c>
      <c r="BD8">
        <v>5.3</v>
      </c>
      <c r="BE8">
        <v>5.0999999999999996</v>
      </c>
      <c r="BF8">
        <v>2.9</v>
      </c>
    </row>
    <row r="9" spans="1:59" x14ac:dyDescent="0.35">
      <c r="A9" t="s">
        <v>25</v>
      </c>
      <c r="B9">
        <v>15.6</v>
      </c>
      <c r="C9">
        <v>12.5</v>
      </c>
      <c r="D9">
        <v>10.1</v>
      </c>
      <c r="E9">
        <v>7.9</v>
      </c>
      <c r="F9">
        <v>6.4</v>
      </c>
      <c r="G9">
        <v>5.8</v>
      </c>
      <c r="H9">
        <v>4.8</v>
      </c>
      <c r="I9">
        <v>6.3</v>
      </c>
      <c r="J9">
        <v>7</v>
      </c>
      <c r="K9">
        <v>4.5</v>
      </c>
      <c r="L9">
        <v>4.4000000000000004</v>
      </c>
      <c r="N9" s="11" t="s">
        <v>93</v>
      </c>
      <c r="O9">
        <f>MAX(B3:B33)</f>
        <v>33.299999999999997</v>
      </c>
      <c r="P9">
        <f>MAX(C3:C33)</f>
        <v>30</v>
      </c>
      <c r="Q9">
        <f>MAX(D3:D33)</f>
        <v>25.6</v>
      </c>
      <c r="R9">
        <f>MAX(E3:E33)</f>
        <v>27.4</v>
      </c>
      <c r="S9">
        <f>MAX(F3:F33)</f>
        <v>25.4</v>
      </c>
      <c r="T9">
        <f>MAX(G3:G33)</f>
        <v>25.3</v>
      </c>
      <c r="U9">
        <f>MAX(H3:H33)</f>
        <v>26.6</v>
      </c>
      <c r="V9">
        <f>MAX(I3:I33)</f>
        <v>27.8</v>
      </c>
      <c r="W9">
        <f>MAX(J3:J33)</f>
        <v>24.8</v>
      </c>
      <c r="X9">
        <f>MAX(K3:K33)</f>
        <v>26.8</v>
      </c>
      <c r="Y9">
        <f>MAX(L3:L33)</f>
        <v>17.5</v>
      </c>
      <c r="AB9" t="s">
        <v>63</v>
      </c>
      <c r="AC9">
        <v>7.1</v>
      </c>
      <c r="AE9">
        <v>2.1</v>
      </c>
      <c r="AF9">
        <v>6.7</v>
      </c>
      <c r="AG9">
        <v>5.7</v>
      </c>
      <c r="AI9">
        <v>6.3</v>
      </c>
      <c r="AJ9">
        <v>27.8</v>
      </c>
      <c r="AK9">
        <v>19.600000000000001</v>
      </c>
      <c r="AL9">
        <v>7</v>
      </c>
      <c r="AN9">
        <v>13.2</v>
      </c>
      <c r="AO9">
        <v>8.9</v>
      </c>
      <c r="AR9">
        <v>6.8</v>
      </c>
      <c r="AT9">
        <v>5</v>
      </c>
      <c r="AU9">
        <v>3.8</v>
      </c>
      <c r="AV9">
        <v>8.5</v>
      </c>
      <c r="AZ9">
        <v>11.7</v>
      </c>
      <c r="BB9">
        <v>9.6</v>
      </c>
      <c r="BC9">
        <v>9</v>
      </c>
      <c r="BD9">
        <v>12.3</v>
      </c>
      <c r="BE9">
        <v>7.6</v>
      </c>
      <c r="BF9">
        <v>5.7</v>
      </c>
    </row>
    <row r="10" spans="1:59" x14ac:dyDescent="0.35">
      <c r="A10" t="s">
        <v>26</v>
      </c>
      <c r="B10">
        <v>33.299999999999997</v>
      </c>
      <c r="C10">
        <v>29.2</v>
      </c>
      <c r="D10">
        <v>24.8</v>
      </c>
      <c r="E10">
        <v>27.4</v>
      </c>
      <c r="F10">
        <v>25.4</v>
      </c>
      <c r="G10">
        <v>25.3</v>
      </c>
      <c r="H10">
        <v>26.6</v>
      </c>
      <c r="I10">
        <v>27.8</v>
      </c>
      <c r="J10">
        <v>24.8</v>
      </c>
      <c r="K10">
        <v>26.8</v>
      </c>
      <c r="L10">
        <v>17.5</v>
      </c>
      <c r="N10" s="11" t="s">
        <v>94</v>
      </c>
      <c r="O10">
        <f>O8-O7</f>
        <v>10.650000000000002</v>
      </c>
      <c r="P10">
        <f t="shared" ref="P10:Y10" si="0">P8-P7</f>
        <v>7.3000000000000007</v>
      </c>
      <c r="Q10">
        <f t="shared" si="0"/>
        <v>4.7249999999999996</v>
      </c>
      <c r="R10">
        <f t="shared" si="0"/>
        <v>7.2</v>
      </c>
      <c r="S10">
        <f t="shared" si="0"/>
        <v>5</v>
      </c>
      <c r="T10">
        <f t="shared" si="0"/>
        <v>6.1</v>
      </c>
      <c r="U10">
        <f t="shared" si="0"/>
        <v>3.5250000000000004</v>
      </c>
      <c r="V10">
        <f t="shared" si="0"/>
        <v>5.3249999999999993</v>
      </c>
      <c r="W10">
        <f t="shared" si="0"/>
        <v>7.2000000000000011</v>
      </c>
      <c r="X10">
        <f t="shared" si="0"/>
        <v>4</v>
      </c>
      <c r="Y10">
        <f t="shared" si="0"/>
        <v>5.0999999999999996</v>
      </c>
      <c r="AB10" t="s">
        <v>64</v>
      </c>
      <c r="AC10">
        <v>7.3</v>
      </c>
      <c r="AE10">
        <v>1.8</v>
      </c>
      <c r="AF10">
        <v>7.6</v>
      </c>
      <c r="AG10">
        <v>5.0999999999999996</v>
      </c>
      <c r="AI10">
        <v>7</v>
      </c>
      <c r="AJ10">
        <v>24.8</v>
      </c>
      <c r="AK10">
        <v>18.5</v>
      </c>
      <c r="AL10">
        <v>8</v>
      </c>
      <c r="AN10">
        <v>13.4</v>
      </c>
      <c r="AO10">
        <v>8.4</v>
      </c>
      <c r="AR10">
        <v>4.8</v>
      </c>
      <c r="AT10">
        <v>3.7</v>
      </c>
      <c r="AU10">
        <v>4.9000000000000004</v>
      </c>
      <c r="AV10">
        <v>9</v>
      </c>
      <c r="BB10">
        <v>12.3</v>
      </c>
      <c r="BC10">
        <v>7.8</v>
      </c>
      <c r="BD10">
        <v>12.4</v>
      </c>
      <c r="BE10">
        <v>6.1</v>
      </c>
      <c r="BF10">
        <v>6.3</v>
      </c>
    </row>
    <row r="11" spans="1:59" x14ac:dyDescent="0.35">
      <c r="A11" t="s">
        <v>27</v>
      </c>
      <c r="B11">
        <v>30.5</v>
      </c>
      <c r="C11">
        <v>30</v>
      </c>
      <c r="D11">
        <v>25.6</v>
      </c>
      <c r="E11">
        <v>22.6</v>
      </c>
      <c r="F11">
        <v>20</v>
      </c>
      <c r="G11">
        <v>17.3</v>
      </c>
      <c r="H11">
        <v>15.2</v>
      </c>
      <c r="I11">
        <v>19.600000000000001</v>
      </c>
      <c r="J11">
        <v>18.5</v>
      </c>
      <c r="K11">
        <v>15.5</v>
      </c>
      <c r="L11">
        <v>14.1</v>
      </c>
      <c r="N11" s="11" t="s">
        <v>95</v>
      </c>
      <c r="O11">
        <f>O9-O6</f>
        <v>27.799999999999997</v>
      </c>
      <c r="P11">
        <f t="shared" ref="P11:Y11" si="1">P9-P6</f>
        <v>24.7</v>
      </c>
      <c r="Q11">
        <f t="shared" si="1"/>
        <v>21.6</v>
      </c>
      <c r="R11">
        <f t="shared" si="1"/>
        <v>23.2</v>
      </c>
      <c r="S11">
        <f t="shared" si="1"/>
        <v>23.4</v>
      </c>
      <c r="T11">
        <f t="shared" si="1"/>
        <v>23.3</v>
      </c>
      <c r="U11">
        <f t="shared" si="1"/>
        <v>24.400000000000002</v>
      </c>
      <c r="V11">
        <f t="shared" si="1"/>
        <v>25.7</v>
      </c>
      <c r="W11">
        <f t="shared" si="1"/>
        <v>23</v>
      </c>
      <c r="X11">
        <f t="shared" si="1"/>
        <v>24.6</v>
      </c>
      <c r="Y11">
        <f t="shared" si="1"/>
        <v>14.4</v>
      </c>
      <c r="AB11" t="s">
        <v>65</v>
      </c>
      <c r="AC11">
        <v>6.1</v>
      </c>
      <c r="AE11">
        <v>2.2000000000000002</v>
      </c>
      <c r="AF11">
        <v>8</v>
      </c>
      <c r="AG11">
        <v>4.2</v>
      </c>
      <c r="AI11">
        <v>4.5</v>
      </c>
      <c r="AJ11">
        <v>26.8</v>
      </c>
      <c r="AK11">
        <v>15.5</v>
      </c>
      <c r="AL11">
        <v>7.4</v>
      </c>
      <c r="AN11">
        <v>11.8</v>
      </c>
      <c r="AO11">
        <v>5.5</v>
      </c>
      <c r="AR11">
        <v>3.5</v>
      </c>
      <c r="AT11">
        <v>3.5</v>
      </c>
      <c r="AU11">
        <v>2.4</v>
      </c>
      <c r="AV11">
        <v>6.7</v>
      </c>
      <c r="BB11">
        <v>9</v>
      </c>
      <c r="BC11">
        <v>6.9</v>
      </c>
      <c r="BD11">
        <v>7.4</v>
      </c>
      <c r="BE11">
        <v>4</v>
      </c>
      <c r="BF11">
        <v>5.0999999999999996</v>
      </c>
    </row>
    <row r="12" spans="1:59" x14ac:dyDescent="0.35">
      <c r="A12" t="s">
        <v>28</v>
      </c>
      <c r="B12">
        <v>8.6</v>
      </c>
      <c r="C12">
        <v>11.2</v>
      </c>
      <c r="D12">
        <v>12.5</v>
      </c>
      <c r="E12">
        <v>10.4</v>
      </c>
      <c r="F12">
        <v>8.6999999999999993</v>
      </c>
      <c r="G12">
        <v>8.5</v>
      </c>
      <c r="H12">
        <v>8.4</v>
      </c>
      <c r="I12">
        <v>7</v>
      </c>
      <c r="J12">
        <v>8</v>
      </c>
      <c r="K12">
        <v>7.4</v>
      </c>
      <c r="L12">
        <v>6.9</v>
      </c>
      <c r="N12" s="11" t="s">
        <v>96</v>
      </c>
      <c r="O12">
        <f>MAX(0,O7-(1.5*O10))</f>
        <v>0</v>
      </c>
      <c r="P12">
        <f t="shared" ref="P12:Y12" si="2">MAX(0,P7-(1.5*P10))</f>
        <v>0</v>
      </c>
      <c r="Q12">
        <f t="shared" si="2"/>
        <v>0.63750000000000018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AB12" t="s">
        <v>66</v>
      </c>
      <c r="AC12">
        <v>6.8</v>
      </c>
      <c r="AE12">
        <v>3.4</v>
      </c>
      <c r="AF12">
        <v>9.1</v>
      </c>
      <c r="AG12">
        <v>3.9</v>
      </c>
      <c r="AI12">
        <v>4.4000000000000004</v>
      </c>
      <c r="AJ12">
        <v>17.5</v>
      </c>
      <c r="AK12">
        <v>14.1</v>
      </c>
      <c r="AL12">
        <v>6.9</v>
      </c>
      <c r="AN12">
        <v>11.3</v>
      </c>
      <c r="AO12">
        <v>5.4</v>
      </c>
      <c r="AR12">
        <v>4.0999999999999996</v>
      </c>
      <c r="AT12">
        <v>3.1</v>
      </c>
      <c r="AU12">
        <v>4</v>
      </c>
      <c r="AV12">
        <v>7.1</v>
      </c>
      <c r="BB12">
        <v>9.9</v>
      </c>
      <c r="BC12">
        <v>7.6</v>
      </c>
      <c r="BD12">
        <v>3.9</v>
      </c>
      <c r="BE12">
        <v>5.3</v>
      </c>
      <c r="BF12">
        <v>4.5999999999999996</v>
      </c>
    </row>
    <row r="13" spans="1:59" x14ac:dyDescent="0.35">
      <c r="A13" t="s">
        <v>29</v>
      </c>
      <c r="N13" s="11" t="s">
        <v>97</v>
      </c>
      <c r="O13">
        <f>O8+ (1.5*O10)</f>
        <v>34.075000000000003</v>
      </c>
      <c r="P13">
        <f t="shared" ref="P13:Y13" si="3">P8+ (1.5*P10)</f>
        <v>25.1</v>
      </c>
      <c r="Q13">
        <f t="shared" si="3"/>
        <v>19.537499999999998</v>
      </c>
      <c r="R13">
        <f t="shared" si="3"/>
        <v>24.3</v>
      </c>
      <c r="S13">
        <f t="shared" si="3"/>
        <v>17.399999999999999</v>
      </c>
      <c r="T13">
        <f t="shared" si="3"/>
        <v>19.75</v>
      </c>
      <c r="U13">
        <f t="shared" si="3"/>
        <v>13.162500000000001</v>
      </c>
      <c r="V13">
        <f t="shared" si="3"/>
        <v>19.162499999999998</v>
      </c>
      <c r="W13">
        <f t="shared" si="3"/>
        <v>23.1</v>
      </c>
      <c r="X13">
        <f t="shared" si="3"/>
        <v>14</v>
      </c>
      <c r="Y13">
        <f t="shared" si="3"/>
        <v>16.75</v>
      </c>
    </row>
    <row r="14" spans="1:59" x14ac:dyDescent="0.35">
      <c r="A14" t="s">
        <v>30</v>
      </c>
      <c r="B14">
        <v>15.5</v>
      </c>
      <c r="C14">
        <v>15.5</v>
      </c>
      <c r="D14">
        <v>15.1</v>
      </c>
      <c r="E14">
        <v>14</v>
      </c>
      <c r="F14">
        <v>13.2</v>
      </c>
      <c r="G14">
        <v>13.4</v>
      </c>
      <c r="H14">
        <v>13.8</v>
      </c>
      <c r="I14">
        <v>13.2</v>
      </c>
      <c r="J14">
        <v>13.4</v>
      </c>
      <c r="K14">
        <v>11.8</v>
      </c>
      <c r="L14">
        <v>11.3</v>
      </c>
      <c r="AA14" s="16" t="s">
        <v>100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9" x14ac:dyDescent="0.35">
      <c r="A15" t="s">
        <v>31</v>
      </c>
      <c r="B15">
        <v>20.6</v>
      </c>
      <c r="C15">
        <v>17.600000000000001</v>
      </c>
      <c r="D15">
        <v>17.2</v>
      </c>
      <c r="E15">
        <v>13.7</v>
      </c>
      <c r="F15">
        <v>10</v>
      </c>
      <c r="G15">
        <v>9</v>
      </c>
      <c r="H15">
        <v>6.1</v>
      </c>
      <c r="I15">
        <v>8.9</v>
      </c>
      <c r="J15">
        <v>8.4</v>
      </c>
      <c r="K15">
        <v>5.5</v>
      </c>
      <c r="L15">
        <v>5.4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26</v>
      </c>
      <c r="AJ15" t="s">
        <v>27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  <c r="AU15" t="s">
        <v>38</v>
      </c>
      <c r="AV15" t="s">
        <v>39</v>
      </c>
      <c r="AW15" t="s">
        <v>40</v>
      </c>
      <c r="AX15" t="s">
        <v>41</v>
      </c>
      <c r="AY15" t="s">
        <v>42</v>
      </c>
      <c r="AZ15" t="s">
        <v>43</v>
      </c>
      <c r="BA15" t="s">
        <v>44</v>
      </c>
      <c r="BB15" t="s">
        <v>45</v>
      </c>
      <c r="BC15" t="s">
        <v>46</v>
      </c>
      <c r="BD15" t="s">
        <v>47</v>
      </c>
      <c r="BE15" t="s">
        <v>48</v>
      </c>
      <c r="BF15" t="s">
        <v>49</v>
      </c>
    </row>
    <row r="16" spans="1:59" x14ac:dyDescent="0.35">
      <c r="A16" t="s">
        <v>32</v>
      </c>
      <c r="N16" s="11" t="s">
        <v>101</v>
      </c>
      <c r="AA16" s="9" t="s">
        <v>87</v>
      </c>
      <c r="AB16">
        <f>AVERAGE(AC2:AC12)</f>
        <v>8.7999999999999989</v>
      </c>
      <c r="AC16" t="e">
        <f>AVERAGE(AD2:AD12)</f>
        <v>#DIV/0!</v>
      </c>
      <c r="AD16">
        <f>AVERAGE(AE2:AE12)</f>
        <v>3.6</v>
      </c>
      <c r="AE16">
        <f>AVERAGE(AF2:AF12)</f>
        <v>9.872727272727273</v>
      </c>
      <c r="AF16">
        <f>AVERAGE(AG2:AG12)</f>
        <v>5.2363636363636372</v>
      </c>
      <c r="AG16" t="e">
        <f>AVERAGE(AH2:AH12)</f>
        <v>#DIV/0!</v>
      </c>
      <c r="AH16">
        <f>AVERAGE(AI2:AI12)</f>
        <v>7.754545454545454</v>
      </c>
      <c r="AI16">
        <f>AVERAGE(AJ2:AJ12)</f>
        <v>26.263636363636365</v>
      </c>
      <c r="AJ16">
        <f>AVERAGE(AK2:AK12)</f>
        <v>20.809090909090909</v>
      </c>
      <c r="AK16">
        <f>AVERAGE(AL2:AL12)</f>
        <v>8.872727272727273</v>
      </c>
      <c r="AL16" t="e">
        <f>AVERAGE(AM2:AM12)</f>
        <v>#DIV/0!</v>
      </c>
      <c r="AM16">
        <f>AVERAGE(AN2:AN12)</f>
        <v>13.654545454545456</v>
      </c>
      <c r="AN16">
        <f>AVERAGE(AO2:AO12)</f>
        <v>11.127272727272729</v>
      </c>
      <c r="AO16" t="e">
        <f>AVERAGE(AP2:AP12)</f>
        <v>#DIV/0!</v>
      </c>
      <c r="AP16">
        <f>AVERAGE(AQ2:AQ12)</f>
        <v>6</v>
      </c>
      <c r="AQ16">
        <f>AVERAGE(AR2:AR12)</f>
        <v>5.8199999999999994</v>
      </c>
      <c r="AR16">
        <f>AVERAGE(AS2:AS12)</f>
        <v>3.5</v>
      </c>
      <c r="AS16">
        <f>AVERAGE(AT2:AT12)</f>
        <v>3.8571428571428577</v>
      </c>
      <c r="AT16">
        <f>AVERAGE(AU2:AU12)</f>
        <v>5.5909090909090899</v>
      </c>
      <c r="AU16">
        <f>AVERAGE(AV2:AV12)</f>
        <v>7.6599999999999993</v>
      </c>
      <c r="AV16" t="e">
        <f>AVERAGE(AW2:AW12)</f>
        <v>#DIV/0!</v>
      </c>
      <c r="AW16">
        <f>AVERAGE(AX2:AX12)</f>
        <v>25.5</v>
      </c>
      <c r="AX16">
        <f>AVERAGE(AY2:AY12)</f>
        <v>7.8</v>
      </c>
      <c r="AY16">
        <f>AVERAGE(AZ2:AZ12)</f>
        <v>15.320000000000002</v>
      </c>
      <c r="AZ16">
        <f>AVERAGE(BA2:BA12)</f>
        <v>7.2</v>
      </c>
      <c r="BA16">
        <f>AVERAGE(BB2:BB12)</f>
        <v>10.109090909090908</v>
      </c>
      <c r="BB16">
        <f>AVERAGE(BC2:BC12)</f>
        <v>8.0299999999999994</v>
      </c>
      <c r="BC16">
        <f>AVERAGE(BD2:BD12)</f>
        <v>8.2750000000000004</v>
      </c>
      <c r="BD16">
        <f>AVERAGE(BE2:BE12)</f>
        <v>5.9636363636363647</v>
      </c>
      <c r="BE16">
        <f>AVERAGE(BF2:BF12)</f>
        <v>5.5454545454545459</v>
      </c>
      <c r="BF16">
        <f>AVERAGE(BG2:BG12)</f>
        <v>4.55</v>
      </c>
    </row>
    <row r="17" spans="1:58" x14ac:dyDescent="0.35">
      <c r="A17" t="s">
        <v>33</v>
      </c>
      <c r="H17">
        <v>6</v>
      </c>
      <c r="AA17" s="9" t="s">
        <v>88</v>
      </c>
      <c r="AB17">
        <f>MEDIAN(AC2:AC12)</f>
        <v>8.3000000000000007</v>
      </c>
      <c r="AC17" t="e">
        <f>MEDIAN(AD2:AD12)</f>
        <v>#NUM!</v>
      </c>
      <c r="AD17">
        <f>MEDIAN(AE2:AE12)</f>
        <v>2.2000000000000002</v>
      </c>
      <c r="AE17">
        <f>MEDIAN(AF2:AF12)</f>
        <v>9.9</v>
      </c>
      <c r="AF17">
        <f>MEDIAN(AG2:AG12)</f>
        <v>5.0999999999999996</v>
      </c>
      <c r="AG17" t="e">
        <f>MEDIAN(AH2:AH12)</f>
        <v>#NUM!</v>
      </c>
      <c r="AH17">
        <f>MEDIAN(AI2:AI12)</f>
        <v>6.4</v>
      </c>
      <c r="AI17">
        <f>MEDIAN(AJ2:AJ12)</f>
        <v>26.6</v>
      </c>
      <c r="AJ17">
        <f>MEDIAN(AK2:AK12)</f>
        <v>19.600000000000001</v>
      </c>
      <c r="AK17">
        <f>MEDIAN(AL2:AL12)</f>
        <v>8.5</v>
      </c>
      <c r="AL17" t="e">
        <f>MEDIAN(AM2:AM12)</f>
        <v>#NUM!</v>
      </c>
      <c r="AM17">
        <f>MEDIAN(AN2:AN12)</f>
        <v>13.4</v>
      </c>
      <c r="AN17">
        <f>MEDIAN(AO2:AO12)</f>
        <v>9</v>
      </c>
      <c r="AO17" t="e">
        <f>MEDIAN(AP2:AP12)</f>
        <v>#NUM!</v>
      </c>
      <c r="AP17">
        <f>MEDIAN(AQ2:AQ12)</f>
        <v>6</v>
      </c>
      <c r="AQ17">
        <f>MEDIAN(AR2:AR12)</f>
        <v>6</v>
      </c>
      <c r="AR17">
        <f>MEDIAN(AS2:AS12)</f>
        <v>3.5</v>
      </c>
      <c r="AS17">
        <f>MEDIAN(AT2:AT12)</f>
        <v>3.7</v>
      </c>
      <c r="AT17">
        <f>MEDIAN(AU2:AU12)</f>
        <v>4.9000000000000004</v>
      </c>
      <c r="AU17">
        <f>MEDIAN(AV2:AV12)</f>
        <v>7.9</v>
      </c>
      <c r="AV17" t="e">
        <f>MEDIAN(AW2:AW12)</f>
        <v>#NUM!</v>
      </c>
      <c r="AW17">
        <f>MEDIAN(AX2:AX12)</f>
        <v>25.5</v>
      </c>
      <c r="AX17">
        <f>MEDIAN(AY2:AY12)</f>
        <v>7.8</v>
      </c>
      <c r="AY17">
        <f>MEDIAN(AZ2:AZ12)</f>
        <v>12.2</v>
      </c>
      <c r="AZ17">
        <f>MEDIAN(BA2:BA12)</f>
        <v>7.2</v>
      </c>
      <c r="BA17">
        <f>MEDIAN(BB2:BB12)</f>
        <v>9.9</v>
      </c>
      <c r="BB17">
        <f>MEDIAN(BC2:BC12)</f>
        <v>7.9499999999999993</v>
      </c>
      <c r="BC17">
        <f>MEDIAN(BD2:BD12)</f>
        <v>7.7</v>
      </c>
      <c r="BD17">
        <f>MEDIAN(BE2:BE12)</f>
        <v>5.8</v>
      </c>
      <c r="BE17">
        <f>MEDIAN(BF2:BF12)</f>
        <v>6</v>
      </c>
      <c r="BF17">
        <f>MEDIAN(BG2:BG12)</f>
        <v>4.4000000000000004</v>
      </c>
    </row>
    <row r="18" spans="1:58" x14ac:dyDescent="0.35">
      <c r="A18" t="s">
        <v>34</v>
      </c>
      <c r="B18">
        <v>7.4</v>
      </c>
      <c r="C18">
        <v>6.6</v>
      </c>
      <c r="D18">
        <v>7.8</v>
      </c>
      <c r="E18">
        <v>6.7</v>
      </c>
      <c r="F18">
        <v>5.4</v>
      </c>
      <c r="G18">
        <v>5.0999999999999996</v>
      </c>
      <c r="I18">
        <v>6.8</v>
      </c>
      <c r="J18">
        <v>4.8</v>
      </c>
      <c r="K18">
        <v>3.5</v>
      </c>
      <c r="L18">
        <v>4.0999999999999996</v>
      </c>
      <c r="AA18" s="9" t="s">
        <v>89</v>
      </c>
      <c r="AB18">
        <f>_xlfn.STDEV.P(AC2:AC12)</f>
        <v>2.0284342371754351</v>
      </c>
      <c r="AC18" t="e">
        <f>_xlfn.STDEV.P(AD2:AD12)</f>
        <v>#DIV/0!</v>
      </c>
      <c r="AD18">
        <f>_xlfn.STDEV.P(AE2:AE12)</f>
        <v>2.1464558526260746</v>
      </c>
      <c r="AE18">
        <f>_xlfn.STDEV.P(AF2:AF12)</f>
        <v>2.0235391629028694</v>
      </c>
      <c r="AF18">
        <f>_xlfn.STDEV.P(AG2:AG12)</f>
        <v>0.96320745171604083</v>
      </c>
      <c r="AG18" t="e">
        <f>_xlfn.STDEV.P(AH2:AH12)</f>
        <v>#DIV/0!</v>
      </c>
      <c r="AH18">
        <f>_xlfn.STDEV.P(AI2:AI12)</f>
        <v>3.4179642097077272</v>
      </c>
      <c r="AI18">
        <f>_xlfn.STDEV.P(AJ2:AJ12)</f>
        <v>3.629994422052456</v>
      </c>
      <c r="AJ18">
        <f>_xlfn.STDEV.P(AK2:AK12)</f>
        <v>5.468663547132488</v>
      </c>
      <c r="AK18">
        <f>_xlfn.STDEV.P(AL2:AL12)</f>
        <v>1.6976405600345321</v>
      </c>
      <c r="AL18" t="e">
        <f>_xlfn.STDEV.P(AM2:AM12)</f>
        <v>#DIV/0!</v>
      </c>
      <c r="AM18">
        <f>_xlfn.STDEV.P(AN2:AN12)</f>
        <v>1.2992050970872613</v>
      </c>
      <c r="AN18">
        <f>_xlfn.STDEV.P(AO2:AO12)</f>
        <v>5.0727598565261731</v>
      </c>
      <c r="AO18" t="e">
        <f>_xlfn.STDEV.P(AP2:AP12)</f>
        <v>#DIV/0!</v>
      </c>
      <c r="AP18">
        <f>_xlfn.STDEV.P(AQ2:AQ12)</f>
        <v>0</v>
      </c>
      <c r="AQ18">
        <f>_xlfn.STDEV.P(AR2:AR12)</f>
        <v>1.3724430771438247</v>
      </c>
      <c r="AR18">
        <f>_xlfn.STDEV.P(AS2:AS12)</f>
        <v>0</v>
      </c>
      <c r="AS18">
        <f>_xlfn.STDEV.P(AT2:AT12)</f>
        <v>0.75943050628582609</v>
      </c>
      <c r="AT18">
        <f>_xlfn.STDEV.P(AU2:AU12)</f>
        <v>2.0210053958159948</v>
      </c>
      <c r="AU18">
        <f>_xlfn.STDEV.P(AV2:AV12)</f>
        <v>0.92108631517355721</v>
      </c>
      <c r="AV18" t="e">
        <f>_xlfn.STDEV.P(AW2:AW12)</f>
        <v>#DIV/0!</v>
      </c>
      <c r="AW18">
        <f>_xlfn.STDEV.P(AX2:AX12)</f>
        <v>0.30000000000000071</v>
      </c>
      <c r="AX18">
        <f>_xlfn.STDEV.P(AY2:AY12)</f>
        <v>0</v>
      </c>
      <c r="AY18">
        <f>_xlfn.STDEV.P(AZ2:AZ12)</f>
        <v>5.9209458703825346</v>
      </c>
      <c r="AZ18">
        <f>_xlfn.STDEV.P(BA2:BA12)</f>
        <v>0</v>
      </c>
      <c r="BA18">
        <f>_xlfn.STDEV.P(BB2:BB12)</f>
        <v>1.8603296606464736</v>
      </c>
      <c r="BB18">
        <f>_xlfn.STDEV.P(BC2:BC12)</f>
        <v>1.6346559270990391</v>
      </c>
      <c r="BC18">
        <f>_xlfn.STDEV.P(BD2:BD12)</f>
        <v>2.8555866297487809</v>
      </c>
      <c r="BD18">
        <f>_xlfn.STDEV.P(BE2:BE12)</f>
        <v>1.0164758435377836</v>
      </c>
      <c r="BE18">
        <f>_xlfn.STDEV.P(BF2:BF12)</f>
        <v>0.97827644016833182</v>
      </c>
      <c r="BF18">
        <f>_xlfn.STDEV.P(BG2:BG12)</f>
        <v>1.2724647997750924</v>
      </c>
    </row>
    <row r="19" spans="1:58" x14ac:dyDescent="0.35">
      <c r="A19" t="s">
        <v>35</v>
      </c>
      <c r="H19">
        <v>3.5</v>
      </c>
      <c r="AA19" s="9" t="s">
        <v>90</v>
      </c>
      <c r="AB19">
        <f>MIN(AC2:AC12)</f>
        <v>6.1</v>
      </c>
      <c r="AC19">
        <f>MIN(AD2:AD12)</f>
        <v>0</v>
      </c>
      <c r="AD19">
        <f>MIN(AE2:AE12)</f>
        <v>1.8</v>
      </c>
      <c r="AE19">
        <f>MIN(AF2:AF12)</f>
        <v>6.7</v>
      </c>
      <c r="AF19">
        <f>MIN(AG2:AG12)</f>
        <v>3.9</v>
      </c>
      <c r="AG19">
        <f>MIN(AH2:AH12)</f>
        <v>0</v>
      </c>
      <c r="AH19">
        <f>MIN(AI2:AI12)</f>
        <v>4.4000000000000004</v>
      </c>
      <c r="AI19">
        <f>MIN(AJ2:AJ12)</f>
        <v>17.5</v>
      </c>
      <c r="AJ19">
        <f>MIN(AK2:AK12)</f>
        <v>14.1</v>
      </c>
      <c r="AK19">
        <f>MIN(AL2:AL12)</f>
        <v>6.9</v>
      </c>
      <c r="AL19">
        <f>MIN(AM2:AM12)</f>
        <v>0</v>
      </c>
      <c r="AM19">
        <f>MIN(AN2:AN12)</f>
        <v>11.3</v>
      </c>
      <c r="AN19">
        <f>MIN(AO2:AO12)</f>
        <v>5.4</v>
      </c>
      <c r="AO19">
        <f>MIN(AP2:AP12)</f>
        <v>0</v>
      </c>
      <c r="AP19">
        <f>MIN(AQ2:AQ12)</f>
        <v>6</v>
      </c>
      <c r="AQ19">
        <f>MIN(AR2:AR12)</f>
        <v>3.5</v>
      </c>
      <c r="AR19">
        <f>MIN(AS2:AS12)</f>
        <v>3.5</v>
      </c>
      <c r="AS19">
        <f>MIN(AT2:AT12)</f>
        <v>2.9</v>
      </c>
      <c r="AT19">
        <f>MIN(AU2:AU12)</f>
        <v>2.4</v>
      </c>
      <c r="AU19">
        <f>MIN(AV2:AV12)</f>
        <v>6.1</v>
      </c>
      <c r="AV19">
        <f>MIN(AW2:AW12)</f>
        <v>0</v>
      </c>
      <c r="AW19">
        <f>MIN(AX2:AX12)</f>
        <v>25.2</v>
      </c>
      <c r="AX19">
        <f>MIN(AY2:AY12)</f>
        <v>7.8</v>
      </c>
      <c r="AY19">
        <f>MIN(AZ2:AZ12)</f>
        <v>11.7</v>
      </c>
      <c r="AZ19">
        <f>MIN(BA2:BA12)</f>
        <v>7.2</v>
      </c>
      <c r="BA19">
        <f>MIN(BB2:BB12)</f>
        <v>5.8</v>
      </c>
      <c r="BB19">
        <f>MIN(BC2:BC12)</f>
        <v>4.3</v>
      </c>
      <c r="BC19">
        <f>MIN(BD2:BD12)</f>
        <v>3.9</v>
      </c>
      <c r="BD19">
        <f>MIN(BE2:BE12)</f>
        <v>4</v>
      </c>
      <c r="BE19">
        <f>MIN(BF2:BF12)</f>
        <v>2.9</v>
      </c>
      <c r="BF19">
        <f>MIN(BG2:BG12)</f>
        <v>2.8</v>
      </c>
    </row>
    <row r="20" spans="1:58" x14ac:dyDescent="0.35">
      <c r="A20" t="s">
        <v>36</v>
      </c>
      <c r="F20">
        <v>2.9</v>
      </c>
      <c r="G20">
        <v>4.9000000000000004</v>
      </c>
      <c r="H20">
        <v>3.9</v>
      </c>
      <c r="I20">
        <v>5</v>
      </c>
      <c r="J20">
        <v>3.7</v>
      </c>
      <c r="K20">
        <v>3.5</v>
      </c>
      <c r="L20">
        <v>3.1</v>
      </c>
      <c r="AA20" s="10" t="s">
        <v>91</v>
      </c>
      <c r="AB20">
        <f>_xlfn.QUARTILE.EXC(AC2:AC12,1)</f>
        <v>7</v>
      </c>
      <c r="AC20" t="e">
        <f>_xlfn.QUARTILE.EXC(AD2:AD12,1)</f>
        <v>#NUM!</v>
      </c>
      <c r="AD20">
        <f>_xlfn.QUARTILE.EXC(AE2:AE12,1)</f>
        <v>2</v>
      </c>
      <c r="AE20">
        <f>_xlfn.QUARTILE.EXC(AF2:AF12,1)</f>
        <v>7.9</v>
      </c>
      <c r="AF20">
        <f>_xlfn.QUARTILE.EXC(AG2:AG12,1)</f>
        <v>4.2</v>
      </c>
      <c r="AG20" t="e">
        <f>_xlfn.QUARTILE.EXC(AH2:AH12,1)</f>
        <v>#NUM!</v>
      </c>
      <c r="AH20">
        <f>_xlfn.QUARTILE.EXC(AI2:AI12,1)</f>
        <v>4.8</v>
      </c>
      <c r="AI20">
        <f>_xlfn.QUARTILE.EXC(AJ2:AJ12,1)</f>
        <v>24.8</v>
      </c>
      <c r="AJ20">
        <f>_xlfn.QUARTILE.EXC(AK2:AK12,1)</f>
        <v>15.5</v>
      </c>
      <c r="AK20">
        <f>_xlfn.QUARTILE.EXC(AL2:AL12,1)</f>
        <v>7.4</v>
      </c>
      <c r="AL20" t="e">
        <f>_xlfn.QUARTILE.EXC(AM2:AM12,1)</f>
        <v>#NUM!</v>
      </c>
      <c r="AM20">
        <f>_xlfn.QUARTILE.EXC(AN2:AN12,1)</f>
        <v>13.2</v>
      </c>
      <c r="AN20">
        <f>_xlfn.QUARTILE.EXC(AO2:AO12,1)</f>
        <v>6.1</v>
      </c>
      <c r="AO20" t="e">
        <f>_xlfn.QUARTILE.EXC(AP2:AP12,1)</f>
        <v>#NUM!</v>
      </c>
      <c r="AP20" t="e">
        <f>_xlfn.QUARTILE.EXC(AQ2:AQ12,1)</f>
        <v>#NUM!</v>
      </c>
      <c r="AQ20">
        <f>_xlfn.QUARTILE.EXC(AR2:AR12,1)</f>
        <v>4.625</v>
      </c>
      <c r="AR20" t="e">
        <f>_xlfn.QUARTILE.EXC(AS2:AS12,1)</f>
        <v>#NUM!</v>
      </c>
      <c r="AS20">
        <f>_xlfn.QUARTILE.EXC(AT2:AT12,1)</f>
        <v>3.1</v>
      </c>
      <c r="AT20">
        <f>_xlfn.QUARTILE.EXC(AU2:AU12,1)</f>
        <v>4</v>
      </c>
      <c r="AU20">
        <f>_xlfn.QUARTILE.EXC(AV2:AV12,1)</f>
        <v>6.7</v>
      </c>
      <c r="AV20" t="e">
        <f>_xlfn.QUARTILE.EXC(AW2:AW12,1)</f>
        <v>#NUM!</v>
      </c>
      <c r="AW20" t="e">
        <f>_xlfn.QUARTILE.EXC(AX2:AX12,1)</f>
        <v>#NUM!</v>
      </c>
      <c r="AX20" t="e">
        <f>_xlfn.QUARTILE.EXC(AY2:AY12,1)</f>
        <v>#NUM!</v>
      </c>
      <c r="AY20">
        <f>_xlfn.QUARTILE.EXC(AZ2:AZ12,1)</f>
        <v>11.899999999999999</v>
      </c>
      <c r="AZ20" t="e">
        <f>_xlfn.QUARTILE.EXC(BA2:BA12,1)</f>
        <v>#NUM!</v>
      </c>
      <c r="BA20">
        <f>_xlfn.QUARTILE.EXC(BB2:BB12,1)</f>
        <v>9.4</v>
      </c>
      <c r="BB20">
        <f>_xlfn.QUARTILE.EXC(BC2:BC12,1)</f>
        <v>7.4249999999999998</v>
      </c>
      <c r="BC20">
        <f>_xlfn.QUARTILE.EXC(BD2:BD12,1)</f>
        <v>5.7750000000000004</v>
      </c>
      <c r="BD20">
        <f>_xlfn.QUARTILE.EXC(BE2:BE12,1)</f>
        <v>5.3</v>
      </c>
      <c r="BE20">
        <f>_xlfn.QUARTILE.EXC(BF2:BF12,1)</f>
        <v>5.0999999999999996</v>
      </c>
      <c r="BF20">
        <f>_xlfn.QUARTILE.EXC(BG2:BG12,1)</f>
        <v>3.4</v>
      </c>
    </row>
    <row r="21" spans="1:58" x14ac:dyDescent="0.35">
      <c r="A21" t="s">
        <v>37</v>
      </c>
      <c r="B21">
        <v>8.1</v>
      </c>
      <c r="C21">
        <v>7.1</v>
      </c>
      <c r="D21">
        <v>9.6</v>
      </c>
      <c r="E21">
        <v>6.8</v>
      </c>
      <c r="F21">
        <v>4.5</v>
      </c>
      <c r="G21">
        <v>4.5</v>
      </c>
      <c r="H21">
        <v>5.8</v>
      </c>
      <c r="I21">
        <v>3.8</v>
      </c>
      <c r="J21">
        <v>4.9000000000000004</v>
      </c>
      <c r="K21">
        <v>2.4</v>
      </c>
      <c r="L21">
        <v>4</v>
      </c>
      <c r="AA21" s="10" t="s">
        <v>92</v>
      </c>
      <c r="AB21">
        <f>_xlfn.QUARTILE.EXC(AC2:AC12,3)</f>
        <v>10.9</v>
      </c>
      <c r="AC21" t="e">
        <f>_xlfn.QUARTILE.EXC(AD2:AD12,3)</f>
        <v>#NUM!</v>
      </c>
      <c r="AD21">
        <f>_xlfn.QUARTILE.EXC(AE2:AE12,3)</f>
        <v>4.3</v>
      </c>
      <c r="AE21">
        <f>_xlfn.QUARTILE.EXC(AF2:AF12,3)</f>
        <v>11.7</v>
      </c>
      <c r="AF21">
        <f>_xlfn.QUARTILE.EXC(AG2:AG12,3)</f>
        <v>6.4</v>
      </c>
      <c r="AG21" t="e">
        <f>_xlfn.QUARTILE.EXC(AH2:AH12,3)</f>
        <v>#NUM!</v>
      </c>
      <c r="AH21">
        <f>_xlfn.QUARTILE.EXC(AI2:AI12,3)</f>
        <v>10.1</v>
      </c>
      <c r="AI21">
        <f>_xlfn.QUARTILE.EXC(AJ2:AJ12,3)</f>
        <v>27.8</v>
      </c>
      <c r="AJ21">
        <f>_xlfn.QUARTILE.EXC(AK2:AK12,3)</f>
        <v>25.6</v>
      </c>
      <c r="AK21">
        <f>_xlfn.QUARTILE.EXC(AL2:AL12,3)</f>
        <v>10.4</v>
      </c>
      <c r="AL21" t="e">
        <f>_xlfn.QUARTILE.EXC(AM2:AM12,3)</f>
        <v>#NUM!</v>
      </c>
      <c r="AM21">
        <f>_xlfn.QUARTILE.EXC(AN2:AN12,3)</f>
        <v>15.1</v>
      </c>
      <c r="AN21">
        <f>_xlfn.QUARTILE.EXC(AO2:AO12,3)</f>
        <v>17.2</v>
      </c>
      <c r="AO21" t="e">
        <f>_xlfn.QUARTILE.EXC(AP2:AP12,3)</f>
        <v>#NUM!</v>
      </c>
      <c r="AP21" t="e">
        <f>_xlfn.QUARTILE.EXC(AQ2:AQ12,3)</f>
        <v>#NUM!</v>
      </c>
      <c r="AQ21">
        <f>_xlfn.QUARTILE.EXC(AR2:AR12,3)</f>
        <v>6.95</v>
      </c>
      <c r="AR21" t="e">
        <f>_xlfn.QUARTILE.EXC(AS2:AS12,3)</f>
        <v>#NUM!</v>
      </c>
      <c r="AS21">
        <f>_xlfn.QUARTILE.EXC(AT2:AT12,3)</f>
        <v>4.9000000000000004</v>
      </c>
      <c r="AT21">
        <f>_xlfn.QUARTILE.EXC(AU2:AU12,3)</f>
        <v>7.1</v>
      </c>
      <c r="AU21">
        <f>_xlfn.QUARTILE.EXC(AV2:AV12,3)</f>
        <v>8.4250000000000007</v>
      </c>
      <c r="AV21" t="e">
        <f>_xlfn.QUARTILE.EXC(AW2:AW12,3)</f>
        <v>#NUM!</v>
      </c>
      <c r="AW21" t="e">
        <f>_xlfn.QUARTILE.EXC(AX2:AX12,3)</f>
        <v>#NUM!</v>
      </c>
      <c r="AX21" t="e">
        <f>_xlfn.QUARTILE.EXC(AY2:AY12,3)</f>
        <v>#NUM!</v>
      </c>
      <c r="AY21">
        <f>_xlfn.QUARTILE.EXC(AZ2:AZ12,3)</f>
        <v>20.3</v>
      </c>
      <c r="AZ21" t="e">
        <f>_xlfn.QUARTILE.EXC(BA2:BA12,3)</f>
        <v>#NUM!</v>
      </c>
      <c r="BA21">
        <f>_xlfn.QUARTILE.EXC(BB2:BB12,3)</f>
        <v>12.3</v>
      </c>
      <c r="BB21">
        <f>_xlfn.QUARTILE.EXC(BC2:BC12,3)</f>
        <v>9.2249999999999996</v>
      </c>
      <c r="BC21">
        <f>_xlfn.QUARTILE.EXC(BD2:BD12,3)</f>
        <v>11.65</v>
      </c>
      <c r="BD21">
        <f>_xlfn.QUARTILE.EXC(BE2:BE12,3)</f>
        <v>6.5</v>
      </c>
      <c r="BE21">
        <f>_xlfn.QUARTILE.EXC(BF2:BF12,3)</f>
        <v>6.2</v>
      </c>
      <c r="BF21">
        <f>_xlfn.QUARTILE.EXC(BG2:BG12,3)</f>
        <v>5.6749999999999998</v>
      </c>
    </row>
    <row r="22" spans="1:58" x14ac:dyDescent="0.35">
      <c r="A22" t="s">
        <v>38</v>
      </c>
      <c r="B22">
        <v>7.5</v>
      </c>
      <c r="C22">
        <v>8.4</v>
      </c>
      <c r="D22">
        <v>8.3000000000000007</v>
      </c>
      <c r="E22">
        <v>8.3000000000000007</v>
      </c>
      <c r="F22">
        <v>6.7</v>
      </c>
      <c r="G22">
        <v>6.1</v>
      </c>
      <c r="I22">
        <v>8.5</v>
      </c>
      <c r="J22">
        <v>9</v>
      </c>
      <c r="K22">
        <v>6.7</v>
      </c>
      <c r="L22">
        <v>7.1</v>
      </c>
      <c r="AA22" s="11" t="s">
        <v>93</v>
      </c>
      <c r="AB22">
        <f>MAX(AC2:AC12)</f>
        <v>12.4</v>
      </c>
      <c r="AC22">
        <f>MAX(AD2:AD12)</f>
        <v>0</v>
      </c>
      <c r="AD22">
        <f>MAX(AE2:AE12)</f>
        <v>8.1</v>
      </c>
      <c r="AE22">
        <f>MAX(AF2:AF12)</f>
        <v>12.7</v>
      </c>
      <c r="AF22">
        <f>MAX(AG2:AG12)</f>
        <v>6.7</v>
      </c>
      <c r="AG22">
        <f>MAX(AH2:AH12)</f>
        <v>0</v>
      </c>
      <c r="AH22">
        <f>MAX(AI2:AI12)</f>
        <v>15.6</v>
      </c>
      <c r="AI22">
        <f>MAX(AJ2:AJ12)</f>
        <v>33.299999999999997</v>
      </c>
      <c r="AJ22">
        <f>MAX(AK2:AK12)</f>
        <v>30.5</v>
      </c>
      <c r="AK22">
        <f>MAX(AL2:AL12)</f>
        <v>12.5</v>
      </c>
      <c r="AL22">
        <f>MAX(AM2:AM12)</f>
        <v>0</v>
      </c>
      <c r="AM22">
        <f>MAX(AN2:AN12)</f>
        <v>15.5</v>
      </c>
      <c r="AN22">
        <f>MAX(AO2:AO12)</f>
        <v>20.6</v>
      </c>
      <c r="AO22">
        <f>MAX(AP2:AP12)</f>
        <v>0</v>
      </c>
      <c r="AP22">
        <f>MAX(AQ2:AQ12)</f>
        <v>6</v>
      </c>
      <c r="AQ22">
        <f>MAX(AR2:AR12)</f>
        <v>7.8</v>
      </c>
      <c r="AR22">
        <f>MAX(AS2:AS12)</f>
        <v>3.5</v>
      </c>
      <c r="AS22">
        <f>MAX(AT2:AT12)</f>
        <v>5</v>
      </c>
      <c r="AT22">
        <f>MAX(AU2:AU12)</f>
        <v>9.6</v>
      </c>
      <c r="AU22">
        <f>MAX(AV2:AV12)</f>
        <v>9</v>
      </c>
      <c r="AV22">
        <f>MAX(AW2:AW12)</f>
        <v>0</v>
      </c>
      <c r="AW22">
        <f>MAX(AX2:AX12)</f>
        <v>25.8</v>
      </c>
      <c r="AX22">
        <f>MAX(AY2:AY12)</f>
        <v>7.8</v>
      </c>
      <c r="AY22">
        <f>MAX(AZ2:AZ12)</f>
        <v>27.1</v>
      </c>
      <c r="AZ22">
        <f>MAX(BA2:BA12)</f>
        <v>7.2</v>
      </c>
      <c r="BA22">
        <f>MAX(BB2:BB12)</f>
        <v>12.8</v>
      </c>
      <c r="BB22">
        <f>MAX(BC2:BC12)</f>
        <v>10.6</v>
      </c>
      <c r="BC22">
        <f>MAX(BD2:BD12)</f>
        <v>12.4</v>
      </c>
      <c r="BD22">
        <f>MAX(BE2:BE12)</f>
        <v>7.7</v>
      </c>
      <c r="BE22">
        <f>MAX(BF2:BF12)</f>
        <v>6.3</v>
      </c>
      <c r="BF22">
        <f>MAX(BG2:BG12)</f>
        <v>6.8</v>
      </c>
    </row>
    <row r="23" spans="1:58" x14ac:dyDescent="0.35">
      <c r="A23" t="s">
        <v>39</v>
      </c>
      <c r="AA23" s="11" t="s">
        <v>94</v>
      </c>
      <c r="AB23">
        <f>AB21-AB20</f>
        <v>3.9000000000000004</v>
      </c>
      <c r="AC23" t="e">
        <f t="shared" ref="AC23:BF23" si="4">AC21-AC20</f>
        <v>#NUM!</v>
      </c>
      <c r="AD23">
        <f t="shared" si="4"/>
        <v>2.2999999999999998</v>
      </c>
      <c r="AE23">
        <f t="shared" si="4"/>
        <v>3.7999999999999989</v>
      </c>
      <c r="AF23">
        <f t="shared" si="4"/>
        <v>2.2000000000000002</v>
      </c>
      <c r="AG23" t="e">
        <f t="shared" si="4"/>
        <v>#NUM!</v>
      </c>
      <c r="AH23">
        <f t="shared" si="4"/>
        <v>5.3</v>
      </c>
      <c r="AI23">
        <f t="shared" si="4"/>
        <v>3</v>
      </c>
      <c r="AJ23">
        <f t="shared" si="4"/>
        <v>10.100000000000001</v>
      </c>
      <c r="AK23">
        <f t="shared" si="4"/>
        <v>3</v>
      </c>
      <c r="AL23" t="e">
        <f t="shared" si="4"/>
        <v>#NUM!</v>
      </c>
      <c r="AM23">
        <f t="shared" si="4"/>
        <v>1.9000000000000004</v>
      </c>
      <c r="AN23">
        <f t="shared" si="4"/>
        <v>11.1</v>
      </c>
      <c r="AO23" t="e">
        <f t="shared" si="4"/>
        <v>#NUM!</v>
      </c>
      <c r="AP23" t="e">
        <f t="shared" si="4"/>
        <v>#NUM!</v>
      </c>
      <c r="AQ23">
        <f t="shared" si="4"/>
        <v>2.3250000000000002</v>
      </c>
      <c r="AR23" t="e">
        <f t="shared" si="4"/>
        <v>#NUM!</v>
      </c>
      <c r="AS23">
        <f t="shared" si="4"/>
        <v>1.8000000000000003</v>
      </c>
      <c r="AT23">
        <f t="shared" si="4"/>
        <v>3.0999999999999996</v>
      </c>
      <c r="AU23">
        <f t="shared" si="4"/>
        <v>1.7250000000000005</v>
      </c>
      <c r="AV23" t="e">
        <f t="shared" si="4"/>
        <v>#NUM!</v>
      </c>
      <c r="AW23" t="e">
        <f t="shared" si="4"/>
        <v>#NUM!</v>
      </c>
      <c r="AX23" t="e">
        <f t="shared" si="4"/>
        <v>#NUM!</v>
      </c>
      <c r="AY23">
        <f t="shared" si="4"/>
        <v>8.4000000000000021</v>
      </c>
      <c r="AZ23" t="e">
        <f t="shared" si="4"/>
        <v>#NUM!</v>
      </c>
      <c r="BA23">
        <f t="shared" si="4"/>
        <v>2.9000000000000004</v>
      </c>
      <c r="BB23">
        <f t="shared" si="4"/>
        <v>1.7999999999999998</v>
      </c>
      <c r="BC23">
        <f t="shared" si="4"/>
        <v>5.875</v>
      </c>
      <c r="BD23">
        <f t="shared" si="4"/>
        <v>1.2000000000000002</v>
      </c>
      <c r="BE23">
        <f t="shared" si="4"/>
        <v>1.1000000000000005</v>
      </c>
      <c r="BF23">
        <f t="shared" si="4"/>
        <v>2.2749999999999999</v>
      </c>
    </row>
    <row r="24" spans="1:58" x14ac:dyDescent="0.35">
      <c r="A24" t="s">
        <v>40</v>
      </c>
      <c r="B24">
        <v>25.8</v>
      </c>
      <c r="C24">
        <v>25.2</v>
      </c>
      <c r="AA24" s="11" t="s">
        <v>95</v>
      </c>
      <c r="AB24">
        <f>AB22-AB19</f>
        <v>6.3000000000000007</v>
      </c>
      <c r="AC24">
        <f t="shared" ref="AC24:BF24" si="5">AC22-AC19</f>
        <v>0</v>
      </c>
      <c r="AD24">
        <f t="shared" si="5"/>
        <v>6.3</v>
      </c>
      <c r="AE24">
        <f t="shared" si="5"/>
        <v>5.9999999999999991</v>
      </c>
      <c r="AF24">
        <f t="shared" si="5"/>
        <v>2.8000000000000003</v>
      </c>
      <c r="AG24">
        <f t="shared" si="5"/>
        <v>0</v>
      </c>
      <c r="AH24">
        <f t="shared" si="5"/>
        <v>11.2</v>
      </c>
      <c r="AI24">
        <f t="shared" si="5"/>
        <v>15.799999999999997</v>
      </c>
      <c r="AJ24">
        <f t="shared" si="5"/>
        <v>16.399999999999999</v>
      </c>
      <c r="AK24">
        <f t="shared" si="5"/>
        <v>5.6</v>
      </c>
      <c r="AL24">
        <f t="shared" si="5"/>
        <v>0</v>
      </c>
      <c r="AM24">
        <f t="shared" si="5"/>
        <v>4.1999999999999993</v>
      </c>
      <c r="AN24">
        <f t="shared" si="5"/>
        <v>15.200000000000001</v>
      </c>
      <c r="AO24">
        <f t="shared" si="5"/>
        <v>0</v>
      </c>
      <c r="AP24">
        <f t="shared" si="5"/>
        <v>0</v>
      </c>
      <c r="AQ24">
        <f t="shared" si="5"/>
        <v>4.3</v>
      </c>
      <c r="AR24">
        <f t="shared" si="5"/>
        <v>0</v>
      </c>
      <c r="AS24">
        <f t="shared" si="5"/>
        <v>2.1</v>
      </c>
      <c r="AT24">
        <f t="shared" si="5"/>
        <v>7.1999999999999993</v>
      </c>
      <c r="AU24">
        <f t="shared" si="5"/>
        <v>2.9000000000000004</v>
      </c>
      <c r="AV24">
        <f t="shared" si="5"/>
        <v>0</v>
      </c>
      <c r="AW24">
        <f t="shared" si="5"/>
        <v>0.60000000000000142</v>
      </c>
      <c r="AX24">
        <f t="shared" si="5"/>
        <v>0</v>
      </c>
      <c r="AY24">
        <f t="shared" si="5"/>
        <v>15.400000000000002</v>
      </c>
      <c r="AZ24">
        <f t="shared" si="5"/>
        <v>0</v>
      </c>
      <c r="BA24">
        <f t="shared" si="5"/>
        <v>7.0000000000000009</v>
      </c>
      <c r="BB24">
        <f t="shared" si="5"/>
        <v>6.3</v>
      </c>
      <c r="BC24">
        <f t="shared" si="5"/>
        <v>8.5</v>
      </c>
      <c r="BD24">
        <f t="shared" si="5"/>
        <v>3.7</v>
      </c>
      <c r="BE24">
        <f t="shared" si="5"/>
        <v>3.4</v>
      </c>
      <c r="BF24">
        <f t="shared" si="5"/>
        <v>4</v>
      </c>
    </row>
    <row r="25" spans="1:58" x14ac:dyDescent="0.35">
      <c r="A25" t="s">
        <v>41</v>
      </c>
      <c r="H25">
        <v>7.8</v>
      </c>
      <c r="AA25" s="11" t="s">
        <v>96</v>
      </c>
      <c r="AB25">
        <f>AB20-(1.5*AB23)</f>
        <v>1.1499999999999995</v>
      </c>
      <c r="AC25" t="e">
        <f>AC20-(1.5*AC23)</f>
        <v>#NUM!</v>
      </c>
      <c r="AD25">
        <f t="shared" ref="AD25:BF25" si="6">AD20-(1.5*AD23)</f>
        <v>-1.4499999999999997</v>
      </c>
      <c r="AE25">
        <f t="shared" si="6"/>
        <v>2.200000000000002</v>
      </c>
      <c r="AF25">
        <f t="shared" si="6"/>
        <v>0.89999999999999991</v>
      </c>
      <c r="AG25" t="e">
        <f t="shared" si="6"/>
        <v>#NUM!</v>
      </c>
      <c r="AH25">
        <f t="shared" si="6"/>
        <v>-3.1499999999999995</v>
      </c>
      <c r="AI25">
        <f t="shared" si="6"/>
        <v>20.3</v>
      </c>
      <c r="AJ25">
        <f t="shared" si="6"/>
        <v>0.34999999999999787</v>
      </c>
      <c r="AK25">
        <f t="shared" si="6"/>
        <v>2.9000000000000004</v>
      </c>
      <c r="AL25" t="e">
        <f t="shared" si="6"/>
        <v>#NUM!</v>
      </c>
      <c r="AM25">
        <f t="shared" si="6"/>
        <v>10.349999999999998</v>
      </c>
      <c r="AN25">
        <f t="shared" si="6"/>
        <v>-10.549999999999999</v>
      </c>
      <c r="AO25" t="e">
        <f t="shared" si="6"/>
        <v>#NUM!</v>
      </c>
      <c r="AP25" t="e">
        <f t="shared" si="6"/>
        <v>#NUM!</v>
      </c>
      <c r="AQ25">
        <f t="shared" si="6"/>
        <v>1.1374999999999997</v>
      </c>
      <c r="AR25" t="e">
        <f t="shared" si="6"/>
        <v>#NUM!</v>
      </c>
      <c r="AS25">
        <f t="shared" si="6"/>
        <v>0.39999999999999991</v>
      </c>
      <c r="AT25">
        <f t="shared" si="6"/>
        <v>-0.64999999999999947</v>
      </c>
      <c r="AU25">
        <f t="shared" si="6"/>
        <v>4.1124999999999989</v>
      </c>
      <c r="AV25" t="e">
        <f t="shared" si="6"/>
        <v>#NUM!</v>
      </c>
      <c r="AW25" t="e">
        <f t="shared" si="6"/>
        <v>#NUM!</v>
      </c>
      <c r="AX25" t="e">
        <f t="shared" si="6"/>
        <v>#NUM!</v>
      </c>
      <c r="AY25">
        <f t="shared" si="6"/>
        <v>-0.70000000000000462</v>
      </c>
      <c r="AZ25" t="e">
        <f t="shared" si="6"/>
        <v>#NUM!</v>
      </c>
      <c r="BA25">
        <f t="shared" si="6"/>
        <v>5.05</v>
      </c>
      <c r="BB25">
        <f t="shared" si="6"/>
        <v>4.7249999999999996</v>
      </c>
      <c r="BC25">
        <f t="shared" si="6"/>
        <v>-3.0374999999999996</v>
      </c>
      <c r="BD25">
        <f t="shared" si="6"/>
        <v>3.4999999999999996</v>
      </c>
      <c r="BE25">
        <f t="shared" si="6"/>
        <v>3.4499999999999988</v>
      </c>
      <c r="BF25">
        <f t="shared" si="6"/>
        <v>-1.2499999999999734E-2</v>
      </c>
    </row>
    <row r="26" spans="1:58" x14ac:dyDescent="0.35">
      <c r="A26" t="s">
        <v>42</v>
      </c>
      <c r="B26">
        <v>27.1</v>
      </c>
      <c r="C26">
        <v>12.2</v>
      </c>
      <c r="D26">
        <v>12.1</v>
      </c>
      <c r="E26">
        <v>13.5</v>
      </c>
      <c r="I26">
        <v>11.7</v>
      </c>
      <c r="AA26" s="11" t="s">
        <v>97</v>
      </c>
      <c r="AB26">
        <f>AB21+(1.5*AB23)</f>
        <v>16.75</v>
      </c>
      <c r="AC26" t="e">
        <f t="shared" ref="AC26:BF26" si="7">AC21+(1.5*AC23)</f>
        <v>#NUM!</v>
      </c>
      <c r="AD26">
        <f t="shared" si="7"/>
        <v>7.75</v>
      </c>
      <c r="AE26">
        <f t="shared" si="7"/>
        <v>17.399999999999999</v>
      </c>
      <c r="AF26">
        <f t="shared" si="7"/>
        <v>9.7000000000000011</v>
      </c>
      <c r="AG26" t="e">
        <f t="shared" si="7"/>
        <v>#NUM!</v>
      </c>
      <c r="AH26">
        <f t="shared" si="7"/>
        <v>18.049999999999997</v>
      </c>
      <c r="AI26">
        <f t="shared" si="7"/>
        <v>32.299999999999997</v>
      </c>
      <c r="AJ26">
        <f t="shared" si="7"/>
        <v>40.75</v>
      </c>
      <c r="AK26">
        <f t="shared" si="7"/>
        <v>14.9</v>
      </c>
      <c r="AL26" t="e">
        <f t="shared" si="7"/>
        <v>#NUM!</v>
      </c>
      <c r="AM26">
        <f t="shared" si="7"/>
        <v>17.95</v>
      </c>
      <c r="AN26">
        <f t="shared" si="7"/>
        <v>33.849999999999994</v>
      </c>
      <c r="AO26" t="e">
        <f t="shared" si="7"/>
        <v>#NUM!</v>
      </c>
      <c r="AP26" t="e">
        <f t="shared" si="7"/>
        <v>#NUM!</v>
      </c>
      <c r="AQ26">
        <f t="shared" si="7"/>
        <v>10.4375</v>
      </c>
      <c r="AR26" t="e">
        <f t="shared" si="7"/>
        <v>#NUM!</v>
      </c>
      <c r="AS26">
        <f t="shared" si="7"/>
        <v>7.6000000000000005</v>
      </c>
      <c r="AT26">
        <f t="shared" si="7"/>
        <v>11.75</v>
      </c>
      <c r="AU26">
        <f t="shared" si="7"/>
        <v>11.012500000000001</v>
      </c>
      <c r="AV26" t="e">
        <f t="shared" si="7"/>
        <v>#NUM!</v>
      </c>
      <c r="AW26" t="e">
        <f t="shared" si="7"/>
        <v>#NUM!</v>
      </c>
      <c r="AX26" t="e">
        <f t="shared" si="7"/>
        <v>#NUM!</v>
      </c>
      <c r="AY26">
        <f t="shared" si="7"/>
        <v>32.900000000000006</v>
      </c>
      <c r="AZ26" t="e">
        <f t="shared" si="7"/>
        <v>#NUM!</v>
      </c>
      <c r="BA26">
        <f t="shared" si="7"/>
        <v>16.650000000000002</v>
      </c>
      <c r="BB26">
        <f t="shared" si="7"/>
        <v>11.924999999999999</v>
      </c>
      <c r="BC26">
        <f t="shared" si="7"/>
        <v>20.462499999999999</v>
      </c>
      <c r="BD26">
        <f t="shared" si="7"/>
        <v>8.3000000000000007</v>
      </c>
      <c r="BE26">
        <f t="shared" si="7"/>
        <v>7.8500000000000014</v>
      </c>
      <c r="BF26">
        <f t="shared" si="7"/>
        <v>9.0874999999999986</v>
      </c>
    </row>
    <row r="27" spans="1:58" x14ac:dyDescent="0.35">
      <c r="A27" t="s">
        <v>43</v>
      </c>
      <c r="H27">
        <v>7.2</v>
      </c>
    </row>
    <row r="28" spans="1:58" x14ac:dyDescent="0.35">
      <c r="A28" t="s">
        <v>44</v>
      </c>
      <c r="B28">
        <v>10</v>
      </c>
      <c r="C28">
        <v>12.8</v>
      </c>
      <c r="D28">
        <v>12.3</v>
      </c>
      <c r="E28">
        <v>9.4</v>
      </c>
      <c r="F28">
        <v>9.5</v>
      </c>
      <c r="G28">
        <v>10.6</v>
      </c>
      <c r="H28">
        <v>5.8</v>
      </c>
      <c r="I28">
        <v>9.6</v>
      </c>
      <c r="J28">
        <v>12.3</v>
      </c>
      <c r="K28">
        <v>9</v>
      </c>
      <c r="L28">
        <v>9.9</v>
      </c>
    </row>
    <row r="29" spans="1:58" x14ac:dyDescent="0.35">
      <c r="A29" t="s">
        <v>45</v>
      </c>
      <c r="B29">
        <v>10.6</v>
      </c>
      <c r="C29">
        <v>9.9</v>
      </c>
      <c r="D29">
        <v>8.4</v>
      </c>
      <c r="E29">
        <v>7.7</v>
      </c>
      <c r="F29">
        <v>8.1</v>
      </c>
      <c r="G29">
        <v>4.3</v>
      </c>
      <c r="I29">
        <v>9</v>
      </c>
      <c r="J29">
        <v>7.8</v>
      </c>
      <c r="K29">
        <v>6.9</v>
      </c>
      <c r="L29">
        <v>7.6</v>
      </c>
    </row>
    <row r="30" spans="1:58" x14ac:dyDescent="0.35">
      <c r="A30" t="s">
        <v>46</v>
      </c>
      <c r="B30">
        <v>9.6999999999999993</v>
      </c>
      <c r="C30">
        <v>7.2</v>
      </c>
      <c r="D30">
        <v>8</v>
      </c>
      <c r="H30">
        <v>5.3</v>
      </c>
      <c r="I30">
        <v>12.3</v>
      </c>
      <c r="J30">
        <v>12.4</v>
      </c>
      <c r="K30">
        <v>7.4</v>
      </c>
      <c r="L30">
        <v>3.9</v>
      </c>
    </row>
    <row r="31" spans="1:58" x14ac:dyDescent="0.35">
      <c r="A31" t="s">
        <v>47</v>
      </c>
      <c r="B31">
        <v>5.5</v>
      </c>
      <c r="C31">
        <v>6.5</v>
      </c>
      <c r="D31">
        <v>7.7</v>
      </c>
      <c r="E31">
        <v>6.2</v>
      </c>
      <c r="F31">
        <v>5.8</v>
      </c>
      <c r="G31">
        <v>5.8</v>
      </c>
      <c r="H31">
        <v>5.0999999999999996</v>
      </c>
      <c r="I31">
        <v>7.6</v>
      </c>
      <c r="J31">
        <v>6.1</v>
      </c>
      <c r="K31">
        <v>4</v>
      </c>
      <c r="L31">
        <v>5.3</v>
      </c>
    </row>
    <row r="32" spans="1:58" x14ac:dyDescent="0.35">
      <c r="A32" t="s">
        <v>48</v>
      </c>
      <c r="B32">
        <v>6.1</v>
      </c>
      <c r="C32">
        <v>6.1</v>
      </c>
      <c r="D32">
        <v>6</v>
      </c>
      <c r="E32">
        <v>6.3</v>
      </c>
      <c r="F32">
        <v>6.2</v>
      </c>
      <c r="G32">
        <v>5.7</v>
      </c>
      <c r="H32">
        <v>2.9</v>
      </c>
      <c r="I32">
        <v>5.7</v>
      </c>
      <c r="J32">
        <v>6.3</v>
      </c>
      <c r="K32">
        <v>5.0999999999999996</v>
      </c>
      <c r="L32">
        <v>4.5999999999999996</v>
      </c>
    </row>
    <row r="33" spans="1:21" x14ac:dyDescent="0.35">
      <c r="A33" t="s">
        <v>49</v>
      </c>
      <c r="B33">
        <v>6.8</v>
      </c>
      <c r="C33">
        <v>5.3</v>
      </c>
      <c r="D33">
        <v>4.5999999999999996</v>
      </c>
      <c r="E33">
        <v>4.2</v>
      </c>
      <c r="F33">
        <v>3.6</v>
      </c>
      <c r="G33">
        <v>2.8</v>
      </c>
    </row>
    <row r="39" spans="1:21" x14ac:dyDescent="0.35">
      <c r="N39" s="17" t="s">
        <v>104</v>
      </c>
      <c r="O39" s="17"/>
      <c r="P39" s="17"/>
      <c r="Q39" s="17"/>
      <c r="R39" s="17"/>
      <c r="S39" s="17"/>
      <c r="T39" s="17"/>
      <c r="U39" s="17"/>
    </row>
    <row r="40" spans="1:21" x14ac:dyDescent="0.35">
      <c r="N40" s="17"/>
      <c r="O40" s="17"/>
      <c r="P40" s="17"/>
      <c r="Q40" s="17"/>
      <c r="R40" s="17"/>
      <c r="S40" s="17"/>
      <c r="T40" s="17"/>
      <c r="U40" s="17"/>
    </row>
    <row r="42" spans="1:21" x14ac:dyDescent="0.35">
      <c r="N42" t="s">
        <v>102</v>
      </c>
      <c r="O42" t="s">
        <v>103</v>
      </c>
    </row>
    <row r="43" spans="1:21" x14ac:dyDescent="0.35">
      <c r="N43">
        <v>2013</v>
      </c>
      <c r="O43" s="12">
        <f>AVERAGE(B3:B33)</f>
        <v>13.742857142857144</v>
      </c>
    </row>
    <row r="44" spans="1:21" x14ac:dyDescent="0.35">
      <c r="N44">
        <v>2014</v>
      </c>
      <c r="O44" s="12">
        <f>AVERAGE(C3:C33)</f>
        <v>12.428571428571429</v>
      </c>
    </row>
    <row r="45" spans="1:21" x14ac:dyDescent="0.35">
      <c r="N45">
        <v>2015</v>
      </c>
      <c r="O45" s="12">
        <f>AVERAGE(D3:D33)</f>
        <v>11.154999999999999</v>
      </c>
    </row>
    <row r="46" spans="1:21" x14ac:dyDescent="0.35">
      <c r="N46">
        <v>2016</v>
      </c>
      <c r="O46" s="12">
        <f>AVERAGE(E3:E33)</f>
        <v>10.305263157894737</v>
      </c>
    </row>
    <row r="47" spans="1:21" x14ac:dyDescent="0.35">
      <c r="N47">
        <v>2017</v>
      </c>
      <c r="O47" s="12">
        <f>AVERAGE(F3:F33)</f>
        <v>8.5842105263157897</v>
      </c>
    </row>
    <row r="48" spans="1:21" x14ac:dyDescent="0.35">
      <c r="N48">
        <v>2018</v>
      </c>
      <c r="O48" s="12">
        <f>AVERAGE(G3:G33)</f>
        <v>8.1736842105263161</v>
      </c>
    </row>
    <row r="49" spans="14:28" x14ac:dyDescent="0.35">
      <c r="N49">
        <v>2019</v>
      </c>
      <c r="O49" s="12">
        <f>AVERAGE(H3:H33)</f>
        <v>7.4750000000000014</v>
      </c>
    </row>
    <row r="50" spans="14:28" x14ac:dyDescent="0.35">
      <c r="N50">
        <v>2020</v>
      </c>
      <c r="O50" s="12">
        <f>AVERAGE(I3:I33)</f>
        <v>9.2199999999999989</v>
      </c>
    </row>
    <row r="51" spans="14:28" x14ac:dyDescent="0.35">
      <c r="N51">
        <v>2021</v>
      </c>
      <c r="O51" s="12">
        <f>AVERAGE(J3:J33)</f>
        <v>8.9052631578947388</v>
      </c>
    </row>
    <row r="52" spans="14:28" x14ac:dyDescent="0.35">
      <c r="N52">
        <v>2022</v>
      </c>
      <c r="O52" s="12">
        <f>AVERAGE(K3:K33)</f>
        <v>7.3947368421052628</v>
      </c>
    </row>
    <row r="53" spans="14:28" x14ac:dyDescent="0.35">
      <c r="N53">
        <v>2023</v>
      </c>
      <c r="O53" s="12">
        <f>AVERAGE(L3:L33)</f>
        <v>6.9684210526315775</v>
      </c>
    </row>
    <row r="54" spans="14:28" x14ac:dyDescent="0.35">
      <c r="AB54" s="12"/>
    </row>
    <row r="55" spans="14:28" x14ac:dyDescent="0.35">
      <c r="AB55" s="12"/>
    </row>
    <row r="56" spans="14:28" x14ac:dyDescent="0.35">
      <c r="AB56" s="12"/>
    </row>
    <row r="57" spans="14:28" x14ac:dyDescent="0.35">
      <c r="AB57" s="12"/>
    </row>
    <row r="58" spans="14:28" x14ac:dyDescent="0.35">
      <c r="AB58" s="12"/>
    </row>
    <row r="59" spans="14:28" x14ac:dyDescent="0.35">
      <c r="AB59" s="12"/>
    </row>
    <row r="60" spans="14:28" x14ac:dyDescent="0.35">
      <c r="AB60" s="12"/>
    </row>
    <row r="61" spans="14:28" x14ac:dyDescent="0.35">
      <c r="AB61" s="12"/>
    </row>
    <row r="62" spans="14:28" x14ac:dyDescent="0.35">
      <c r="AB62" s="12"/>
    </row>
    <row r="63" spans="14:28" x14ac:dyDescent="0.35">
      <c r="AB63" s="12"/>
    </row>
    <row r="64" spans="14:28" x14ac:dyDescent="0.35">
      <c r="AB64" s="12"/>
    </row>
  </sheetData>
  <mergeCells count="3">
    <mergeCell ref="N1:Y1"/>
    <mergeCell ref="AA14:BF14"/>
    <mergeCell ref="N39:U4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57D7-31FE-461E-9C73-64044DB9161E}">
  <dimension ref="A1:BM44"/>
  <sheetViews>
    <sheetView topLeftCell="I11" zoomScale="71" workbookViewId="0">
      <selection activeCell="P19" sqref="P19:P29"/>
    </sheetView>
  </sheetViews>
  <sheetFormatPr defaultRowHeight="14.5" x14ac:dyDescent="0.35"/>
  <cols>
    <col min="1" max="1" width="14.7265625" customWidth="1"/>
    <col min="2" max="12" width="6.1796875" customWidth="1"/>
    <col min="15" max="15" width="13.26953125" customWidth="1"/>
    <col min="28" max="28" width="17.26953125" bestFit="1" customWidth="1"/>
    <col min="29" max="29" width="14.36328125" bestFit="1" customWidth="1"/>
    <col min="30" max="30" width="9.54296875" bestFit="1" customWidth="1"/>
  </cols>
  <sheetData>
    <row r="1" spans="1:65" x14ac:dyDescent="0.35">
      <c r="O1" s="15" t="s">
        <v>98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B1" s="13" t="s">
        <v>99</v>
      </c>
      <c r="AC1" t="s">
        <v>70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35">
      <c r="A2" t="s">
        <v>70</v>
      </c>
      <c r="B2">
        <v>2013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C2" t="s">
        <v>56</v>
      </c>
      <c r="AD2">
        <v>27.4</v>
      </c>
      <c r="AF2">
        <v>6.4</v>
      </c>
      <c r="AG2">
        <v>14.6</v>
      </c>
      <c r="AH2">
        <v>12.3</v>
      </c>
      <c r="AI2">
        <v>14.8</v>
      </c>
      <c r="AJ2">
        <v>17.5</v>
      </c>
      <c r="AK2">
        <v>38.6</v>
      </c>
      <c r="AL2">
        <v>38.9</v>
      </c>
      <c r="AM2">
        <v>24.7</v>
      </c>
      <c r="AO2">
        <v>17.3</v>
      </c>
      <c r="AP2">
        <v>10</v>
      </c>
      <c r="AQ2">
        <v>17.7</v>
      </c>
      <c r="AS2">
        <v>12</v>
      </c>
      <c r="AV2">
        <v>18.100000000000001</v>
      </c>
      <c r="AW2">
        <v>12.4</v>
      </c>
      <c r="AY2">
        <v>29.6</v>
      </c>
      <c r="BA2">
        <v>24.5</v>
      </c>
      <c r="BC2">
        <v>20.399999999999999</v>
      </c>
      <c r="BD2">
        <v>27.4</v>
      </c>
      <c r="BF2">
        <v>10.7</v>
      </c>
      <c r="BG2">
        <v>13.9</v>
      </c>
      <c r="BH2">
        <v>10.8</v>
      </c>
      <c r="BJ2">
        <v>25.5</v>
      </c>
    </row>
    <row r="3" spans="1:65" x14ac:dyDescent="0.35">
      <c r="A3" t="s">
        <v>72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O3" s="9" t="s">
        <v>87</v>
      </c>
      <c r="P3">
        <f>AVERAGE(B5:B40)</f>
        <v>19.369565217391301</v>
      </c>
      <c r="Q3">
        <f>AVERAGE(C5:C40)</f>
        <v>17.668000000000006</v>
      </c>
      <c r="R3">
        <f>AVERAGE(D5:D40)</f>
        <v>16.934782608695652</v>
      </c>
      <c r="S3">
        <f>AVERAGE(E5:E40)</f>
        <v>16.396000000000004</v>
      </c>
      <c r="T3">
        <f>AVERAGE(F5:F40)</f>
        <v>15.22</v>
      </c>
      <c r="U3">
        <f>AVERAGE(G5:G40)</f>
        <v>13.556521739130437</v>
      </c>
      <c r="V3">
        <f>AVERAGE(H5:H40)</f>
        <v>11.737500000000002</v>
      </c>
      <c r="W3">
        <f>AVERAGE(I5:I40)</f>
        <v>14.552173913043475</v>
      </c>
      <c r="X3">
        <f>AVERAGE(J5:J40)</f>
        <v>13.487500000000002</v>
      </c>
      <c r="Y3">
        <f>AVERAGE(K5:K40)</f>
        <v>11.217391304347826</v>
      </c>
      <c r="Z3">
        <f>AVERAGE(L5:L40)</f>
        <v>10.861538461538458</v>
      </c>
      <c r="AC3" t="s">
        <v>57</v>
      </c>
      <c r="AD3">
        <v>29</v>
      </c>
      <c r="AF3">
        <v>4.5999999999999996</v>
      </c>
      <c r="AG3">
        <v>16.100000000000001</v>
      </c>
      <c r="AH3">
        <v>11.6</v>
      </c>
      <c r="AI3">
        <v>13.1</v>
      </c>
      <c r="AJ3">
        <v>16.100000000000001</v>
      </c>
      <c r="AK3">
        <v>33</v>
      </c>
      <c r="AL3">
        <v>36.1</v>
      </c>
      <c r="AM3">
        <v>24.4</v>
      </c>
      <c r="AO3">
        <v>17</v>
      </c>
      <c r="AP3">
        <v>10</v>
      </c>
      <c r="AQ3">
        <v>14.7</v>
      </c>
      <c r="AS3">
        <v>15</v>
      </c>
      <c r="AU3">
        <v>5.8</v>
      </c>
      <c r="AV3">
        <v>16.600000000000001</v>
      </c>
      <c r="AW3">
        <v>14.3</v>
      </c>
      <c r="AY3">
        <v>21.1</v>
      </c>
      <c r="BA3">
        <v>19.5</v>
      </c>
      <c r="BC3">
        <v>20.3</v>
      </c>
      <c r="BD3">
        <v>26.6</v>
      </c>
      <c r="BF3">
        <v>11.6</v>
      </c>
      <c r="BG3">
        <v>14.1</v>
      </c>
      <c r="BH3">
        <v>9</v>
      </c>
      <c r="BJ3">
        <v>19.600000000000001</v>
      </c>
      <c r="BL3">
        <v>22.5</v>
      </c>
    </row>
    <row r="4" spans="1:65" x14ac:dyDescent="0.35">
      <c r="O4" s="9" t="s">
        <v>88</v>
      </c>
      <c r="P4">
        <f>MEDIAN(B5:B40)</f>
        <v>17.5</v>
      </c>
      <c r="Q4">
        <f>MEDIAN(C5:C40)</f>
        <v>16.100000000000001</v>
      </c>
      <c r="R4">
        <f>MEDIAN(D5:D40)</f>
        <v>15.5</v>
      </c>
      <c r="S4">
        <f>MEDIAN(E5:E40)</f>
        <v>15.5</v>
      </c>
      <c r="T4">
        <f>MEDIAN(F5:F40)</f>
        <v>13.1</v>
      </c>
      <c r="U4">
        <f>MEDIAN(G5:G40)</f>
        <v>11.4</v>
      </c>
      <c r="V4">
        <f>MEDIAN(H5:H40)</f>
        <v>9.8500000000000014</v>
      </c>
      <c r="W4">
        <f>MEDIAN(I5:I40)</f>
        <v>12.5</v>
      </c>
      <c r="X4">
        <f>MEDIAN(J5:J40)</f>
        <v>12.149999999999999</v>
      </c>
      <c r="Y4">
        <f>MEDIAN(K5:K40)</f>
        <v>9.9</v>
      </c>
      <c r="Z4">
        <f>MEDIAN(L5:L40)</f>
        <v>10.050000000000001</v>
      </c>
      <c r="AC4" t="s">
        <v>58</v>
      </c>
      <c r="AD4">
        <v>25.1</v>
      </c>
      <c r="AF4">
        <v>4.0999999999999996</v>
      </c>
      <c r="AG4">
        <v>15.7</v>
      </c>
      <c r="AH4">
        <v>11.6</v>
      </c>
      <c r="AI4">
        <v>9.6999999999999993</v>
      </c>
      <c r="AJ4">
        <v>13</v>
      </c>
      <c r="AK4">
        <v>31.7</v>
      </c>
      <c r="AL4">
        <v>32.1</v>
      </c>
      <c r="AM4">
        <v>24.6</v>
      </c>
      <c r="AO4">
        <v>16.399999999999999</v>
      </c>
      <c r="AP4">
        <v>8.8000000000000007</v>
      </c>
      <c r="AQ4">
        <v>13.3</v>
      </c>
      <c r="AS4">
        <v>15.1</v>
      </c>
      <c r="AV4">
        <v>15.5</v>
      </c>
      <c r="AW4">
        <v>14.5</v>
      </c>
      <c r="AY4">
        <v>21.2</v>
      </c>
      <c r="BA4">
        <v>14.6</v>
      </c>
      <c r="BC4">
        <v>21.2</v>
      </c>
      <c r="BD4">
        <v>28</v>
      </c>
      <c r="BF4">
        <v>15.5</v>
      </c>
      <c r="BG4">
        <v>13.9</v>
      </c>
      <c r="BH4">
        <v>8.4</v>
      </c>
      <c r="BJ4">
        <v>15.5</v>
      </c>
    </row>
    <row r="5" spans="1:65" x14ac:dyDescent="0.35">
      <c r="A5" t="s">
        <v>19</v>
      </c>
      <c r="B5">
        <v>27.4</v>
      </c>
      <c r="C5">
        <v>29</v>
      </c>
      <c r="D5">
        <v>25.1</v>
      </c>
      <c r="E5">
        <v>25.6</v>
      </c>
      <c r="F5">
        <v>23.7</v>
      </c>
      <c r="G5">
        <v>22</v>
      </c>
      <c r="H5">
        <v>18.5</v>
      </c>
      <c r="I5">
        <v>19.7</v>
      </c>
      <c r="J5">
        <v>20.8</v>
      </c>
      <c r="K5">
        <v>17.100000000000001</v>
      </c>
      <c r="L5">
        <v>15.9</v>
      </c>
      <c r="O5" s="9" t="s">
        <v>89</v>
      </c>
      <c r="P5">
        <f>_xlfn.STDEV.P(B5:B40)</f>
        <v>8.6513348948666877</v>
      </c>
      <c r="Q5">
        <f>_xlfn.STDEV.P(C5:C40)</f>
        <v>7.6525404931956968</v>
      </c>
      <c r="R5">
        <f>_xlfn.STDEV.P(D5:D40)</f>
        <v>7.1549076313821542</v>
      </c>
      <c r="S5">
        <f>_xlfn.STDEV.P(E5:E40)</f>
        <v>7.1910210679707989</v>
      </c>
      <c r="T5">
        <f>_xlfn.STDEV.P(F5:F40)</f>
        <v>7.5209573858651773</v>
      </c>
      <c r="U5">
        <f>_xlfn.STDEV.P(G5:G40)</f>
        <v>6.687030021646148</v>
      </c>
      <c r="V5">
        <f>_xlfn.STDEV.P(H5:H40)</f>
        <v>6.1954158119801246</v>
      </c>
      <c r="W5">
        <f>_xlfn.STDEV.P(I5:I40)</f>
        <v>6.9040548618164745</v>
      </c>
      <c r="X5">
        <f>_xlfn.STDEV.P(J5:J40)</f>
        <v>6.0838113396674807</v>
      </c>
      <c r="Y5">
        <f>_xlfn.STDEV.P(K5:K40)</f>
        <v>4.8759081360530914</v>
      </c>
      <c r="Z5">
        <f>_xlfn.STDEV.P(L5:L40)</f>
        <v>4.9250596968718598</v>
      </c>
      <c r="AC5" t="s">
        <v>59</v>
      </c>
      <c r="AD5">
        <v>25.6</v>
      </c>
      <c r="AF5">
        <v>3.8</v>
      </c>
      <c r="AG5">
        <v>14.7</v>
      </c>
      <c r="AH5">
        <v>11.5</v>
      </c>
      <c r="AI5">
        <v>12.6</v>
      </c>
      <c r="AJ5">
        <v>10.3</v>
      </c>
      <c r="AK5">
        <v>29.6</v>
      </c>
      <c r="AL5">
        <v>27.9</v>
      </c>
      <c r="AM5">
        <v>24.2</v>
      </c>
      <c r="AO5">
        <v>15.6</v>
      </c>
      <c r="AP5">
        <v>10.1</v>
      </c>
      <c r="AQ5">
        <v>12.8</v>
      </c>
      <c r="AS5">
        <v>16.399999999999999</v>
      </c>
      <c r="AU5">
        <v>3.6</v>
      </c>
      <c r="AV5">
        <v>13.3</v>
      </c>
      <c r="AW5">
        <v>15.5</v>
      </c>
      <c r="AY5">
        <v>18.5</v>
      </c>
      <c r="BA5">
        <v>13.1</v>
      </c>
      <c r="BC5">
        <v>23.6</v>
      </c>
      <c r="BD5">
        <v>28.6</v>
      </c>
      <c r="BF5">
        <v>16.3</v>
      </c>
      <c r="BG5">
        <v>13.5</v>
      </c>
      <c r="BH5">
        <v>7.7</v>
      </c>
      <c r="BJ5">
        <v>16</v>
      </c>
      <c r="BL5">
        <v>25.1</v>
      </c>
    </row>
    <row r="6" spans="1:65" x14ac:dyDescent="0.35">
      <c r="A6" t="s">
        <v>20</v>
      </c>
      <c r="O6" s="9" t="s">
        <v>90</v>
      </c>
      <c r="P6">
        <f>MIN(B5:B40)</f>
        <v>6.4</v>
      </c>
      <c r="Q6">
        <f>MIN(C5:C40)</f>
        <v>4.5999999999999996</v>
      </c>
      <c r="R6">
        <f>MIN(D5:D40)</f>
        <v>4.0999999999999996</v>
      </c>
      <c r="S6">
        <f>MIN(E5:E40)</f>
        <v>3.6</v>
      </c>
      <c r="T6">
        <f>MIN(F5:F40)</f>
        <v>3.4</v>
      </c>
      <c r="U6">
        <f>MIN(G5:G40)</f>
        <v>2.2000000000000002</v>
      </c>
      <c r="V6">
        <f>MIN(H5:H40)</f>
        <v>2.7</v>
      </c>
      <c r="W6">
        <f>MIN(I5:I40)</f>
        <v>3.2</v>
      </c>
      <c r="X6">
        <f>MIN(J5:J40)</f>
        <v>3.7</v>
      </c>
      <c r="Y6">
        <f>MIN(K5:K40)</f>
        <v>2.7</v>
      </c>
      <c r="Z6">
        <f>MIN(L5:L40)</f>
        <v>3</v>
      </c>
      <c r="AC6" t="s">
        <v>60</v>
      </c>
      <c r="AD6">
        <v>23.7</v>
      </c>
      <c r="AF6">
        <v>3.4</v>
      </c>
      <c r="AG6">
        <v>13.1</v>
      </c>
      <c r="AH6">
        <v>11</v>
      </c>
      <c r="AI6">
        <v>10.4</v>
      </c>
      <c r="AJ6">
        <v>8.6</v>
      </c>
      <c r="AK6">
        <v>27.7</v>
      </c>
      <c r="AL6">
        <v>25.1</v>
      </c>
      <c r="AM6">
        <v>23.3</v>
      </c>
      <c r="AO6">
        <v>14.6</v>
      </c>
      <c r="AP6">
        <v>10.4</v>
      </c>
      <c r="AQ6">
        <v>12.1</v>
      </c>
      <c r="AS6">
        <v>16</v>
      </c>
      <c r="AU6">
        <v>6.5</v>
      </c>
      <c r="AV6">
        <v>11.4</v>
      </c>
      <c r="AW6">
        <v>14.7</v>
      </c>
      <c r="AX6">
        <v>9.1999999999999993</v>
      </c>
      <c r="AY6">
        <v>13.7</v>
      </c>
      <c r="BA6">
        <v>10.1</v>
      </c>
      <c r="BC6">
        <v>18.600000000000001</v>
      </c>
      <c r="BD6">
        <v>27.5</v>
      </c>
      <c r="BF6">
        <v>14.5</v>
      </c>
      <c r="BG6">
        <v>12.9</v>
      </c>
      <c r="BH6">
        <v>7.4</v>
      </c>
      <c r="BL6">
        <v>34.6</v>
      </c>
    </row>
    <row r="7" spans="1:65" x14ac:dyDescent="0.35">
      <c r="A7" t="s">
        <v>21</v>
      </c>
      <c r="B7">
        <v>6.4</v>
      </c>
      <c r="C7">
        <v>4.5999999999999996</v>
      </c>
      <c r="D7">
        <v>4.0999999999999996</v>
      </c>
      <c r="E7">
        <v>3.8</v>
      </c>
      <c r="F7">
        <v>3.4</v>
      </c>
      <c r="G7">
        <v>2.2000000000000002</v>
      </c>
      <c r="H7">
        <v>2.7</v>
      </c>
      <c r="I7">
        <v>3.2</v>
      </c>
      <c r="J7">
        <v>3.7</v>
      </c>
      <c r="K7">
        <v>2.7</v>
      </c>
      <c r="L7">
        <v>3</v>
      </c>
      <c r="O7" s="10" t="s">
        <v>91</v>
      </c>
      <c r="P7">
        <f>_xlfn.QUARTILE.EXC(B5:B40,1)</f>
        <v>12.3</v>
      </c>
      <c r="Q7">
        <f>_xlfn.QUARTILE.EXC(C5:C40,1)</f>
        <v>12.35</v>
      </c>
      <c r="R7">
        <f>_xlfn.QUARTILE.EXC(D5:D40,1)</f>
        <v>13</v>
      </c>
      <c r="S7">
        <f>_xlfn.QUARTILE.EXC(E5:E40,1)</f>
        <v>12.05</v>
      </c>
      <c r="T7">
        <f>_xlfn.QUARTILE.EXC(F5:F40,1)</f>
        <v>10.25</v>
      </c>
      <c r="U7">
        <f>_xlfn.QUARTILE.EXC(G5:G40,1)</f>
        <v>8.4</v>
      </c>
      <c r="V7">
        <f>_xlfn.QUARTILE.EXC(H5:H40,1)</f>
        <v>6.95</v>
      </c>
      <c r="W7">
        <f>_xlfn.QUARTILE.EXC(I5:I40,1)</f>
        <v>9.6999999999999993</v>
      </c>
      <c r="X7">
        <f>_xlfn.QUARTILE.EXC(J5:J40,1)</f>
        <v>9.9749999999999996</v>
      </c>
      <c r="Y7">
        <f>_xlfn.QUARTILE.EXC(K5:K40,1)</f>
        <v>8.1999999999999993</v>
      </c>
      <c r="Z7">
        <f>_xlfn.QUARTILE.EXC(L5:L40,1)</f>
        <v>7.4750000000000005</v>
      </c>
      <c r="AC7" t="s">
        <v>61</v>
      </c>
      <c r="AD7">
        <v>22</v>
      </c>
      <c r="AF7">
        <v>2.2000000000000002</v>
      </c>
      <c r="AG7">
        <v>11.3</v>
      </c>
      <c r="AH7">
        <v>10.1</v>
      </c>
      <c r="AI7">
        <v>9.8000000000000007</v>
      </c>
      <c r="AJ7">
        <v>7.9</v>
      </c>
      <c r="AK7">
        <v>26.8</v>
      </c>
      <c r="AL7">
        <v>23.5</v>
      </c>
      <c r="AM7">
        <v>20.7</v>
      </c>
      <c r="AO7">
        <v>13.9</v>
      </c>
      <c r="AP7">
        <v>7.2</v>
      </c>
      <c r="AQ7">
        <v>11.4</v>
      </c>
      <c r="AS7">
        <v>15.3</v>
      </c>
      <c r="AU7">
        <v>7.3</v>
      </c>
      <c r="AV7">
        <v>9.1999999999999993</v>
      </c>
      <c r="AW7">
        <v>13.4</v>
      </c>
      <c r="AY7">
        <v>10.9</v>
      </c>
      <c r="BA7">
        <v>8.4</v>
      </c>
      <c r="BC7">
        <v>19.3</v>
      </c>
      <c r="BD7">
        <v>28.4</v>
      </c>
      <c r="BF7">
        <v>12.7</v>
      </c>
      <c r="BG7">
        <v>13.3</v>
      </c>
      <c r="BH7">
        <v>6.8</v>
      </c>
    </row>
    <row r="8" spans="1:65" x14ac:dyDescent="0.35">
      <c r="A8" t="s">
        <v>22</v>
      </c>
      <c r="B8">
        <v>14.6</v>
      </c>
      <c r="C8">
        <v>16.100000000000001</v>
      </c>
      <c r="D8">
        <v>15.7</v>
      </c>
      <c r="E8">
        <v>14.7</v>
      </c>
      <c r="F8">
        <v>13.1</v>
      </c>
      <c r="G8">
        <v>11.3</v>
      </c>
      <c r="H8">
        <v>9.4</v>
      </c>
      <c r="I8">
        <v>11.4</v>
      </c>
      <c r="J8">
        <v>9.1</v>
      </c>
      <c r="K8">
        <v>9.6</v>
      </c>
      <c r="L8">
        <v>10</v>
      </c>
      <c r="O8" s="10" t="s">
        <v>92</v>
      </c>
      <c r="P8">
        <f>_xlfn.QUARTILE.EXC(B5:B40,3)</f>
        <v>25.5</v>
      </c>
      <c r="Q8">
        <f>_xlfn.QUARTILE.EXC(C5:C40,3)</f>
        <v>21.8</v>
      </c>
      <c r="R8">
        <f>_xlfn.QUARTILE.EXC(D5:D40,3)</f>
        <v>21.2</v>
      </c>
      <c r="S8">
        <f>_xlfn.QUARTILE.EXC(E5:E40,3)</f>
        <v>23.9</v>
      </c>
      <c r="T8">
        <f>_xlfn.QUARTILE.EXC(F5:F40,3)</f>
        <v>20.950000000000003</v>
      </c>
      <c r="U8">
        <f>_xlfn.QUARTILE.EXC(G5:G40,3)</f>
        <v>19.3</v>
      </c>
      <c r="V8">
        <f>_xlfn.QUARTILE.EXC(H5:H40,3)</f>
        <v>14.6</v>
      </c>
      <c r="W8">
        <f>_xlfn.QUARTILE.EXC(I5:I40,3)</f>
        <v>18.2</v>
      </c>
      <c r="X8">
        <f>_xlfn.QUARTILE.EXC(J5:J40,3)</f>
        <v>15.625</v>
      </c>
      <c r="Y8">
        <f>_xlfn.QUARTILE.EXC(K5:K40,3)</f>
        <v>13.9</v>
      </c>
      <c r="Z8">
        <f>_xlfn.QUARTILE.EXC(L5:L40,3)</f>
        <v>14.65</v>
      </c>
      <c r="AC8" t="s">
        <v>62</v>
      </c>
      <c r="AD8">
        <v>18.5</v>
      </c>
      <c r="AF8">
        <v>2.7</v>
      </c>
      <c r="AG8">
        <v>9.4</v>
      </c>
      <c r="AH8">
        <v>9.3000000000000007</v>
      </c>
      <c r="AI8">
        <v>7.6</v>
      </c>
      <c r="AJ8">
        <v>6.7</v>
      </c>
      <c r="AK8">
        <v>26.4</v>
      </c>
      <c r="AL8">
        <v>22.2</v>
      </c>
      <c r="AM8">
        <v>18</v>
      </c>
      <c r="AO8">
        <v>13.4</v>
      </c>
      <c r="AP8">
        <v>5.3</v>
      </c>
      <c r="AQ8">
        <v>7.4</v>
      </c>
      <c r="AS8">
        <v>10.3</v>
      </c>
      <c r="AU8">
        <v>9.1</v>
      </c>
      <c r="AV8">
        <v>8.5</v>
      </c>
      <c r="AW8">
        <v>12.7</v>
      </c>
      <c r="AX8">
        <v>5.6</v>
      </c>
      <c r="AY8">
        <v>11.8</v>
      </c>
      <c r="BA8">
        <v>6.8</v>
      </c>
      <c r="BC8">
        <v>15</v>
      </c>
      <c r="BD8">
        <v>25.6</v>
      </c>
      <c r="BF8">
        <v>10.6</v>
      </c>
      <c r="BG8">
        <v>12.2</v>
      </c>
      <c r="BH8">
        <v>6.6</v>
      </c>
    </row>
    <row r="9" spans="1:65" x14ac:dyDescent="0.35">
      <c r="A9" t="s">
        <v>23</v>
      </c>
      <c r="B9">
        <v>12.3</v>
      </c>
      <c r="C9">
        <v>11.6</v>
      </c>
      <c r="D9">
        <v>11.6</v>
      </c>
      <c r="E9">
        <v>11.5</v>
      </c>
      <c r="F9">
        <v>11</v>
      </c>
      <c r="G9">
        <v>10.1</v>
      </c>
      <c r="H9">
        <v>9.3000000000000007</v>
      </c>
      <c r="I9">
        <v>12.2</v>
      </c>
      <c r="J9">
        <v>9.9</v>
      </c>
      <c r="K9">
        <v>8.1999999999999993</v>
      </c>
      <c r="L9">
        <v>8.1999999999999993</v>
      </c>
      <c r="O9" s="11" t="s">
        <v>93</v>
      </c>
      <c r="P9">
        <f>MAX(B5:B40)</f>
        <v>38.9</v>
      </c>
      <c r="Q9">
        <f>MAX(C5:C40)</f>
        <v>36.1</v>
      </c>
      <c r="R9">
        <f>MAX(D5:D40)</f>
        <v>32.1</v>
      </c>
      <c r="S9">
        <f>MAX(E5:E40)</f>
        <v>29.6</v>
      </c>
      <c r="T9">
        <f>MAX(F5:F40)</f>
        <v>34.6</v>
      </c>
      <c r="U9">
        <f>MAX(G5:G40)</f>
        <v>28.4</v>
      </c>
      <c r="V9">
        <f>MAX(H5:H40)</f>
        <v>26.4</v>
      </c>
      <c r="W9">
        <f>MAX(I5:I40)</f>
        <v>31.9</v>
      </c>
      <c r="X9">
        <f>MAX(J5:J40)</f>
        <v>30.8</v>
      </c>
      <c r="Y9">
        <f>MAX(K5:K40)</f>
        <v>23.1</v>
      </c>
      <c r="Z9">
        <f>MAX(L5:L40)</f>
        <v>23.4</v>
      </c>
      <c r="AC9" t="s">
        <v>63</v>
      </c>
      <c r="AD9">
        <v>19.7</v>
      </c>
      <c r="AF9">
        <v>3.2</v>
      </c>
      <c r="AG9">
        <v>11.4</v>
      </c>
      <c r="AH9">
        <v>12.2</v>
      </c>
      <c r="AI9">
        <v>10.6</v>
      </c>
      <c r="AJ9">
        <v>8.1999999999999993</v>
      </c>
      <c r="AK9">
        <v>28.7</v>
      </c>
      <c r="AL9">
        <v>26.6</v>
      </c>
      <c r="AM9">
        <v>18.2</v>
      </c>
      <c r="AO9">
        <v>12.9</v>
      </c>
      <c r="AP9">
        <v>8.3000000000000007</v>
      </c>
      <c r="AQ9">
        <v>10.7</v>
      </c>
      <c r="AS9">
        <v>16.399999999999999</v>
      </c>
      <c r="AU9">
        <v>9.1999999999999993</v>
      </c>
      <c r="AV9">
        <v>9.6999999999999993</v>
      </c>
      <c r="AW9">
        <v>15.3</v>
      </c>
      <c r="AY9">
        <v>14.4</v>
      </c>
      <c r="BA9">
        <v>6.6</v>
      </c>
      <c r="BC9">
        <v>16.399999999999999</v>
      </c>
      <c r="BD9">
        <v>31.9</v>
      </c>
      <c r="BE9">
        <v>19.2</v>
      </c>
      <c r="BF9">
        <v>12.4</v>
      </c>
      <c r="BG9">
        <v>12.5</v>
      </c>
    </row>
    <row r="10" spans="1:65" x14ac:dyDescent="0.35">
      <c r="A10" t="s">
        <v>24</v>
      </c>
      <c r="B10">
        <v>14.8</v>
      </c>
      <c r="C10">
        <v>13.1</v>
      </c>
      <c r="D10">
        <v>9.6999999999999993</v>
      </c>
      <c r="E10">
        <v>12.6</v>
      </c>
      <c r="F10">
        <v>10.4</v>
      </c>
      <c r="G10">
        <v>9.8000000000000007</v>
      </c>
      <c r="H10">
        <v>7.6</v>
      </c>
      <c r="I10">
        <v>10.6</v>
      </c>
      <c r="J10">
        <v>11.3</v>
      </c>
      <c r="K10">
        <v>9.1999999999999993</v>
      </c>
      <c r="L10">
        <v>10.1</v>
      </c>
      <c r="O10" s="11" t="s">
        <v>94</v>
      </c>
      <c r="P10">
        <f>P8-P7</f>
        <v>13.2</v>
      </c>
      <c r="Q10">
        <f t="shared" ref="Q10:Z10" si="0">Q8-Q7</f>
        <v>9.4500000000000011</v>
      </c>
      <c r="R10">
        <f t="shared" si="0"/>
        <v>8.1999999999999993</v>
      </c>
      <c r="S10">
        <f t="shared" si="0"/>
        <v>11.849999999999998</v>
      </c>
      <c r="T10">
        <f t="shared" si="0"/>
        <v>10.700000000000003</v>
      </c>
      <c r="U10">
        <f t="shared" si="0"/>
        <v>10.9</v>
      </c>
      <c r="V10">
        <f t="shared" si="0"/>
        <v>7.6499999999999995</v>
      </c>
      <c r="W10">
        <f t="shared" si="0"/>
        <v>8.5</v>
      </c>
      <c r="X10">
        <f t="shared" si="0"/>
        <v>5.65</v>
      </c>
      <c r="Y10">
        <f t="shared" si="0"/>
        <v>5.7000000000000011</v>
      </c>
      <c r="Z10">
        <f t="shared" si="0"/>
        <v>7.1749999999999998</v>
      </c>
      <c r="AC10" t="s">
        <v>64</v>
      </c>
      <c r="AD10">
        <v>20.8</v>
      </c>
      <c r="AF10">
        <v>3.7</v>
      </c>
      <c r="AG10">
        <v>9.1</v>
      </c>
      <c r="AH10">
        <v>9.9</v>
      </c>
      <c r="AI10">
        <v>11.3</v>
      </c>
      <c r="AJ10">
        <v>7.4</v>
      </c>
      <c r="AK10">
        <v>23.6</v>
      </c>
      <c r="AL10">
        <v>24.3</v>
      </c>
      <c r="AM10">
        <v>16.2</v>
      </c>
      <c r="AO10">
        <v>14.5</v>
      </c>
      <c r="AP10">
        <v>10.8</v>
      </c>
      <c r="AQ10">
        <v>11.1</v>
      </c>
      <c r="AR10">
        <v>10.199999999999999</v>
      </c>
      <c r="AS10">
        <v>12.1</v>
      </c>
      <c r="AU10">
        <v>5.7</v>
      </c>
      <c r="AV10">
        <v>11.5</v>
      </c>
      <c r="AW10">
        <v>15.1</v>
      </c>
      <c r="AY10">
        <v>12.2</v>
      </c>
      <c r="BA10">
        <v>7.4</v>
      </c>
      <c r="BC10">
        <v>15.8</v>
      </c>
      <c r="BD10">
        <v>30.8</v>
      </c>
      <c r="BE10">
        <v>14.1</v>
      </c>
      <c r="BF10">
        <v>12.8</v>
      </c>
      <c r="BG10">
        <v>13.3</v>
      </c>
    </row>
    <row r="11" spans="1:65" x14ac:dyDescent="0.35">
      <c r="A11" t="s">
        <v>25</v>
      </c>
      <c r="B11">
        <v>17.5</v>
      </c>
      <c r="C11">
        <v>16.100000000000001</v>
      </c>
      <c r="D11">
        <v>13</v>
      </c>
      <c r="E11">
        <v>10.3</v>
      </c>
      <c r="F11">
        <v>8.6</v>
      </c>
      <c r="G11">
        <v>7.9</v>
      </c>
      <c r="H11">
        <v>6.7</v>
      </c>
      <c r="I11">
        <v>8.1999999999999993</v>
      </c>
      <c r="J11">
        <v>7.4</v>
      </c>
      <c r="K11">
        <v>5.8</v>
      </c>
      <c r="L11">
        <v>5.7</v>
      </c>
      <c r="O11" s="11" t="s">
        <v>95</v>
      </c>
      <c r="P11">
        <f>P9-P6</f>
        <v>32.5</v>
      </c>
      <c r="Q11">
        <f t="shared" ref="Q11:Z11" si="1">Q9-Q6</f>
        <v>31.5</v>
      </c>
      <c r="R11">
        <f t="shared" si="1"/>
        <v>28</v>
      </c>
      <c r="S11">
        <f t="shared" si="1"/>
        <v>26</v>
      </c>
      <c r="T11">
        <f t="shared" si="1"/>
        <v>31.200000000000003</v>
      </c>
      <c r="U11">
        <f t="shared" si="1"/>
        <v>26.2</v>
      </c>
      <c r="V11">
        <f t="shared" si="1"/>
        <v>23.7</v>
      </c>
      <c r="W11">
        <f t="shared" si="1"/>
        <v>28.7</v>
      </c>
      <c r="X11">
        <f t="shared" si="1"/>
        <v>27.1</v>
      </c>
      <c r="Y11">
        <f t="shared" si="1"/>
        <v>20.400000000000002</v>
      </c>
      <c r="Z11">
        <f t="shared" si="1"/>
        <v>20.399999999999999</v>
      </c>
      <c r="AC11" t="s">
        <v>65</v>
      </c>
      <c r="AD11">
        <v>17.100000000000001</v>
      </c>
      <c r="AF11">
        <v>2.7</v>
      </c>
      <c r="AG11">
        <v>9.6</v>
      </c>
      <c r="AH11">
        <v>8.1999999999999993</v>
      </c>
      <c r="AI11">
        <v>9.1999999999999993</v>
      </c>
      <c r="AJ11">
        <v>5.8</v>
      </c>
      <c r="AK11">
        <v>19</v>
      </c>
      <c r="AL11">
        <v>20.399999999999999</v>
      </c>
      <c r="AM11">
        <v>14.7</v>
      </c>
      <c r="AO11">
        <v>11.9</v>
      </c>
      <c r="AP11">
        <v>10.8</v>
      </c>
      <c r="AQ11">
        <v>9.9</v>
      </c>
      <c r="AR11">
        <v>8.6</v>
      </c>
      <c r="AS11">
        <v>8.9</v>
      </c>
      <c r="AU11">
        <v>6.6</v>
      </c>
      <c r="AV11">
        <v>8.6999999999999993</v>
      </c>
      <c r="AW11">
        <v>11.4</v>
      </c>
      <c r="AY11">
        <v>13.9</v>
      </c>
      <c r="BA11">
        <v>6</v>
      </c>
      <c r="BC11">
        <v>13.4</v>
      </c>
      <c r="BD11">
        <v>23.1</v>
      </c>
      <c r="BF11">
        <v>7.4</v>
      </c>
      <c r="BG11">
        <v>10.7</v>
      </c>
    </row>
    <row r="12" spans="1:65" x14ac:dyDescent="0.35">
      <c r="A12" t="s">
        <v>26</v>
      </c>
      <c r="B12">
        <v>38.6</v>
      </c>
      <c r="C12">
        <v>33</v>
      </c>
      <c r="D12">
        <v>31.7</v>
      </c>
      <c r="E12">
        <v>29.6</v>
      </c>
      <c r="F12">
        <v>27.7</v>
      </c>
      <c r="G12">
        <v>26.8</v>
      </c>
      <c r="H12">
        <v>26.4</v>
      </c>
      <c r="I12">
        <v>28.7</v>
      </c>
      <c r="J12">
        <v>23.6</v>
      </c>
      <c r="K12">
        <v>19</v>
      </c>
      <c r="L12">
        <v>15.7</v>
      </c>
      <c r="O12" s="11" t="s">
        <v>96</v>
      </c>
      <c r="P12">
        <f>MAX(0,P7-(1.5*P10))</f>
        <v>0</v>
      </c>
      <c r="Q12">
        <f t="shared" ref="Q12:Z12" si="2">MAX(0,Q7-(1.5*Q10))</f>
        <v>0</v>
      </c>
      <c r="R12">
        <f t="shared" si="2"/>
        <v>0.70000000000000107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1.4999999999999982</v>
      </c>
      <c r="Y12">
        <f t="shared" si="2"/>
        <v>0</v>
      </c>
      <c r="Z12">
        <f t="shared" si="2"/>
        <v>0</v>
      </c>
      <c r="AC12" t="s">
        <v>66</v>
      </c>
      <c r="AD12">
        <v>15.9</v>
      </c>
      <c r="AF12">
        <v>3</v>
      </c>
      <c r="AG12">
        <v>10</v>
      </c>
      <c r="AH12">
        <v>8.1999999999999993</v>
      </c>
      <c r="AI12">
        <v>10.1</v>
      </c>
      <c r="AJ12">
        <v>5.7</v>
      </c>
      <c r="AK12">
        <v>15.7</v>
      </c>
      <c r="AL12">
        <v>18.5</v>
      </c>
      <c r="AM12">
        <v>14.3</v>
      </c>
      <c r="AO12">
        <v>11.3</v>
      </c>
      <c r="AP12">
        <v>8.6999999999999993</v>
      </c>
      <c r="AQ12">
        <v>7.9</v>
      </c>
      <c r="AR12">
        <v>6.2</v>
      </c>
      <c r="AS12">
        <v>9.1999999999999993</v>
      </c>
      <c r="AU12">
        <v>5</v>
      </c>
      <c r="AV12">
        <v>9.9</v>
      </c>
      <c r="AW12">
        <v>12.6</v>
      </c>
      <c r="AX12">
        <v>4.4000000000000004</v>
      </c>
      <c r="AY12">
        <v>11.1</v>
      </c>
      <c r="BA12">
        <v>4.2</v>
      </c>
      <c r="BC12">
        <v>17.2</v>
      </c>
      <c r="BD12">
        <v>23.4</v>
      </c>
      <c r="BE12">
        <v>11.2</v>
      </c>
      <c r="BF12">
        <v>10</v>
      </c>
      <c r="BG12">
        <v>10.5</v>
      </c>
      <c r="BL12">
        <v>18.2</v>
      </c>
    </row>
    <row r="13" spans="1:65" x14ac:dyDescent="0.35">
      <c r="A13" t="s">
        <v>27</v>
      </c>
      <c r="B13">
        <v>38.9</v>
      </c>
      <c r="C13">
        <v>36.1</v>
      </c>
      <c r="D13">
        <v>32.1</v>
      </c>
      <c r="E13">
        <v>27.9</v>
      </c>
      <c r="F13">
        <v>25.1</v>
      </c>
      <c r="G13">
        <v>23.5</v>
      </c>
      <c r="H13">
        <v>22.2</v>
      </c>
      <c r="I13">
        <v>26.6</v>
      </c>
      <c r="J13">
        <v>24.3</v>
      </c>
      <c r="K13">
        <v>20.399999999999999</v>
      </c>
      <c r="L13">
        <v>18.5</v>
      </c>
      <c r="O13" s="11" t="s">
        <v>97</v>
      </c>
      <c r="P13">
        <f>P8+(1.5*P10)</f>
        <v>45.3</v>
      </c>
      <c r="Q13">
        <f t="shared" ref="Q13:Z13" si="3">Q8+(1.5*Q10)</f>
        <v>35.975000000000001</v>
      </c>
      <c r="R13">
        <f t="shared" si="3"/>
        <v>33.5</v>
      </c>
      <c r="S13">
        <f t="shared" si="3"/>
        <v>41.674999999999997</v>
      </c>
      <c r="T13">
        <f t="shared" si="3"/>
        <v>37.000000000000007</v>
      </c>
      <c r="U13">
        <f t="shared" si="3"/>
        <v>35.650000000000006</v>
      </c>
      <c r="V13">
        <f t="shared" si="3"/>
        <v>26.074999999999999</v>
      </c>
      <c r="W13">
        <f t="shared" si="3"/>
        <v>30.95</v>
      </c>
      <c r="X13">
        <f t="shared" si="3"/>
        <v>24.1</v>
      </c>
      <c r="Y13">
        <f t="shared" si="3"/>
        <v>22.450000000000003</v>
      </c>
      <c r="Z13">
        <f t="shared" si="3"/>
        <v>25.412500000000001</v>
      </c>
    </row>
    <row r="14" spans="1:65" x14ac:dyDescent="0.35">
      <c r="A14" t="s">
        <v>28</v>
      </c>
      <c r="B14">
        <v>24.7</v>
      </c>
      <c r="C14">
        <v>24.4</v>
      </c>
      <c r="D14">
        <v>24.6</v>
      </c>
      <c r="E14">
        <v>24.2</v>
      </c>
      <c r="F14">
        <v>23.3</v>
      </c>
      <c r="G14">
        <v>20.7</v>
      </c>
      <c r="H14">
        <v>18</v>
      </c>
      <c r="I14">
        <v>18.2</v>
      </c>
      <c r="J14">
        <v>16.2</v>
      </c>
      <c r="K14">
        <v>14.7</v>
      </c>
      <c r="L14">
        <v>14.3</v>
      </c>
      <c r="AC14" s="17" t="s">
        <v>100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</row>
    <row r="15" spans="1:65" x14ac:dyDescent="0.35">
      <c r="A15" t="s">
        <v>29</v>
      </c>
      <c r="AD15" t="s">
        <v>19</v>
      </c>
      <c r="AE15" t="s">
        <v>20</v>
      </c>
      <c r="AF15" t="s">
        <v>21</v>
      </c>
      <c r="AG15" t="s">
        <v>22</v>
      </c>
      <c r="AH15" t="s">
        <v>23</v>
      </c>
      <c r="AI15" t="s">
        <v>24</v>
      </c>
      <c r="AJ15" t="s">
        <v>25</v>
      </c>
      <c r="AK15" t="s">
        <v>26</v>
      </c>
      <c r="AL15" t="s">
        <v>27</v>
      </c>
      <c r="AM15" t="s">
        <v>28</v>
      </c>
      <c r="AN15" t="s">
        <v>29</v>
      </c>
      <c r="AO15" t="s">
        <v>30</v>
      </c>
      <c r="AP15" t="s">
        <v>31</v>
      </c>
      <c r="AQ15" t="s">
        <v>32</v>
      </c>
      <c r="AR15" t="s">
        <v>33</v>
      </c>
      <c r="AS15" t="s">
        <v>34</v>
      </c>
      <c r="AT15" t="s">
        <v>35</v>
      </c>
      <c r="AU15" t="s">
        <v>36</v>
      </c>
      <c r="AV15" t="s">
        <v>37</v>
      </c>
      <c r="AW15" t="s">
        <v>38</v>
      </c>
      <c r="AX15" t="s">
        <v>39</v>
      </c>
      <c r="AY15" t="s">
        <v>40</v>
      </c>
      <c r="AZ15" t="s">
        <v>41</v>
      </c>
      <c r="BA15" t="s">
        <v>42</v>
      </c>
      <c r="BB15" t="s">
        <v>43</v>
      </c>
      <c r="BC15" t="s">
        <v>44</v>
      </c>
      <c r="BD15" t="s">
        <v>45</v>
      </c>
      <c r="BE15" t="s">
        <v>46</v>
      </c>
      <c r="BF15" t="s">
        <v>47</v>
      </c>
      <c r="BG15" t="s">
        <v>48</v>
      </c>
      <c r="BH15" t="s">
        <v>49</v>
      </c>
      <c r="BI15" t="s">
        <v>50</v>
      </c>
      <c r="BJ15" t="s">
        <v>51</v>
      </c>
      <c r="BK15" t="s">
        <v>52</v>
      </c>
      <c r="BL15" t="s">
        <v>53</v>
      </c>
      <c r="BM15" t="s">
        <v>54</v>
      </c>
    </row>
    <row r="16" spans="1:65" x14ac:dyDescent="0.35">
      <c r="A16" t="s">
        <v>30</v>
      </c>
      <c r="B16">
        <v>17.3</v>
      </c>
      <c r="C16">
        <v>17</v>
      </c>
      <c r="D16">
        <v>16.399999999999999</v>
      </c>
      <c r="E16">
        <v>15.6</v>
      </c>
      <c r="F16">
        <v>14.6</v>
      </c>
      <c r="G16">
        <v>13.9</v>
      </c>
      <c r="H16">
        <v>13.4</v>
      </c>
      <c r="I16">
        <v>12.9</v>
      </c>
      <c r="J16">
        <v>14.5</v>
      </c>
      <c r="K16">
        <v>11.9</v>
      </c>
      <c r="L16">
        <v>11.3</v>
      </c>
      <c r="O16" s="17" t="s">
        <v>104</v>
      </c>
      <c r="P16" s="17"/>
      <c r="Q16" s="17"/>
      <c r="R16" s="17"/>
      <c r="S16" s="17"/>
      <c r="T16" s="17"/>
      <c r="U16" s="17"/>
      <c r="V16" s="17"/>
      <c r="AC16" s="9" t="s">
        <v>87</v>
      </c>
      <c r="AD16">
        <f>AVERAGE(AD2:AD12)</f>
        <v>22.254545454545454</v>
      </c>
      <c r="AE16" t="e">
        <f t="shared" ref="AE16:BM16" si="4">AVERAGE(AE2:AE12)</f>
        <v>#DIV/0!</v>
      </c>
      <c r="AF16">
        <f t="shared" si="4"/>
        <v>3.6181818181818177</v>
      </c>
      <c r="AG16">
        <f t="shared" si="4"/>
        <v>12.272727272727273</v>
      </c>
      <c r="AH16">
        <f t="shared" si="4"/>
        <v>10.536363636363637</v>
      </c>
      <c r="AI16">
        <f t="shared" si="4"/>
        <v>10.836363636363634</v>
      </c>
      <c r="AJ16">
        <f t="shared" si="4"/>
        <v>9.7454545454545478</v>
      </c>
      <c r="AK16">
        <f t="shared" si="4"/>
        <v>27.345454545454547</v>
      </c>
      <c r="AL16">
        <f t="shared" si="4"/>
        <v>26.872727272727271</v>
      </c>
      <c r="AM16">
        <f t="shared" si="4"/>
        <v>20.299999999999997</v>
      </c>
      <c r="AN16" t="e">
        <f t="shared" si="4"/>
        <v>#DIV/0!</v>
      </c>
      <c r="AO16">
        <f t="shared" si="4"/>
        <v>14.436363636363639</v>
      </c>
      <c r="AP16">
        <f t="shared" si="4"/>
        <v>9.127272727272727</v>
      </c>
      <c r="AQ16">
        <f t="shared" si="4"/>
        <v>11.727272727272727</v>
      </c>
      <c r="AR16">
        <f t="shared" si="4"/>
        <v>8.3333333333333321</v>
      </c>
      <c r="AS16">
        <f t="shared" si="4"/>
        <v>13.336363636363636</v>
      </c>
      <c r="AT16" t="e">
        <f t="shared" si="4"/>
        <v>#DIV/0!</v>
      </c>
      <c r="AU16">
        <f t="shared" si="4"/>
        <v>6.5333333333333341</v>
      </c>
      <c r="AV16">
        <f t="shared" si="4"/>
        <v>12.036363636363637</v>
      </c>
      <c r="AW16">
        <f t="shared" si="4"/>
        <v>13.80909090909091</v>
      </c>
      <c r="AX16">
        <f t="shared" si="4"/>
        <v>6.3999999999999995</v>
      </c>
      <c r="AY16">
        <f t="shared" si="4"/>
        <v>16.218181818181819</v>
      </c>
      <c r="AZ16" t="e">
        <f t="shared" si="4"/>
        <v>#DIV/0!</v>
      </c>
      <c r="BA16">
        <f t="shared" si="4"/>
        <v>11.018181818181818</v>
      </c>
      <c r="BB16" t="e">
        <f t="shared" si="4"/>
        <v>#DIV/0!</v>
      </c>
      <c r="BC16">
        <f t="shared" si="4"/>
        <v>18.290909090909089</v>
      </c>
      <c r="BD16">
        <f t="shared" si="4"/>
        <v>27.390909090909091</v>
      </c>
      <c r="BE16">
        <f t="shared" si="4"/>
        <v>14.833333333333334</v>
      </c>
      <c r="BF16">
        <f t="shared" si="4"/>
        <v>12.227272727272727</v>
      </c>
      <c r="BG16">
        <f t="shared" si="4"/>
        <v>12.799999999999999</v>
      </c>
      <c r="BH16">
        <f t="shared" si="4"/>
        <v>8.1</v>
      </c>
      <c r="BI16" t="e">
        <f t="shared" si="4"/>
        <v>#DIV/0!</v>
      </c>
      <c r="BJ16">
        <f t="shared" si="4"/>
        <v>19.149999999999999</v>
      </c>
      <c r="BK16" t="e">
        <f t="shared" si="4"/>
        <v>#DIV/0!</v>
      </c>
      <c r="BL16">
        <f t="shared" si="4"/>
        <v>25.1</v>
      </c>
      <c r="BM16" t="e">
        <f t="shared" si="4"/>
        <v>#DIV/0!</v>
      </c>
    </row>
    <row r="17" spans="1:65" x14ac:dyDescent="0.35">
      <c r="A17" t="s">
        <v>31</v>
      </c>
      <c r="B17">
        <v>10</v>
      </c>
      <c r="C17">
        <v>10</v>
      </c>
      <c r="D17">
        <v>8.8000000000000007</v>
      </c>
      <c r="E17">
        <v>10.1</v>
      </c>
      <c r="F17">
        <v>10.4</v>
      </c>
      <c r="G17">
        <v>7.2</v>
      </c>
      <c r="H17">
        <v>5.3</v>
      </c>
      <c r="I17">
        <v>8.3000000000000007</v>
      </c>
      <c r="J17">
        <v>10.8</v>
      </c>
      <c r="K17">
        <v>10.8</v>
      </c>
      <c r="L17">
        <v>8.6999999999999993</v>
      </c>
      <c r="O17" s="17"/>
      <c r="P17" s="17"/>
      <c r="Q17" s="17"/>
      <c r="R17" s="17"/>
      <c r="S17" s="17"/>
      <c r="T17" s="17"/>
      <c r="U17" s="17"/>
      <c r="V17" s="17"/>
      <c r="AC17" s="9" t="s">
        <v>88</v>
      </c>
      <c r="AD17">
        <f>MEDIAN(AD2:AD12)</f>
        <v>22</v>
      </c>
      <c r="AE17" t="e">
        <f t="shared" ref="AE17:BM17" si="5">MEDIAN(AE2:AE12)</f>
        <v>#NUM!</v>
      </c>
      <c r="AF17">
        <f t="shared" si="5"/>
        <v>3.4</v>
      </c>
      <c r="AG17">
        <f t="shared" si="5"/>
        <v>11.4</v>
      </c>
      <c r="AH17">
        <f t="shared" si="5"/>
        <v>11</v>
      </c>
      <c r="AI17">
        <f t="shared" si="5"/>
        <v>10.4</v>
      </c>
      <c r="AJ17">
        <f t="shared" si="5"/>
        <v>8.1999999999999993</v>
      </c>
      <c r="AK17">
        <f t="shared" si="5"/>
        <v>27.7</v>
      </c>
      <c r="AL17">
        <f t="shared" si="5"/>
        <v>25.1</v>
      </c>
      <c r="AM17">
        <f t="shared" si="5"/>
        <v>20.7</v>
      </c>
      <c r="AN17" t="e">
        <f t="shared" si="5"/>
        <v>#NUM!</v>
      </c>
      <c r="AO17">
        <f t="shared" si="5"/>
        <v>14.5</v>
      </c>
      <c r="AP17">
        <f t="shared" si="5"/>
        <v>10</v>
      </c>
      <c r="AQ17">
        <f t="shared" si="5"/>
        <v>11.4</v>
      </c>
      <c r="AR17">
        <f t="shared" si="5"/>
        <v>8.6</v>
      </c>
      <c r="AS17">
        <f t="shared" si="5"/>
        <v>15</v>
      </c>
      <c r="AT17" t="e">
        <f t="shared" si="5"/>
        <v>#NUM!</v>
      </c>
      <c r="AU17">
        <f t="shared" si="5"/>
        <v>6.5</v>
      </c>
      <c r="AV17">
        <f t="shared" si="5"/>
        <v>11.4</v>
      </c>
      <c r="AW17">
        <f t="shared" si="5"/>
        <v>14.3</v>
      </c>
      <c r="AX17">
        <f t="shared" si="5"/>
        <v>5.6</v>
      </c>
      <c r="AY17">
        <f t="shared" si="5"/>
        <v>13.9</v>
      </c>
      <c r="AZ17" t="e">
        <f t="shared" si="5"/>
        <v>#NUM!</v>
      </c>
      <c r="BA17">
        <f t="shared" si="5"/>
        <v>8.4</v>
      </c>
      <c r="BB17" t="e">
        <f t="shared" si="5"/>
        <v>#NUM!</v>
      </c>
      <c r="BC17">
        <f t="shared" si="5"/>
        <v>18.600000000000001</v>
      </c>
      <c r="BD17">
        <f t="shared" si="5"/>
        <v>27.5</v>
      </c>
      <c r="BE17">
        <f t="shared" si="5"/>
        <v>14.1</v>
      </c>
      <c r="BF17">
        <f t="shared" si="5"/>
        <v>12.4</v>
      </c>
      <c r="BG17">
        <f t="shared" si="5"/>
        <v>13.3</v>
      </c>
      <c r="BH17">
        <f t="shared" si="5"/>
        <v>7.7</v>
      </c>
      <c r="BI17" t="e">
        <f t="shared" si="5"/>
        <v>#NUM!</v>
      </c>
      <c r="BJ17">
        <f t="shared" si="5"/>
        <v>17.8</v>
      </c>
      <c r="BK17" t="e">
        <f t="shared" si="5"/>
        <v>#NUM!</v>
      </c>
      <c r="BL17">
        <f t="shared" si="5"/>
        <v>23.8</v>
      </c>
      <c r="BM17" t="e">
        <f t="shared" si="5"/>
        <v>#NUM!</v>
      </c>
    </row>
    <row r="18" spans="1:65" x14ac:dyDescent="0.35">
      <c r="A18" t="s">
        <v>32</v>
      </c>
      <c r="B18">
        <v>17.7</v>
      </c>
      <c r="C18">
        <v>14.7</v>
      </c>
      <c r="D18">
        <v>13.3</v>
      </c>
      <c r="E18">
        <v>12.8</v>
      </c>
      <c r="F18">
        <v>12.1</v>
      </c>
      <c r="G18">
        <v>11.4</v>
      </c>
      <c r="H18">
        <v>7.4</v>
      </c>
      <c r="I18">
        <v>10.7</v>
      </c>
      <c r="J18">
        <v>11.1</v>
      </c>
      <c r="K18">
        <v>9.9</v>
      </c>
      <c r="L18">
        <v>7.9</v>
      </c>
      <c r="O18" t="s">
        <v>102</v>
      </c>
      <c r="P18" t="s">
        <v>103</v>
      </c>
      <c r="AC18" s="9" t="s">
        <v>89</v>
      </c>
      <c r="AD18">
        <f>_xlfn.STDEV.P(AD2:AD12)</f>
        <v>4.0799651594688164</v>
      </c>
      <c r="AE18" t="e">
        <f t="shared" ref="AE18:BM18" si="6">_xlfn.STDEV.P(AE2:AE12)</f>
        <v>#DIV/0!</v>
      </c>
      <c r="AF18">
        <f t="shared" si="6"/>
        <v>1.0986091883651494</v>
      </c>
      <c r="AG18">
        <f t="shared" si="6"/>
        <v>2.5355977990105463</v>
      </c>
      <c r="AH18">
        <f t="shared" si="6"/>
        <v>1.4246356646032305</v>
      </c>
      <c r="AI18">
        <f t="shared" si="6"/>
        <v>1.9179879264350088</v>
      </c>
      <c r="AJ18">
        <f t="shared" si="6"/>
        <v>3.8756497722349428</v>
      </c>
      <c r="AK18">
        <f t="shared" si="6"/>
        <v>6.0687521012243968</v>
      </c>
      <c r="AL18">
        <f t="shared" si="6"/>
        <v>6.1290798522054484</v>
      </c>
      <c r="AM18">
        <f t="shared" si="6"/>
        <v>3.9646162258385047</v>
      </c>
      <c r="AN18" t="e">
        <f t="shared" si="6"/>
        <v>#DIV/0!</v>
      </c>
      <c r="AO18">
        <f t="shared" si="6"/>
        <v>1.9070551916848453</v>
      </c>
      <c r="AP18">
        <f t="shared" si="6"/>
        <v>1.6242989587628349</v>
      </c>
      <c r="AQ18">
        <f t="shared" si="6"/>
        <v>2.8048953664136778</v>
      </c>
      <c r="AR18">
        <f t="shared" si="6"/>
        <v>1.643843734125066</v>
      </c>
      <c r="AS18">
        <f t="shared" si="6"/>
        <v>2.7785780298146436</v>
      </c>
      <c r="AT18" t="e">
        <f t="shared" si="6"/>
        <v>#DIV/0!</v>
      </c>
      <c r="AU18">
        <f t="shared" si="6"/>
        <v>1.7152907107024784</v>
      </c>
      <c r="AV18">
        <f t="shared" si="6"/>
        <v>3.2134016887440477</v>
      </c>
      <c r="AW18">
        <f t="shared" si="6"/>
        <v>1.311109554714178</v>
      </c>
      <c r="AX18">
        <f t="shared" si="6"/>
        <v>2.0396078054371123</v>
      </c>
      <c r="AY18">
        <f t="shared" si="6"/>
        <v>5.5440087534068025</v>
      </c>
      <c r="AZ18" t="e">
        <f t="shared" si="6"/>
        <v>#DIV/0!</v>
      </c>
      <c r="BA18">
        <f t="shared" si="6"/>
        <v>6.035021756655544</v>
      </c>
      <c r="BB18" t="e">
        <f t="shared" si="6"/>
        <v>#DIV/0!</v>
      </c>
      <c r="BC18">
        <f t="shared" si="6"/>
        <v>2.8915093716398501</v>
      </c>
      <c r="BD18">
        <f t="shared" si="6"/>
        <v>2.5759215634072485</v>
      </c>
      <c r="BE18">
        <f t="shared" si="6"/>
        <v>3.3068951533962432</v>
      </c>
      <c r="BF18">
        <f t="shared" si="6"/>
        <v>2.4621095570819649</v>
      </c>
      <c r="BG18">
        <f t="shared" si="6"/>
        <v>1.177825423088128</v>
      </c>
      <c r="BH18">
        <f t="shared" si="6"/>
        <v>1.3511899517515242</v>
      </c>
      <c r="BI18" t="e">
        <f t="shared" si="6"/>
        <v>#DIV/0!</v>
      </c>
      <c r="BJ18">
        <f t="shared" si="6"/>
        <v>3.9928060308509918</v>
      </c>
      <c r="BK18" t="e">
        <f t="shared" si="6"/>
        <v>#DIV/0!</v>
      </c>
      <c r="BL18">
        <f t="shared" si="6"/>
        <v>6.0129027931607091</v>
      </c>
      <c r="BM18" t="e">
        <f t="shared" si="6"/>
        <v>#DIV/0!</v>
      </c>
    </row>
    <row r="19" spans="1:65" x14ac:dyDescent="0.35">
      <c r="A19" t="s">
        <v>33</v>
      </c>
      <c r="J19">
        <v>10.199999999999999</v>
      </c>
      <c r="K19">
        <v>8.6</v>
      </c>
      <c r="L19">
        <v>6.2</v>
      </c>
      <c r="O19">
        <v>2013</v>
      </c>
      <c r="P19">
        <f>AVERAGE(B5:B40)</f>
        <v>19.369565217391301</v>
      </c>
      <c r="AC19" s="9" t="s">
        <v>90</v>
      </c>
      <c r="AD19">
        <f>MIN(AD2:AD12)</f>
        <v>15.9</v>
      </c>
      <c r="AE19">
        <f t="shared" ref="AE19:BM19" si="7">MIN(AE2:AE12)</f>
        <v>0</v>
      </c>
      <c r="AF19">
        <f t="shared" si="7"/>
        <v>2.2000000000000002</v>
      </c>
      <c r="AG19">
        <f t="shared" si="7"/>
        <v>9.1</v>
      </c>
      <c r="AH19">
        <f t="shared" si="7"/>
        <v>8.1999999999999993</v>
      </c>
      <c r="AI19">
        <f t="shared" si="7"/>
        <v>7.6</v>
      </c>
      <c r="AJ19">
        <f t="shared" si="7"/>
        <v>5.7</v>
      </c>
      <c r="AK19">
        <f t="shared" si="7"/>
        <v>15.7</v>
      </c>
      <c r="AL19">
        <f t="shared" si="7"/>
        <v>18.5</v>
      </c>
      <c r="AM19">
        <f t="shared" si="7"/>
        <v>14.3</v>
      </c>
      <c r="AN19">
        <f t="shared" si="7"/>
        <v>0</v>
      </c>
      <c r="AO19">
        <f t="shared" si="7"/>
        <v>11.3</v>
      </c>
      <c r="AP19">
        <f t="shared" si="7"/>
        <v>5.3</v>
      </c>
      <c r="AQ19">
        <f t="shared" si="7"/>
        <v>7.4</v>
      </c>
      <c r="AR19">
        <f t="shared" si="7"/>
        <v>6.2</v>
      </c>
      <c r="AS19">
        <f t="shared" si="7"/>
        <v>8.9</v>
      </c>
      <c r="AT19">
        <f t="shared" si="7"/>
        <v>0</v>
      </c>
      <c r="AU19">
        <f t="shared" si="7"/>
        <v>3.6</v>
      </c>
      <c r="AV19">
        <f t="shared" si="7"/>
        <v>8.5</v>
      </c>
      <c r="AW19">
        <f t="shared" si="7"/>
        <v>11.4</v>
      </c>
      <c r="AX19">
        <f t="shared" si="7"/>
        <v>4.4000000000000004</v>
      </c>
      <c r="AY19">
        <f t="shared" si="7"/>
        <v>10.9</v>
      </c>
      <c r="AZ19">
        <f t="shared" si="7"/>
        <v>0</v>
      </c>
      <c r="BA19">
        <f t="shared" si="7"/>
        <v>4.2</v>
      </c>
      <c r="BB19">
        <f t="shared" si="7"/>
        <v>0</v>
      </c>
      <c r="BC19">
        <f t="shared" si="7"/>
        <v>13.4</v>
      </c>
      <c r="BD19">
        <f t="shared" si="7"/>
        <v>23.1</v>
      </c>
      <c r="BE19">
        <f t="shared" si="7"/>
        <v>11.2</v>
      </c>
      <c r="BF19">
        <f t="shared" si="7"/>
        <v>7.4</v>
      </c>
      <c r="BG19">
        <f t="shared" si="7"/>
        <v>10.5</v>
      </c>
      <c r="BH19">
        <f t="shared" si="7"/>
        <v>6.6</v>
      </c>
      <c r="BI19">
        <f t="shared" si="7"/>
        <v>0</v>
      </c>
      <c r="BJ19">
        <f t="shared" si="7"/>
        <v>15.5</v>
      </c>
      <c r="BK19">
        <f t="shared" si="7"/>
        <v>0</v>
      </c>
      <c r="BL19">
        <f t="shared" si="7"/>
        <v>18.2</v>
      </c>
      <c r="BM19">
        <f t="shared" si="7"/>
        <v>0</v>
      </c>
    </row>
    <row r="20" spans="1:65" x14ac:dyDescent="0.35">
      <c r="A20" t="s">
        <v>34</v>
      </c>
      <c r="B20">
        <v>12</v>
      </c>
      <c r="C20">
        <v>15</v>
      </c>
      <c r="D20">
        <v>15.1</v>
      </c>
      <c r="E20">
        <v>16.399999999999999</v>
      </c>
      <c r="F20">
        <v>16</v>
      </c>
      <c r="G20">
        <v>15.3</v>
      </c>
      <c r="H20">
        <v>10.3</v>
      </c>
      <c r="I20">
        <v>16.399999999999999</v>
      </c>
      <c r="J20">
        <v>12.1</v>
      </c>
      <c r="K20">
        <v>8.9</v>
      </c>
      <c r="L20">
        <v>9.1999999999999993</v>
      </c>
      <c r="O20">
        <v>2014</v>
      </c>
      <c r="P20">
        <f>AVERAGE(C5:C40)</f>
        <v>17.668000000000006</v>
      </c>
      <c r="AC20" s="10" t="s">
        <v>91</v>
      </c>
      <c r="AD20">
        <f>_xlfn.QUARTILE.EXC(AD2:AD12,1)</f>
        <v>18.5</v>
      </c>
      <c r="AE20" t="e">
        <f t="shared" ref="AE20:BM20" si="8">_xlfn.QUARTILE.EXC(AE2:AE12,1)</f>
        <v>#NUM!</v>
      </c>
      <c r="AF20">
        <f t="shared" si="8"/>
        <v>2.7</v>
      </c>
      <c r="AG20">
        <f t="shared" si="8"/>
        <v>9.6</v>
      </c>
      <c r="AH20">
        <f t="shared" si="8"/>
        <v>9.3000000000000007</v>
      </c>
      <c r="AI20">
        <f t="shared" si="8"/>
        <v>9.6999999999999993</v>
      </c>
      <c r="AJ20">
        <f t="shared" si="8"/>
        <v>6.7</v>
      </c>
      <c r="AK20">
        <f t="shared" si="8"/>
        <v>23.6</v>
      </c>
      <c r="AL20">
        <f t="shared" si="8"/>
        <v>22.2</v>
      </c>
      <c r="AM20">
        <f t="shared" si="8"/>
        <v>16.2</v>
      </c>
      <c r="AN20" t="e">
        <f t="shared" si="8"/>
        <v>#NUM!</v>
      </c>
      <c r="AO20">
        <f t="shared" si="8"/>
        <v>12.9</v>
      </c>
      <c r="AP20">
        <f t="shared" si="8"/>
        <v>8.3000000000000007</v>
      </c>
      <c r="AQ20">
        <f t="shared" si="8"/>
        <v>9.9</v>
      </c>
      <c r="AR20">
        <f t="shared" si="8"/>
        <v>6.2</v>
      </c>
      <c r="AS20">
        <f t="shared" si="8"/>
        <v>10.3</v>
      </c>
      <c r="AT20" t="e">
        <f t="shared" si="8"/>
        <v>#NUM!</v>
      </c>
      <c r="AU20">
        <f t="shared" si="8"/>
        <v>5.35</v>
      </c>
      <c r="AV20">
        <f t="shared" si="8"/>
        <v>9.1999999999999993</v>
      </c>
      <c r="AW20">
        <f t="shared" si="8"/>
        <v>12.6</v>
      </c>
      <c r="AX20">
        <f t="shared" si="8"/>
        <v>4.4000000000000004</v>
      </c>
      <c r="AY20">
        <f t="shared" si="8"/>
        <v>11.8</v>
      </c>
      <c r="AZ20" t="e">
        <f t="shared" si="8"/>
        <v>#NUM!</v>
      </c>
      <c r="BA20">
        <f t="shared" si="8"/>
        <v>6.6</v>
      </c>
      <c r="BB20" t="e">
        <f t="shared" si="8"/>
        <v>#NUM!</v>
      </c>
      <c r="BC20">
        <f t="shared" si="8"/>
        <v>15.8</v>
      </c>
      <c r="BD20">
        <f t="shared" si="8"/>
        <v>25.6</v>
      </c>
      <c r="BE20">
        <f t="shared" si="8"/>
        <v>11.2</v>
      </c>
      <c r="BF20">
        <f t="shared" si="8"/>
        <v>10.6</v>
      </c>
      <c r="BG20">
        <f t="shared" si="8"/>
        <v>12.2</v>
      </c>
      <c r="BH20">
        <f t="shared" si="8"/>
        <v>6.8</v>
      </c>
      <c r="BI20" t="e">
        <f t="shared" si="8"/>
        <v>#NUM!</v>
      </c>
      <c r="BJ20">
        <f t="shared" si="8"/>
        <v>15.625</v>
      </c>
      <c r="BK20" t="e">
        <f t="shared" si="8"/>
        <v>#NUM!</v>
      </c>
      <c r="BL20">
        <f t="shared" si="8"/>
        <v>19.274999999999999</v>
      </c>
      <c r="BM20" t="e">
        <f t="shared" si="8"/>
        <v>#NUM!</v>
      </c>
    </row>
    <row r="21" spans="1:65" x14ac:dyDescent="0.35">
      <c r="A21" t="s">
        <v>35</v>
      </c>
      <c r="O21">
        <v>2015</v>
      </c>
      <c r="P21">
        <f>AVERAGE(D5:D40)</f>
        <v>16.934782608695652</v>
      </c>
      <c r="AC21" s="10" t="s">
        <v>92</v>
      </c>
      <c r="AD21">
        <f>_xlfn.QUARTILE.EXC(AD2:AD12,3)</f>
        <v>25.6</v>
      </c>
      <c r="AE21" t="e">
        <f t="shared" ref="AE21:BL21" si="9">_xlfn.QUARTILE.EXC(AE2:AE12,3)</f>
        <v>#NUM!</v>
      </c>
      <c r="AF21">
        <f t="shared" si="9"/>
        <v>4.0999999999999996</v>
      </c>
      <c r="AG21">
        <f t="shared" si="9"/>
        <v>14.7</v>
      </c>
      <c r="AH21">
        <f t="shared" si="9"/>
        <v>11.6</v>
      </c>
      <c r="AI21">
        <f t="shared" si="9"/>
        <v>12.6</v>
      </c>
      <c r="AJ21">
        <f t="shared" si="9"/>
        <v>13</v>
      </c>
      <c r="AK21">
        <f t="shared" si="9"/>
        <v>31.7</v>
      </c>
      <c r="AL21">
        <f t="shared" si="9"/>
        <v>32.1</v>
      </c>
      <c r="AM21">
        <f t="shared" si="9"/>
        <v>24.4</v>
      </c>
      <c r="AN21" t="e">
        <f t="shared" si="9"/>
        <v>#NUM!</v>
      </c>
      <c r="AO21">
        <f t="shared" si="9"/>
        <v>16.399999999999999</v>
      </c>
      <c r="AP21">
        <f t="shared" si="9"/>
        <v>10.4</v>
      </c>
      <c r="AQ21">
        <f t="shared" si="9"/>
        <v>13.3</v>
      </c>
      <c r="AR21">
        <f t="shared" si="9"/>
        <v>10.199999999999999</v>
      </c>
      <c r="AS21">
        <f t="shared" si="9"/>
        <v>16</v>
      </c>
      <c r="AT21" t="e">
        <f t="shared" si="9"/>
        <v>#NUM!</v>
      </c>
      <c r="AU21">
        <f t="shared" si="9"/>
        <v>8.1999999999999993</v>
      </c>
      <c r="AV21">
        <f t="shared" si="9"/>
        <v>15.5</v>
      </c>
      <c r="AW21">
        <f t="shared" si="9"/>
        <v>15.1</v>
      </c>
      <c r="AX21">
        <f t="shared" si="9"/>
        <v>9.1999999999999993</v>
      </c>
      <c r="AY21">
        <f t="shared" si="9"/>
        <v>21.1</v>
      </c>
      <c r="AZ21" t="e">
        <f t="shared" si="9"/>
        <v>#NUM!</v>
      </c>
      <c r="BA21">
        <f t="shared" si="9"/>
        <v>14.6</v>
      </c>
      <c r="BB21" t="e">
        <f t="shared" si="9"/>
        <v>#NUM!</v>
      </c>
      <c r="BC21">
        <f t="shared" si="9"/>
        <v>20.399999999999999</v>
      </c>
      <c r="BD21">
        <f t="shared" si="9"/>
        <v>28.6</v>
      </c>
      <c r="BE21">
        <f t="shared" si="9"/>
        <v>19.2</v>
      </c>
      <c r="BF21">
        <f t="shared" si="9"/>
        <v>14.5</v>
      </c>
      <c r="BG21">
        <f t="shared" si="9"/>
        <v>13.9</v>
      </c>
      <c r="BH21">
        <f t="shared" si="9"/>
        <v>9</v>
      </c>
      <c r="BI21" t="e">
        <f t="shared" si="9"/>
        <v>#NUM!</v>
      </c>
      <c r="BJ21">
        <f t="shared" si="9"/>
        <v>24.024999999999999</v>
      </c>
      <c r="BK21" t="e">
        <f t="shared" si="9"/>
        <v>#NUM!</v>
      </c>
      <c r="BL21">
        <f t="shared" si="9"/>
        <v>32.225000000000001</v>
      </c>
      <c r="BM21" t="e">
        <f>_xlfn.QUARTILE.EXC(BM2:BM12,3)</f>
        <v>#NUM!</v>
      </c>
    </row>
    <row r="22" spans="1:65" x14ac:dyDescent="0.35">
      <c r="A22" t="s">
        <v>36</v>
      </c>
      <c r="C22">
        <v>5.8</v>
      </c>
      <c r="E22">
        <v>3.6</v>
      </c>
      <c r="F22">
        <v>6.5</v>
      </c>
      <c r="G22">
        <v>7.3</v>
      </c>
      <c r="H22">
        <v>9.1</v>
      </c>
      <c r="I22">
        <v>9.1999999999999993</v>
      </c>
      <c r="J22">
        <v>5.7</v>
      </c>
      <c r="K22">
        <v>6.6</v>
      </c>
      <c r="L22">
        <v>5</v>
      </c>
      <c r="O22">
        <v>2016</v>
      </c>
      <c r="P22">
        <f>AVERAGE(E5:E40)</f>
        <v>16.396000000000004</v>
      </c>
      <c r="AC22" s="11" t="s">
        <v>93</v>
      </c>
      <c r="AD22">
        <f>MAX(AD2:AD12)</f>
        <v>29</v>
      </c>
      <c r="AE22">
        <f t="shared" ref="AE22:BM22" si="10">MAX(AE2:AE12)</f>
        <v>0</v>
      </c>
      <c r="AF22">
        <f t="shared" si="10"/>
        <v>6.4</v>
      </c>
      <c r="AG22">
        <f t="shared" si="10"/>
        <v>16.100000000000001</v>
      </c>
      <c r="AH22">
        <f t="shared" si="10"/>
        <v>12.3</v>
      </c>
      <c r="AI22">
        <f t="shared" si="10"/>
        <v>14.8</v>
      </c>
      <c r="AJ22">
        <f t="shared" si="10"/>
        <v>17.5</v>
      </c>
      <c r="AK22">
        <f t="shared" si="10"/>
        <v>38.6</v>
      </c>
      <c r="AL22">
        <f t="shared" si="10"/>
        <v>38.9</v>
      </c>
      <c r="AM22">
        <f t="shared" si="10"/>
        <v>24.7</v>
      </c>
      <c r="AN22">
        <f t="shared" si="10"/>
        <v>0</v>
      </c>
      <c r="AO22">
        <f t="shared" si="10"/>
        <v>17.3</v>
      </c>
      <c r="AP22">
        <f t="shared" si="10"/>
        <v>10.8</v>
      </c>
      <c r="AQ22">
        <f t="shared" si="10"/>
        <v>17.7</v>
      </c>
      <c r="AR22">
        <f t="shared" si="10"/>
        <v>10.199999999999999</v>
      </c>
      <c r="AS22">
        <f t="shared" si="10"/>
        <v>16.399999999999999</v>
      </c>
      <c r="AT22">
        <f t="shared" si="10"/>
        <v>0</v>
      </c>
      <c r="AU22">
        <f t="shared" si="10"/>
        <v>9.1999999999999993</v>
      </c>
      <c r="AV22">
        <f t="shared" si="10"/>
        <v>18.100000000000001</v>
      </c>
      <c r="AW22">
        <f t="shared" si="10"/>
        <v>15.5</v>
      </c>
      <c r="AX22">
        <f t="shared" si="10"/>
        <v>9.1999999999999993</v>
      </c>
      <c r="AY22">
        <f t="shared" si="10"/>
        <v>29.6</v>
      </c>
      <c r="AZ22">
        <f t="shared" si="10"/>
        <v>0</v>
      </c>
      <c r="BA22">
        <f t="shared" si="10"/>
        <v>24.5</v>
      </c>
      <c r="BB22">
        <f t="shared" si="10"/>
        <v>0</v>
      </c>
      <c r="BC22">
        <f t="shared" si="10"/>
        <v>23.6</v>
      </c>
      <c r="BD22">
        <f t="shared" si="10"/>
        <v>31.9</v>
      </c>
      <c r="BE22">
        <f t="shared" si="10"/>
        <v>19.2</v>
      </c>
      <c r="BF22">
        <f t="shared" si="10"/>
        <v>16.3</v>
      </c>
      <c r="BG22">
        <f t="shared" si="10"/>
        <v>14.1</v>
      </c>
      <c r="BH22">
        <f t="shared" si="10"/>
        <v>10.8</v>
      </c>
      <c r="BI22">
        <f t="shared" si="10"/>
        <v>0</v>
      </c>
      <c r="BJ22">
        <f t="shared" si="10"/>
        <v>25.5</v>
      </c>
      <c r="BK22">
        <f t="shared" si="10"/>
        <v>0</v>
      </c>
      <c r="BL22">
        <f t="shared" si="10"/>
        <v>34.6</v>
      </c>
      <c r="BM22">
        <f t="shared" si="10"/>
        <v>0</v>
      </c>
    </row>
    <row r="23" spans="1:65" x14ac:dyDescent="0.35">
      <c r="A23" t="s">
        <v>37</v>
      </c>
      <c r="B23">
        <v>18.100000000000001</v>
      </c>
      <c r="C23">
        <v>16.600000000000001</v>
      </c>
      <c r="D23">
        <v>15.5</v>
      </c>
      <c r="E23">
        <v>13.3</v>
      </c>
      <c r="F23">
        <v>11.4</v>
      </c>
      <c r="G23">
        <v>9.1999999999999993</v>
      </c>
      <c r="H23">
        <v>8.5</v>
      </c>
      <c r="I23">
        <v>9.6999999999999993</v>
      </c>
      <c r="J23">
        <v>11.5</v>
      </c>
      <c r="K23">
        <v>8.6999999999999993</v>
      </c>
      <c r="L23">
        <v>9.9</v>
      </c>
      <c r="O23">
        <v>2017</v>
      </c>
      <c r="P23">
        <f>AVERAGE(F5:F40)</f>
        <v>15.22</v>
      </c>
      <c r="AC23" s="11" t="s">
        <v>94</v>
      </c>
      <c r="AD23">
        <f>AD21-AD20</f>
        <v>7.1000000000000014</v>
      </c>
      <c r="AE23" t="e">
        <f t="shared" ref="AE23:BM23" si="11">AE21-AE20</f>
        <v>#NUM!</v>
      </c>
      <c r="AF23">
        <f t="shared" si="11"/>
        <v>1.3999999999999995</v>
      </c>
      <c r="AG23">
        <f t="shared" si="11"/>
        <v>5.0999999999999996</v>
      </c>
      <c r="AH23">
        <f t="shared" si="11"/>
        <v>2.2999999999999989</v>
      </c>
      <c r="AI23">
        <f t="shared" si="11"/>
        <v>2.9000000000000004</v>
      </c>
      <c r="AJ23">
        <f t="shared" si="11"/>
        <v>6.3</v>
      </c>
      <c r="AK23">
        <f t="shared" si="11"/>
        <v>8.0999999999999979</v>
      </c>
      <c r="AL23">
        <f t="shared" si="11"/>
        <v>9.9000000000000021</v>
      </c>
      <c r="AM23">
        <f t="shared" si="11"/>
        <v>8.1999999999999993</v>
      </c>
      <c r="AN23" t="e">
        <f t="shared" si="11"/>
        <v>#NUM!</v>
      </c>
      <c r="AO23">
        <f t="shared" si="11"/>
        <v>3.4999999999999982</v>
      </c>
      <c r="AP23">
        <f t="shared" si="11"/>
        <v>2.0999999999999996</v>
      </c>
      <c r="AQ23">
        <f t="shared" si="11"/>
        <v>3.4000000000000004</v>
      </c>
      <c r="AR23">
        <f t="shared" si="11"/>
        <v>3.9999999999999991</v>
      </c>
      <c r="AS23">
        <f t="shared" si="11"/>
        <v>5.6999999999999993</v>
      </c>
      <c r="AT23" t="e">
        <f t="shared" si="11"/>
        <v>#NUM!</v>
      </c>
      <c r="AU23">
        <f t="shared" si="11"/>
        <v>2.8499999999999996</v>
      </c>
      <c r="AV23">
        <f t="shared" si="11"/>
        <v>6.3000000000000007</v>
      </c>
      <c r="AW23">
        <f t="shared" si="11"/>
        <v>2.5</v>
      </c>
      <c r="AX23">
        <f t="shared" si="11"/>
        <v>4.7999999999999989</v>
      </c>
      <c r="AY23">
        <f t="shared" si="11"/>
        <v>9.3000000000000007</v>
      </c>
      <c r="AZ23" t="e">
        <f t="shared" si="11"/>
        <v>#NUM!</v>
      </c>
      <c r="BA23">
        <f t="shared" si="11"/>
        <v>8</v>
      </c>
      <c r="BB23" t="e">
        <f t="shared" si="11"/>
        <v>#NUM!</v>
      </c>
      <c r="BC23">
        <f t="shared" si="11"/>
        <v>4.5999999999999979</v>
      </c>
      <c r="BD23">
        <f t="shared" si="11"/>
        <v>3</v>
      </c>
      <c r="BE23">
        <f t="shared" si="11"/>
        <v>8</v>
      </c>
      <c r="BF23">
        <f t="shared" si="11"/>
        <v>3.9000000000000004</v>
      </c>
      <c r="BG23">
        <f t="shared" si="11"/>
        <v>1.7000000000000011</v>
      </c>
      <c r="BH23">
        <f t="shared" si="11"/>
        <v>2.2000000000000002</v>
      </c>
      <c r="BI23" t="e">
        <f t="shared" si="11"/>
        <v>#NUM!</v>
      </c>
      <c r="BJ23">
        <f t="shared" si="11"/>
        <v>8.3999999999999986</v>
      </c>
      <c r="BK23" t="e">
        <f t="shared" si="11"/>
        <v>#NUM!</v>
      </c>
      <c r="BL23">
        <f t="shared" si="11"/>
        <v>12.950000000000003</v>
      </c>
      <c r="BM23" t="e">
        <f t="shared" si="11"/>
        <v>#NUM!</v>
      </c>
    </row>
    <row r="24" spans="1:65" x14ac:dyDescent="0.35">
      <c r="A24" t="s">
        <v>38</v>
      </c>
      <c r="B24">
        <v>12.4</v>
      </c>
      <c r="C24">
        <v>14.3</v>
      </c>
      <c r="D24">
        <v>14.5</v>
      </c>
      <c r="E24">
        <v>15.5</v>
      </c>
      <c r="F24">
        <v>14.7</v>
      </c>
      <c r="G24">
        <v>13.4</v>
      </c>
      <c r="H24">
        <v>12.7</v>
      </c>
      <c r="I24">
        <v>15.3</v>
      </c>
      <c r="J24">
        <v>15.1</v>
      </c>
      <c r="K24">
        <v>11.4</v>
      </c>
      <c r="L24">
        <v>12.6</v>
      </c>
      <c r="O24">
        <v>2018</v>
      </c>
      <c r="P24">
        <f>AVERAGE(G5:G40)</f>
        <v>13.556521739130437</v>
      </c>
      <c r="AC24" s="11" t="s">
        <v>95</v>
      </c>
      <c r="AD24">
        <f>AD22-AD19</f>
        <v>13.1</v>
      </c>
      <c r="AE24">
        <f t="shared" ref="AE24:BM24" si="12">AE22-AE19</f>
        <v>0</v>
      </c>
      <c r="AF24">
        <f t="shared" si="12"/>
        <v>4.2</v>
      </c>
      <c r="AG24">
        <f t="shared" si="12"/>
        <v>7.0000000000000018</v>
      </c>
      <c r="AH24">
        <f t="shared" si="12"/>
        <v>4.1000000000000014</v>
      </c>
      <c r="AI24">
        <f t="shared" si="12"/>
        <v>7.2000000000000011</v>
      </c>
      <c r="AJ24">
        <f t="shared" si="12"/>
        <v>11.8</v>
      </c>
      <c r="AK24">
        <f t="shared" si="12"/>
        <v>22.900000000000002</v>
      </c>
      <c r="AL24">
        <f t="shared" si="12"/>
        <v>20.399999999999999</v>
      </c>
      <c r="AM24">
        <f t="shared" si="12"/>
        <v>10.399999999999999</v>
      </c>
      <c r="AN24">
        <f t="shared" si="12"/>
        <v>0</v>
      </c>
      <c r="AO24">
        <f t="shared" si="12"/>
        <v>6</v>
      </c>
      <c r="AP24">
        <f t="shared" si="12"/>
        <v>5.5000000000000009</v>
      </c>
      <c r="AQ24">
        <f t="shared" si="12"/>
        <v>10.299999999999999</v>
      </c>
      <c r="AR24">
        <f t="shared" si="12"/>
        <v>3.9999999999999991</v>
      </c>
      <c r="AS24">
        <f t="shared" si="12"/>
        <v>7.4999999999999982</v>
      </c>
      <c r="AT24">
        <f t="shared" si="12"/>
        <v>0</v>
      </c>
      <c r="AU24">
        <f t="shared" si="12"/>
        <v>5.6</v>
      </c>
      <c r="AV24">
        <f t="shared" si="12"/>
        <v>9.6000000000000014</v>
      </c>
      <c r="AW24">
        <f t="shared" si="12"/>
        <v>4.0999999999999996</v>
      </c>
      <c r="AX24">
        <f t="shared" si="12"/>
        <v>4.7999999999999989</v>
      </c>
      <c r="AY24">
        <f t="shared" si="12"/>
        <v>18.700000000000003</v>
      </c>
      <c r="AZ24">
        <f t="shared" si="12"/>
        <v>0</v>
      </c>
      <c r="BA24">
        <f t="shared" si="12"/>
        <v>20.3</v>
      </c>
      <c r="BB24">
        <f t="shared" si="12"/>
        <v>0</v>
      </c>
      <c r="BC24">
        <f t="shared" si="12"/>
        <v>10.200000000000001</v>
      </c>
      <c r="BD24">
        <f t="shared" si="12"/>
        <v>8.7999999999999972</v>
      </c>
      <c r="BE24">
        <f t="shared" si="12"/>
        <v>8</v>
      </c>
      <c r="BF24">
        <f t="shared" si="12"/>
        <v>8.9</v>
      </c>
      <c r="BG24">
        <f t="shared" si="12"/>
        <v>3.5999999999999996</v>
      </c>
      <c r="BH24">
        <f t="shared" si="12"/>
        <v>4.2000000000000011</v>
      </c>
      <c r="BI24">
        <f t="shared" si="12"/>
        <v>0</v>
      </c>
      <c r="BJ24">
        <f t="shared" si="12"/>
        <v>10</v>
      </c>
      <c r="BK24">
        <f t="shared" si="12"/>
        <v>0</v>
      </c>
      <c r="BL24">
        <f t="shared" si="12"/>
        <v>16.400000000000002</v>
      </c>
      <c r="BM24">
        <f t="shared" si="12"/>
        <v>0</v>
      </c>
    </row>
    <row r="25" spans="1:65" x14ac:dyDescent="0.35">
      <c r="A25" t="s">
        <v>39</v>
      </c>
      <c r="F25">
        <v>9.1999999999999993</v>
      </c>
      <c r="H25">
        <v>5.6</v>
      </c>
      <c r="L25">
        <v>4.4000000000000004</v>
      </c>
      <c r="O25">
        <v>2019</v>
      </c>
      <c r="P25">
        <f>AVERAGE(H5:H40)</f>
        <v>11.737500000000002</v>
      </c>
      <c r="AC25" s="11" t="s">
        <v>96</v>
      </c>
      <c r="AD25">
        <f>AD20-(1.5*AD23)</f>
        <v>7.8499999999999979</v>
      </c>
      <c r="AE25" t="e">
        <f t="shared" ref="AE25:BM25" si="13">AE20-(1.5*AE23)</f>
        <v>#NUM!</v>
      </c>
      <c r="AF25">
        <f t="shared" si="13"/>
        <v>0.60000000000000098</v>
      </c>
      <c r="AG25">
        <f t="shared" si="13"/>
        <v>1.9500000000000002</v>
      </c>
      <c r="AH25">
        <f t="shared" si="13"/>
        <v>5.8500000000000023</v>
      </c>
      <c r="AI25">
        <f t="shared" si="13"/>
        <v>5.3499999999999988</v>
      </c>
      <c r="AJ25">
        <f t="shared" si="13"/>
        <v>-2.7499999999999991</v>
      </c>
      <c r="AK25">
        <f t="shared" si="13"/>
        <v>11.450000000000005</v>
      </c>
      <c r="AL25">
        <f t="shared" si="13"/>
        <v>7.3499999999999961</v>
      </c>
      <c r="AM25">
        <f t="shared" si="13"/>
        <v>3.9000000000000004</v>
      </c>
      <c r="AN25" t="e">
        <f t="shared" si="13"/>
        <v>#NUM!</v>
      </c>
      <c r="AO25">
        <f t="shared" si="13"/>
        <v>7.650000000000003</v>
      </c>
      <c r="AP25">
        <f t="shared" si="13"/>
        <v>5.1500000000000012</v>
      </c>
      <c r="AQ25">
        <f t="shared" si="13"/>
        <v>4.8</v>
      </c>
      <c r="AR25">
        <f t="shared" si="13"/>
        <v>0.20000000000000195</v>
      </c>
      <c r="AS25">
        <f t="shared" si="13"/>
        <v>1.7500000000000018</v>
      </c>
      <c r="AT25" t="e">
        <f t="shared" si="13"/>
        <v>#NUM!</v>
      </c>
      <c r="AU25">
        <f t="shared" si="13"/>
        <v>1.0750000000000002</v>
      </c>
      <c r="AV25">
        <f t="shared" si="13"/>
        <v>-0.25000000000000178</v>
      </c>
      <c r="AW25">
        <f t="shared" si="13"/>
        <v>8.85</v>
      </c>
      <c r="AX25">
        <f t="shared" si="13"/>
        <v>-2.799999999999998</v>
      </c>
      <c r="AY25">
        <f t="shared" si="13"/>
        <v>-2.1500000000000004</v>
      </c>
      <c r="AZ25" t="e">
        <f t="shared" si="13"/>
        <v>#NUM!</v>
      </c>
      <c r="BA25">
        <f t="shared" si="13"/>
        <v>-5.4</v>
      </c>
      <c r="BB25" t="e">
        <f t="shared" si="13"/>
        <v>#NUM!</v>
      </c>
      <c r="BC25">
        <f t="shared" si="13"/>
        <v>8.9000000000000039</v>
      </c>
      <c r="BD25">
        <f t="shared" si="13"/>
        <v>21.1</v>
      </c>
      <c r="BE25">
        <f t="shared" si="13"/>
        <v>-0.80000000000000071</v>
      </c>
      <c r="BF25">
        <f t="shared" si="13"/>
        <v>4.7499999999999991</v>
      </c>
      <c r="BG25">
        <f t="shared" si="13"/>
        <v>9.6499999999999986</v>
      </c>
      <c r="BH25">
        <f t="shared" si="13"/>
        <v>3.4999999999999996</v>
      </c>
      <c r="BI25" t="e">
        <f t="shared" si="13"/>
        <v>#NUM!</v>
      </c>
      <c r="BJ25">
        <f t="shared" si="13"/>
        <v>3.0250000000000021</v>
      </c>
      <c r="BK25" t="e">
        <f t="shared" si="13"/>
        <v>#NUM!</v>
      </c>
      <c r="BL25">
        <f t="shared" si="13"/>
        <v>-0.15000000000000568</v>
      </c>
      <c r="BM25" t="e">
        <f t="shared" si="13"/>
        <v>#NUM!</v>
      </c>
    </row>
    <row r="26" spans="1:65" x14ac:dyDescent="0.35">
      <c r="A26" t="s">
        <v>40</v>
      </c>
      <c r="B26">
        <v>29.6</v>
      </c>
      <c r="C26">
        <v>21.1</v>
      </c>
      <c r="D26">
        <v>21.2</v>
      </c>
      <c r="E26">
        <v>18.5</v>
      </c>
      <c r="F26">
        <v>13.7</v>
      </c>
      <c r="G26">
        <v>10.9</v>
      </c>
      <c r="H26">
        <v>11.8</v>
      </c>
      <c r="I26">
        <v>14.4</v>
      </c>
      <c r="J26">
        <v>12.2</v>
      </c>
      <c r="K26">
        <v>13.9</v>
      </c>
      <c r="L26">
        <v>11.1</v>
      </c>
      <c r="O26">
        <v>2020</v>
      </c>
      <c r="P26">
        <f>AVERAGE(I5:I40)</f>
        <v>14.552173913043475</v>
      </c>
      <c r="AC26" s="11" t="s">
        <v>97</v>
      </c>
      <c r="AD26">
        <f>AD21+(1.5*AD23)</f>
        <v>36.25</v>
      </c>
      <c r="AE26" t="e">
        <f t="shared" ref="AE26:BM26" si="14">AE21+(1.5*AE23)</f>
        <v>#NUM!</v>
      </c>
      <c r="AF26">
        <f t="shared" si="14"/>
        <v>6.1999999999999993</v>
      </c>
      <c r="AG26">
        <f t="shared" si="14"/>
        <v>22.349999999999998</v>
      </c>
      <c r="AH26">
        <f t="shared" si="14"/>
        <v>15.049999999999997</v>
      </c>
      <c r="AI26">
        <f t="shared" si="14"/>
        <v>16.95</v>
      </c>
      <c r="AJ26">
        <f t="shared" si="14"/>
        <v>22.45</v>
      </c>
      <c r="AK26">
        <f t="shared" si="14"/>
        <v>43.849999999999994</v>
      </c>
      <c r="AL26">
        <f t="shared" si="14"/>
        <v>46.95</v>
      </c>
      <c r="AM26">
        <f t="shared" si="14"/>
        <v>36.699999999999996</v>
      </c>
      <c r="AN26" t="e">
        <f t="shared" si="14"/>
        <v>#NUM!</v>
      </c>
      <c r="AO26">
        <f t="shared" si="14"/>
        <v>21.649999999999995</v>
      </c>
      <c r="AP26">
        <f t="shared" si="14"/>
        <v>13.55</v>
      </c>
      <c r="AQ26">
        <f t="shared" si="14"/>
        <v>18.400000000000002</v>
      </c>
      <c r="AR26">
        <f t="shared" si="14"/>
        <v>16.199999999999996</v>
      </c>
      <c r="AS26">
        <f t="shared" si="14"/>
        <v>24.549999999999997</v>
      </c>
      <c r="AT26" t="e">
        <f t="shared" si="14"/>
        <v>#NUM!</v>
      </c>
      <c r="AU26">
        <f t="shared" si="14"/>
        <v>12.474999999999998</v>
      </c>
      <c r="AV26">
        <f t="shared" si="14"/>
        <v>24.950000000000003</v>
      </c>
      <c r="AW26">
        <f t="shared" si="14"/>
        <v>18.850000000000001</v>
      </c>
      <c r="AX26">
        <f t="shared" si="14"/>
        <v>16.399999999999999</v>
      </c>
      <c r="AY26">
        <f t="shared" si="14"/>
        <v>35.050000000000004</v>
      </c>
      <c r="AZ26" t="e">
        <f t="shared" si="14"/>
        <v>#NUM!</v>
      </c>
      <c r="BA26">
        <f t="shared" si="14"/>
        <v>26.6</v>
      </c>
      <c r="BB26" t="e">
        <f t="shared" si="14"/>
        <v>#NUM!</v>
      </c>
      <c r="BC26">
        <f t="shared" si="14"/>
        <v>27.299999999999997</v>
      </c>
      <c r="BD26">
        <f t="shared" si="14"/>
        <v>33.1</v>
      </c>
      <c r="BE26">
        <f t="shared" si="14"/>
        <v>31.2</v>
      </c>
      <c r="BF26">
        <f t="shared" si="14"/>
        <v>20.350000000000001</v>
      </c>
      <c r="BG26">
        <f t="shared" si="14"/>
        <v>16.450000000000003</v>
      </c>
      <c r="BH26">
        <f t="shared" si="14"/>
        <v>12.3</v>
      </c>
      <c r="BI26" t="e">
        <f t="shared" si="14"/>
        <v>#NUM!</v>
      </c>
      <c r="BJ26">
        <f t="shared" si="14"/>
        <v>36.625</v>
      </c>
      <c r="BK26" t="e">
        <f t="shared" si="14"/>
        <v>#NUM!</v>
      </c>
      <c r="BL26">
        <f t="shared" si="14"/>
        <v>51.650000000000006</v>
      </c>
      <c r="BM26" t="e">
        <f t="shared" si="14"/>
        <v>#NUM!</v>
      </c>
    </row>
    <row r="27" spans="1:65" x14ac:dyDescent="0.35">
      <c r="A27" t="s">
        <v>41</v>
      </c>
      <c r="O27">
        <v>2021</v>
      </c>
      <c r="P27">
        <f>AVERAGE(J5:J40)</f>
        <v>13.487500000000002</v>
      </c>
    </row>
    <row r="28" spans="1:65" x14ac:dyDescent="0.35">
      <c r="A28" t="s">
        <v>42</v>
      </c>
      <c r="B28">
        <v>24.5</v>
      </c>
      <c r="C28">
        <v>19.5</v>
      </c>
      <c r="D28">
        <v>14.6</v>
      </c>
      <c r="E28">
        <v>13.1</v>
      </c>
      <c r="F28">
        <v>10.1</v>
      </c>
      <c r="G28">
        <v>8.4</v>
      </c>
      <c r="H28">
        <v>6.8</v>
      </c>
      <c r="I28">
        <v>6.6</v>
      </c>
      <c r="J28">
        <v>7.4</v>
      </c>
      <c r="K28">
        <v>6</v>
      </c>
      <c r="L28">
        <v>4.2</v>
      </c>
      <c r="O28">
        <v>2022</v>
      </c>
      <c r="P28">
        <f>AVERAGE(K5:K40)</f>
        <v>11.217391304347826</v>
      </c>
    </row>
    <row r="29" spans="1:65" x14ac:dyDescent="0.35">
      <c r="A29" t="s">
        <v>43</v>
      </c>
      <c r="O29">
        <v>2023</v>
      </c>
      <c r="P29">
        <f>AVERAGE(L5:L40)</f>
        <v>10.861538461538458</v>
      </c>
    </row>
    <row r="30" spans="1:65" x14ac:dyDescent="0.35">
      <c r="A30" t="s">
        <v>44</v>
      </c>
      <c r="B30">
        <v>20.399999999999999</v>
      </c>
      <c r="C30">
        <v>20.3</v>
      </c>
      <c r="D30">
        <v>21.2</v>
      </c>
      <c r="E30">
        <v>23.6</v>
      </c>
      <c r="F30">
        <v>18.600000000000001</v>
      </c>
      <c r="G30">
        <v>19.3</v>
      </c>
      <c r="H30">
        <v>15</v>
      </c>
      <c r="I30">
        <v>16.399999999999999</v>
      </c>
      <c r="J30">
        <v>15.8</v>
      </c>
      <c r="K30">
        <v>13.4</v>
      </c>
      <c r="L30">
        <v>17.2</v>
      </c>
    </row>
    <row r="31" spans="1:65" x14ac:dyDescent="0.35">
      <c r="A31" t="s">
        <v>45</v>
      </c>
      <c r="B31">
        <v>27.4</v>
      </c>
      <c r="C31">
        <v>26.6</v>
      </c>
      <c r="D31">
        <v>28</v>
      </c>
      <c r="E31">
        <v>28.6</v>
      </c>
      <c r="F31">
        <v>27.5</v>
      </c>
      <c r="G31">
        <v>28.4</v>
      </c>
      <c r="H31">
        <v>25.6</v>
      </c>
      <c r="I31">
        <v>31.9</v>
      </c>
      <c r="J31">
        <v>30.8</v>
      </c>
      <c r="K31">
        <v>23.1</v>
      </c>
      <c r="L31">
        <v>23.4</v>
      </c>
    </row>
    <row r="32" spans="1:65" x14ac:dyDescent="0.35">
      <c r="A32" t="s">
        <v>46</v>
      </c>
      <c r="I32">
        <v>19.2</v>
      </c>
      <c r="J32">
        <v>14.1</v>
      </c>
      <c r="L32">
        <v>11.2</v>
      </c>
    </row>
    <row r="33" spans="1:30" x14ac:dyDescent="0.35">
      <c r="A33" t="s">
        <v>47</v>
      </c>
      <c r="B33">
        <v>10.7</v>
      </c>
      <c r="C33">
        <v>11.6</v>
      </c>
      <c r="D33">
        <v>15.5</v>
      </c>
      <c r="E33">
        <v>16.3</v>
      </c>
      <c r="F33">
        <v>14.5</v>
      </c>
      <c r="G33">
        <v>12.7</v>
      </c>
      <c r="H33">
        <v>10.6</v>
      </c>
      <c r="I33">
        <v>12.4</v>
      </c>
      <c r="J33">
        <v>12.8</v>
      </c>
      <c r="K33">
        <v>7.4</v>
      </c>
      <c r="L33">
        <v>10</v>
      </c>
    </row>
    <row r="34" spans="1:30" x14ac:dyDescent="0.35">
      <c r="A34" t="s">
        <v>48</v>
      </c>
      <c r="B34">
        <v>13.9</v>
      </c>
      <c r="C34">
        <v>14.1</v>
      </c>
      <c r="D34">
        <v>13.9</v>
      </c>
      <c r="E34">
        <v>13.5</v>
      </c>
      <c r="F34">
        <v>12.9</v>
      </c>
      <c r="G34">
        <v>13.3</v>
      </c>
      <c r="H34">
        <v>12.2</v>
      </c>
      <c r="I34">
        <v>12.5</v>
      </c>
      <c r="J34">
        <v>13.3</v>
      </c>
      <c r="K34">
        <v>10.7</v>
      </c>
      <c r="L34">
        <v>10.5</v>
      </c>
      <c r="AD34" s="12"/>
    </row>
    <row r="35" spans="1:30" x14ac:dyDescent="0.35">
      <c r="A35" t="s">
        <v>49</v>
      </c>
      <c r="B35">
        <v>10.8</v>
      </c>
      <c r="C35">
        <v>9</v>
      </c>
      <c r="D35">
        <v>8.4</v>
      </c>
      <c r="E35">
        <v>7.7</v>
      </c>
      <c r="F35">
        <v>7.4</v>
      </c>
      <c r="G35">
        <v>6.8</v>
      </c>
      <c r="H35">
        <v>6.6</v>
      </c>
      <c r="AD35" s="12"/>
    </row>
    <row r="36" spans="1:30" x14ac:dyDescent="0.35">
      <c r="A36" t="s">
        <v>50</v>
      </c>
      <c r="AD36" s="12"/>
    </row>
    <row r="37" spans="1:30" x14ac:dyDescent="0.35">
      <c r="A37" t="s">
        <v>51</v>
      </c>
      <c r="B37">
        <v>25.5</v>
      </c>
      <c r="C37">
        <v>19.600000000000001</v>
      </c>
      <c r="D37">
        <v>15.5</v>
      </c>
      <c r="E37">
        <v>16</v>
      </c>
      <c r="AD37" s="12"/>
    </row>
    <row r="38" spans="1:30" x14ac:dyDescent="0.35">
      <c r="A38" t="s">
        <v>52</v>
      </c>
      <c r="AD38" s="12"/>
    </row>
    <row r="39" spans="1:30" x14ac:dyDescent="0.35">
      <c r="A39" t="s">
        <v>53</v>
      </c>
      <c r="C39">
        <v>22.5</v>
      </c>
      <c r="E39">
        <v>25.1</v>
      </c>
      <c r="F39">
        <v>34.6</v>
      </c>
      <c r="L39">
        <v>18.2</v>
      </c>
      <c r="AD39" s="12"/>
    </row>
    <row r="40" spans="1:30" x14ac:dyDescent="0.35">
      <c r="A40" t="s">
        <v>54</v>
      </c>
      <c r="AD40" s="12"/>
    </row>
    <row r="41" spans="1:30" x14ac:dyDescent="0.35">
      <c r="AD41" s="12"/>
    </row>
    <row r="42" spans="1:30" x14ac:dyDescent="0.35">
      <c r="AD42" s="12"/>
    </row>
    <row r="43" spans="1:30" x14ac:dyDescent="0.35">
      <c r="AD43" s="12"/>
    </row>
    <row r="44" spans="1:30" x14ac:dyDescent="0.35">
      <c r="AD44" s="12"/>
    </row>
  </sheetData>
  <mergeCells count="3">
    <mergeCell ref="O1:Z1"/>
    <mergeCell ref="O16:V17"/>
    <mergeCell ref="AC14:B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D371-2E34-4F25-A3ED-7F03463830F0}">
  <dimension ref="A1:H12"/>
  <sheetViews>
    <sheetView workbookViewId="0">
      <selection activeCell="N5" sqref="N5"/>
    </sheetView>
  </sheetViews>
  <sheetFormatPr defaultRowHeight="14.5" x14ac:dyDescent="0.35"/>
  <sheetData>
    <row r="1" spans="1:8" x14ac:dyDescent="0.35">
      <c r="A1" t="s">
        <v>102</v>
      </c>
      <c r="B1" t="s">
        <v>105</v>
      </c>
      <c r="C1" t="s">
        <v>106</v>
      </c>
      <c r="F1" s="18" t="s">
        <v>107</v>
      </c>
      <c r="G1" s="18"/>
      <c r="H1" s="18"/>
    </row>
    <row r="2" spans="1:8" x14ac:dyDescent="0.35">
      <c r="A2">
        <v>2013</v>
      </c>
      <c r="B2" s="12">
        <v>13.742857142857144</v>
      </c>
      <c r="C2" s="12">
        <v>19.369565217391301</v>
      </c>
    </row>
    <row r="3" spans="1:8" x14ac:dyDescent="0.35">
      <c r="A3">
        <v>2014</v>
      </c>
      <c r="B3" s="12">
        <v>12.428571428571429</v>
      </c>
      <c r="C3" s="12">
        <v>17.668000000000006</v>
      </c>
    </row>
    <row r="4" spans="1:8" x14ac:dyDescent="0.35">
      <c r="A4">
        <v>2015</v>
      </c>
      <c r="B4" s="12">
        <v>11.154999999999999</v>
      </c>
      <c r="C4" s="12">
        <v>16.934782608695652</v>
      </c>
    </row>
    <row r="5" spans="1:8" x14ac:dyDescent="0.35">
      <c r="A5">
        <v>2016</v>
      </c>
      <c r="B5" s="12">
        <v>10.305263157894737</v>
      </c>
      <c r="C5" s="12">
        <v>16.396000000000004</v>
      </c>
    </row>
    <row r="6" spans="1:8" x14ac:dyDescent="0.35">
      <c r="A6">
        <v>2017</v>
      </c>
      <c r="B6" s="12">
        <v>8.5842105263157897</v>
      </c>
      <c r="C6" s="12">
        <v>15.22</v>
      </c>
    </row>
    <row r="7" spans="1:8" x14ac:dyDescent="0.35">
      <c r="A7">
        <v>2018</v>
      </c>
      <c r="B7" s="12">
        <v>8.1736842105263161</v>
      </c>
      <c r="C7" s="12">
        <v>13.556521739130437</v>
      </c>
    </row>
    <row r="8" spans="1:8" x14ac:dyDescent="0.35">
      <c r="A8">
        <v>2019</v>
      </c>
      <c r="B8" s="12">
        <v>7.4750000000000014</v>
      </c>
      <c r="C8" s="12">
        <v>11.737500000000002</v>
      </c>
    </row>
    <row r="9" spans="1:8" x14ac:dyDescent="0.35">
      <c r="A9">
        <v>2020</v>
      </c>
      <c r="B9" s="12">
        <v>9.2199999999999989</v>
      </c>
      <c r="C9" s="12">
        <v>14.552173913043475</v>
      </c>
    </row>
    <row r="10" spans="1:8" x14ac:dyDescent="0.35">
      <c r="A10">
        <v>2021</v>
      </c>
      <c r="B10" s="12">
        <v>8.9052631578947388</v>
      </c>
      <c r="C10" s="12">
        <v>13.487500000000002</v>
      </c>
    </row>
    <row r="11" spans="1:8" x14ac:dyDescent="0.35">
      <c r="A11">
        <v>2022</v>
      </c>
      <c r="B11" s="12">
        <v>7.3947368421052628</v>
      </c>
      <c r="C11" s="12">
        <v>11.217391304347826</v>
      </c>
    </row>
    <row r="12" spans="1:8" x14ac:dyDescent="0.35">
      <c r="A12">
        <v>2023</v>
      </c>
      <c r="B12" s="12">
        <v>6.9684210526315775</v>
      </c>
      <c r="C12" s="12">
        <v>10.861538461538458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EU Countries</vt:lpstr>
      <vt:lpstr>Non EU Countries</vt:lpstr>
      <vt:lpstr>Descriptive Analytics For EU</vt:lpstr>
      <vt:lpstr>Descriptive Analytics Non EU </vt:lpstr>
      <vt:lpstr>Combined Data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Jaee Jain</cp:lastModifiedBy>
  <dcterms:created xsi:type="dcterms:W3CDTF">2024-11-28T18:50:42Z</dcterms:created>
  <dcterms:modified xsi:type="dcterms:W3CDTF">2024-12-01T22:02:05Z</dcterms:modified>
</cp:coreProperties>
</file>