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STATS FINAL SHEETS\"/>
    </mc:Choice>
  </mc:AlternateContent>
  <xr:revisionPtr revIDLastSave="0" documentId="13_ncr:1_{33A94F01-CA33-4477-9E86-5817F9AA5A5C}" xr6:coauthVersionLast="47" xr6:coauthVersionMax="47" xr10:uidLastSave="{00000000-0000-0000-0000-000000000000}"/>
  <bookViews>
    <workbookView xWindow="-110" yWindow="-110" windowWidth="19420" windowHeight="10300" activeTab="4" xr2:uid="{00000000-000D-0000-FFFF-FFFF00000000}"/>
  </bookViews>
  <sheets>
    <sheet name="Total" sheetId="3" r:id="rId1"/>
    <sheet name="Males" sheetId="4" r:id="rId2"/>
    <sheet name="Females" sheetId="5" r:id="rId3"/>
    <sheet name="Total Descriptive" sheetId="8" r:id="rId4"/>
    <sheet name="M_F Hypothesis" sheetId="7" r:id="rId5"/>
  </sheets>
  <externalReferences>
    <externalReference r:id="rId6"/>
  </externalReferences>
  <definedNames>
    <definedName name="_xlchart.v1.0" hidden="1">[1]Total!$B$2:$B$37</definedName>
    <definedName name="_xlchart.v1.1" hidden="1">[1]Total!$C$2:$C$37</definedName>
    <definedName name="_xlchart.v1.10" hidden="1">[1]Total!$L$2:$L$37</definedName>
    <definedName name="_xlchart.v1.2" hidden="1">[1]Total!$D$2:$D$37</definedName>
    <definedName name="_xlchart.v1.3" hidden="1">[1]Total!$E$2:$E$37</definedName>
    <definedName name="_xlchart.v1.4" hidden="1">[1]Total!$F$2:$F$37</definedName>
    <definedName name="_xlchart.v1.5" hidden="1">[1]Total!$G$2:$G$37</definedName>
    <definedName name="_xlchart.v1.6" hidden="1">[1]Total!$H$2:$H$37</definedName>
    <definedName name="_xlchart.v1.7" hidden="1">[1]Total!$I$2:$I$37</definedName>
    <definedName name="_xlchart.v1.8" hidden="1">[1]Total!$J$2:$J$37</definedName>
    <definedName name="_xlchart.v1.9" hidden="1">[1]Total!$K$2:$K$37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M27" i="8" l="1"/>
  <c r="BM29" i="8" s="1"/>
  <c r="BL27" i="8"/>
  <c r="BL29" i="8" s="1"/>
  <c r="BK27" i="8"/>
  <c r="BK29" i="8" s="1"/>
  <c r="BJ27" i="8"/>
  <c r="BJ29" i="8" s="1"/>
  <c r="BI27" i="8"/>
  <c r="BI29" i="8" s="1"/>
  <c r="BH27" i="8"/>
  <c r="BH29" i="8" s="1"/>
  <c r="BG27" i="8"/>
  <c r="BG29" i="8" s="1"/>
  <c r="BF27" i="8"/>
  <c r="BF29" i="8" s="1"/>
  <c r="BE27" i="8"/>
  <c r="BE29" i="8" s="1"/>
  <c r="BD27" i="8"/>
  <c r="BD29" i="8" s="1"/>
  <c r="BC27" i="8"/>
  <c r="BC29" i="8" s="1"/>
  <c r="BB27" i="8"/>
  <c r="BB29" i="8" s="1"/>
  <c r="BA27" i="8"/>
  <c r="BA29" i="8" s="1"/>
  <c r="AZ27" i="8"/>
  <c r="AZ29" i="8" s="1"/>
  <c r="AY27" i="8"/>
  <c r="AY29" i="8" s="1"/>
  <c r="AX27" i="8"/>
  <c r="AX29" i="8" s="1"/>
  <c r="AW27" i="8"/>
  <c r="AW29" i="8" s="1"/>
  <c r="AV27" i="8"/>
  <c r="AV29" i="8" s="1"/>
  <c r="AU27" i="8"/>
  <c r="AU29" i="8" s="1"/>
  <c r="AT27" i="8"/>
  <c r="AT29" i="8" s="1"/>
  <c r="AS27" i="8"/>
  <c r="AS29" i="8" s="1"/>
  <c r="AR27" i="8"/>
  <c r="AR29" i="8" s="1"/>
  <c r="AQ27" i="8"/>
  <c r="AQ29" i="8" s="1"/>
  <c r="AP27" i="8"/>
  <c r="AP29" i="8" s="1"/>
  <c r="AO27" i="8"/>
  <c r="AO29" i="8" s="1"/>
  <c r="AN27" i="8"/>
  <c r="AN29" i="8" s="1"/>
  <c r="AM27" i="8"/>
  <c r="AM29" i="8" s="1"/>
  <c r="AL27" i="8"/>
  <c r="AL29" i="8" s="1"/>
  <c r="AK27" i="8"/>
  <c r="AK29" i="8" s="1"/>
  <c r="AJ27" i="8"/>
  <c r="AJ29" i="8" s="1"/>
  <c r="AI27" i="8"/>
  <c r="AI29" i="8" s="1"/>
  <c r="AH27" i="8"/>
  <c r="AH29" i="8" s="1"/>
  <c r="AG27" i="8"/>
  <c r="AG29" i="8" s="1"/>
  <c r="AF27" i="8"/>
  <c r="AF29" i="8" s="1"/>
  <c r="AE27" i="8"/>
  <c r="AE29" i="8" s="1"/>
  <c r="AD27" i="8"/>
  <c r="AD29" i="8" s="1"/>
  <c r="BM26" i="8"/>
  <c r="BL26" i="8"/>
  <c r="BK26" i="8"/>
  <c r="BJ26" i="8"/>
  <c r="BI26" i="8"/>
  <c r="BI28" i="8" s="1"/>
  <c r="BH26" i="8"/>
  <c r="BG26" i="8"/>
  <c r="BF26" i="8"/>
  <c r="BE26" i="8"/>
  <c r="BD26" i="8"/>
  <c r="BD28" i="8" s="1"/>
  <c r="BC26" i="8"/>
  <c r="BC28" i="8" s="1"/>
  <c r="BB26" i="8"/>
  <c r="BA26" i="8"/>
  <c r="AZ26" i="8"/>
  <c r="AY26" i="8"/>
  <c r="AX26" i="8"/>
  <c r="AW26" i="8"/>
  <c r="AW28" i="8" s="1"/>
  <c r="AV26" i="8"/>
  <c r="AU26" i="8"/>
  <c r="AT26" i="8"/>
  <c r="AS26" i="8"/>
  <c r="AR26" i="8"/>
  <c r="AQ26" i="8"/>
  <c r="AP26" i="8"/>
  <c r="AP28" i="8" s="1"/>
  <c r="AO26" i="8"/>
  <c r="AN26" i="8"/>
  <c r="AM26" i="8"/>
  <c r="AL26" i="8"/>
  <c r="AK26" i="8"/>
  <c r="AJ26" i="8"/>
  <c r="AJ28" i="8" s="1"/>
  <c r="AI26" i="8"/>
  <c r="AI28" i="8" s="1"/>
  <c r="AH26" i="8"/>
  <c r="AG26" i="8"/>
  <c r="AG28" i="8" s="1"/>
  <c r="AF26" i="8"/>
  <c r="AE26" i="8"/>
  <c r="AD26" i="8"/>
  <c r="AD28" i="8" s="1"/>
  <c r="BM25" i="8"/>
  <c r="BL25" i="8"/>
  <c r="BK25" i="8"/>
  <c r="BJ25" i="8"/>
  <c r="BI25" i="8"/>
  <c r="BI30" i="8" s="1"/>
  <c r="BH25" i="8"/>
  <c r="BG25" i="8"/>
  <c r="BF25" i="8"/>
  <c r="BE25" i="8"/>
  <c r="BD25" i="8"/>
  <c r="BD30" i="8" s="1"/>
  <c r="BC25" i="8"/>
  <c r="BC30" i="8" s="1"/>
  <c r="BB25" i="8"/>
  <c r="BA25" i="8"/>
  <c r="AZ25" i="8"/>
  <c r="AY25" i="8"/>
  <c r="AX25" i="8"/>
  <c r="AW25" i="8"/>
  <c r="AW30" i="8" s="1"/>
  <c r="AV25" i="8"/>
  <c r="AU25" i="8"/>
  <c r="AT25" i="8"/>
  <c r="AS25" i="8"/>
  <c r="AR25" i="8"/>
  <c r="AQ25" i="8"/>
  <c r="AP25" i="8"/>
  <c r="AP30" i="8" s="1"/>
  <c r="AO25" i="8"/>
  <c r="AN25" i="8"/>
  <c r="AM25" i="8"/>
  <c r="AL25" i="8"/>
  <c r="AK25" i="8"/>
  <c r="AJ25" i="8"/>
  <c r="AJ30" i="8" s="1"/>
  <c r="AI25" i="8"/>
  <c r="AI30" i="8" s="1"/>
  <c r="AH25" i="8"/>
  <c r="AG25" i="8"/>
  <c r="AG30" i="8" s="1"/>
  <c r="AF25" i="8"/>
  <c r="AE25" i="8"/>
  <c r="AD25" i="8"/>
  <c r="BM24" i="8"/>
  <c r="BL24" i="8"/>
  <c r="BK24" i="8"/>
  <c r="BJ24" i="8"/>
  <c r="BI24" i="8"/>
  <c r="BH24" i="8"/>
  <c r="BG24" i="8"/>
  <c r="BF24" i="8"/>
  <c r="BE24" i="8"/>
  <c r="BD24" i="8"/>
  <c r="BC24" i="8"/>
  <c r="BB24" i="8"/>
  <c r="BA24" i="8"/>
  <c r="AZ24" i="8"/>
  <c r="AY24" i="8"/>
  <c r="AX24" i="8"/>
  <c r="AW24" i="8"/>
  <c r="AV24" i="8"/>
  <c r="AU24" i="8"/>
  <c r="AT24" i="8"/>
  <c r="AS24" i="8"/>
  <c r="AR24" i="8"/>
  <c r="AQ24" i="8"/>
  <c r="AP24" i="8"/>
  <c r="AO24" i="8"/>
  <c r="AN24" i="8"/>
  <c r="AM24" i="8"/>
  <c r="AL24" i="8"/>
  <c r="AK24" i="8"/>
  <c r="AJ24" i="8"/>
  <c r="AI24" i="8"/>
  <c r="AH24" i="8"/>
  <c r="AG24" i="8"/>
  <c r="AF24" i="8"/>
  <c r="AE24" i="8"/>
  <c r="AD24" i="8"/>
  <c r="BM23" i="8"/>
  <c r="BL23" i="8"/>
  <c r="BK23" i="8"/>
  <c r="BJ23" i="8"/>
  <c r="BI23" i="8"/>
  <c r="BH23" i="8"/>
  <c r="BG23" i="8"/>
  <c r="BF23" i="8"/>
  <c r="BE23" i="8"/>
  <c r="BD23" i="8"/>
  <c r="BC23" i="8"/>
  <c r="BB23" i="8"/>
  <c r="BA23" i="8"/>
  <c r="AZ23" i="8"/>
  <c r="AY23" i="8"/>
  <c r="AX23" i="8"/>
  <c r="AW23" i="8"/>
  <c r="AV23" i="8"/>
  <c r="AU23" i="8"/>
  <c r="AT23" i="8"/>
  <c r="AS23" i="8"/>
  <c r="AR23" i="8"/>
  <c r="AQ23" i="8"/>
  <c r="AP23" i="8"/>
  <c r="AO23" i="8"/>
  <c r="AN23" i="8"/>
  <c r="AM23" i="8"/>
  <c r="AL23" i="8"/>
  <c r="AK23" i="8"/>
  <c r="AJ23" i="8"/>
  <c r="AI23" i="8"/>
  <c r="AH23" i="8"/>
  <c r="AG23" i="8"/>
  <c r="AF23" i="8"/>
  <c r="AE23" i="8"/>
  <c r="AD23" i="8"/>
  <c r="BM22" i="8"/>
  <c r="BL22" i="8"/>
  <c r="BK22" i="8"/>
  <c r="BJ22" i="8"/>
  <c r="BI22" i="8"/>
  <c r="BH22" i="8"/>
  <c r="BG22" i="8"/>
  <c r="BF22" i="8"/>
  <c r="BE22" i="8"/>
  <c r="BD22" i="8"/>
  <c r="BC22" i="8"/>
  <c r="BB22" i="8"/>
  <c r="BA22" i="8"/>
  <c r="AZ22" i="8"/>
  <c r="AY22" i="8"/>
  <c r="AX22" i="8"/>
  <c r="AW22" i="8"/>
  <c r="AV22" i="8"/>
  <c r="AU22" i="8"/>
  <c r="AT22" i="8"/>
  <c r="AS22" i="8"/>
  <c r="AR22" i="8"/>
  <c r="AQ22" i="8"/>
  <c r="AP22" i="8"/>
  <c r="AO22" i="8"/>
  <c r="AN22" i="8"/>
  <c r="AM22" i="8"/>
  <c r="AL22" i="8"/>
  <c r="AK22" i="8"/>
  <c r="AJ22" i="8"/>
  <c r="AI22" i="8"/>
  <c r="AH22" i="8"/>
  <c r="AG22" i="8"/>
  <c r="AF22" i="8"/>
  <c r="AE22" i="8"/>
  <c r="AD22" i="8"/>
  <c r="BM21" i="8"/>
  <c r="BL21" i="8"/>
  <c r="BK21" i="8"/>
  <c r="BJ21" i="8"/>
  <c r="BI21" i="8"/>
  <c r="BH21" i="8"/>
  <c r="BG21" i="8"/>
  <c r="BF21" i="8"/>
  <c r="BE21" i="8"/>
  <c r="BD21" i="8"/>
  <c r="BC21" i="8"/>
  <c r="BB21" i="8"/>
  <c r="BA21" i="8"/>
  <c r="AZ21" i="8"/>
  <c r="AY21" i="8"/>
  <c r="AX21" i="8"/>
  <c r="AW21" i="8"/>
  <c r="AV21" i="8"/>
  <c r="AU21" i="8"/>
  <c r="AT21" i="8"/>
  <c r="AS21" i="8"/>
  <c r="AR21" i="8"/>
  <c r="AQ21" i="8"/>
  <c r="AP21" i="8"/>
  <c r="AO21" i="8"/>
  <c r="AN21" i="8"/>
  <c r="AM21" i="8"/>
  <c r="AL21" i="8"/>
  <c r="AK21" i="8"/>
  <c r="AJ21" i="8"/>
  <c r="AI21" i="8"/>
  <c r="AH21" i="8"/>
  <c r="AG21" i="8"/>
  <c r="AF21" i="8"/>
  <c r="AE21" i="8"/>
  <c r="AD21" i="8"/>
  <c r="L76" i="8"/>
  <c r="K76" i="8"/>
  <c r="J76" i="8"/>
  <c r="I76" i="8"/>
  <c r="H76" i="8"/>
  <c r="G76" i="8"/>
  <c r="F76" i="8"/>
  <c r="E76" i="8"/>
  <c r="D76" i="8"/>
  <c r="C76" i="8"/>
  <c r="B76" i="8"/>
  <c r="L75" i="8"/>
  <c r="K75" i="8"/>
  <c r="J75" i="8"/>
  <c r="I75" i="8"/>
  <c r="H75" i="8"/>
  <c r="G75" i="8"/>
  <c r="F75" i="8"/>
  <c r="E75" i="8"/>
  <c r="D75" i="8"/>
  <c r="C75" i="8"/>
  <c r="B75" i="8"/>
  <c r="L74" i="8"/>
  <c r="K74" i="8"/>
  <c r="J74" i="8"/>
  <c r="I74" i="8"/>
  <c r="H74" i="8"/>
  <c r="G74" i="8"/>
  <c r="F74" i="8"/>
  <c r="E74" i="8"/>
  <c r="D74" i="8"/>
  <c r="C74" i="8"/>
  <c r="B74" i="8"/>
  <c r="L73" i="8"/>
  <c r="K73" i="8"/>
  <c r="J73" i="8"/>
  <c r="I73" i="8"/>
  <c r="H73" i="8"/>
  <c r="G73" i="8"/>
  <c r="F73" i="8"/>
  <c r="E73" i="8"/>
  <c r="D73" i="8"/>
  <c r="C73" i="8"/>
  <c r="B73" i="8"/>
  <c r="L72" i="8"/>
  <c r="K72" i="8"/>
  <c r="J72" i="8"/>
  <c r="I72" i="8"/>
  <c r="H72" i="8"/>
  <c r="G72" i="8"/>
  <c r="F72" i="8"/>
  <c r="E72" i="8"/>
  <c r="D72" i="8"/>
  <c r="C72" i="8"/>
  <c r="B72" i="8"/>
  <c r="L71" i="8"/>
  <c r="K71" i="8"/>
  <c r="J71" i="8"/>
  <c r="I71" i="8"/>
  <c r="H71" i="8"/>
  <c r="G71" i="8"/>
  <c r="F71" i="8"/>
  <c r="E71" i="8"/>
  <c r="D71" i="8"/>
  <c r="C71" i="8"/>
  <c r="B71" i="8"/>
  <c r="L70" i="8"/>
  <c r="K70" i="8"/>
  <c r="J70" i="8"/>
  <c r="I70" i="8"/>
  <c r="H70" i="8"/>
  <c r="G70" i="8"/>
  <c r="F70" i="8"/>
  <c r="E70" i="8"/>
  <c r="D70" i="8"/>
  <c r="C70" i="8"/>
  <c r="B70" i="8"/>
  <c r="L69" i="8"/>
  <c r="K69" i="8"/>
  <c r="J69" i="8"/>
  <c r="I69" i="8"/>
  <c r="H69" i="8"/>
  <c r="G69" i="8"/>
  <c r="F69" i="8"/>
  <c r="E69" i="8"/>
  <c r="D69" i="8"/>
  <c r="C69" i="8"/>
  <c r="B69" i="8"/>
  <c r="L68" i="8"/>
  <c r="K68" i="8"/>
  <c r="J68" i="8"/>
  <c r="I68" i="8"/>
  <c r="H68" i="8"/>
  <c r="G68" i="8"/>
  <c r="F68" i="8"/>
  <c r="E68" i="8"/>
  <c r="D68" i="8"/>
  <c r="C68" i="8"/>
  <c r="B68" i="8"/>
  <c r="L67" i="8"/>
  <c r="K67" i="8"/>
  <c r="J67" i="8"/>
  <c r="I67" i="8"/>
  <c r="H67" i="8"/>
  <c r="G67" i="8"/>
  <c r="F67" i="8"/>
  <c r="E67" i="8"/>
  <c r="D67" i="8"/>
  <c r="C67" i="8"/>
  <c r="B67" i="8"/>
  <c r="L66" i="8"/>
  <c r="K66" i="8"/>
  <c r="J66" i="8"/>
  <c r="I66" i="8"/>
  <c r="H66" i="8"/>
  <c r="G66" i="8"/>
  <c r="F66" i="8"/>
  <c r="E66" i="8"/>
  <c r="D66" i="8"/>
  <c r="C66" i="8"/>
  <c r="B66" i="8"/>
  <c r="L65" i="8"/>
  <c r="K65" i="8"/>
  <c r="J65" i="8"/>
  <c r="I65" i="8"/>
  <c r="H65" i="8"/>
  <c r="G65" i="8"/>
  <c r="F65" i="8"/>
  <c r="E65" i="8"/>
  <c r="D65" i="8"/>
  <c r="C65" i="8"/>
  <c r="B65" i="8"/>
  <c r="L64" i="8"/>
  <c r="K64" i="8"/>
  <c r="J64" i="8"/>
  <c r="I64" i="8"/>
  <c r="H64" i="8"/>
  <c r="G64" i="8"/>
  <c r="F64" i="8"/>
  <c r="E64" i="8"/>
  <c r="D64" i="8"/>
  <c r="C64" i="8"/>
  <c r="B64" i="8"/>
  <c r="L63" i="8"/>
  <c r="K63" i="8"/>
  <c r="J63" i="8"/>
  <c r="I63" i="8"/>
  <c r="H63" i="8"/>
  <c r="G63" i="8"/>
  <c r="F63" i="8"/>
  <c r="E63" i="8"/>
  <c r="D63" i="8"/>
  <c r="C63" i="8"/>
  <c r="B63" i="8"/>
  <c r="L62" i="8"/>
  <c r="K62" i="8"/>
  <c r="J62" i="8"/>
  <c r="I62" i="8"/>
  <c r="H62" i="8"/>
  <c r="G62" i="8"/>
  <c r="F62" i="8"/>
  <c r="E62" i="8"/>
  <c r="D62" i="8"/>
  <c r="C62" i="8"/>
  <c r="B62" i="8"/>
  <c r="L61" i="8"/>
  <c r="K61" i="8"/>
  <c r="J61" i="8"/>
  <c r="I61" i="8"/>
  <c r="H61" i="8"/>
  <c r="G61" i="8"/>
  <c r="F61" i="8"/>
  <c r="E61" i="8"/>
  <c r="D61" i="8"/>
  <c r="C61" i="8"/>
  <c r="B61" i="8"/>
  <c r="L60" i="8"/>
  <c r="K60" i="8"/>
  <c r="J60" i="8"/>
  <c r="I60" i="8"/>
  <c r="H60" i="8"/>
  <c r="G60" i="8"/>
  <c r="F60" i="8"/>
  <c r="E60" i="8"/>
  <c r="D60" i="8"/>
  <c r="C60" i="8"/>
  <c r="B60" i="8"/>
  <c r="L59" i="8"/>
  <c r="K59" i="8"/>
  <c r="J59" i="8"/>
  <c r="I59" i="8"/>
  <c r="H59" i="8"/>
  <c r="G59" i="8"/>
  <c r="F59" i="8"/>
  <c r="E59" i="8"/>
  <c r="D59" i="8"/>
  <c r="C59" i="8"/>
  <c r="B59" i="8"/>
  <c r="L58" i="8"/>
  <c r="K58" i="8"/>
  <c r="J58" i="8"/>
  <c r="I58" i="8"/>
  <c r="H58" i="8"/>
  <c r="G58" i="8"/>
  <c r="F58" i="8"/>
  <c r="E58" i="8"/>
  <c r="D58" i="8"/>
  <c r="C58" i="8"/>
  <c r="B58" i="8"/>
  <c r="L57" i="8"/>
  <c r="K57" i="8"/>
  <c r="J57" i="8"/>
  <c r="I57" i="8"/>
  <c r="H57" i="8"/>
  <c r="G57" i="8"/>
  <c r="F57" i="8"/>
  <c r="E57" i="8"/>
  <c r="D57" i="8"/>
  <c r="C57" i="8"/>
  <c r="B57" i="8"/>
  <c r="L56" i="8"/>
  <c r="K56" i="8"/>
  <c r="J56" i="8"/>
  <c r="I56" i="8"/>
  <c r="H56" i="8"/>
  <c r="G56" i="8"/>
  <c r="F56" i="8"/>
  <c r="E56" i="8"/>
  <c r="D56" i="8"/>
  <c r="C56" i="8"/>
  <c r="B56" i="8"/>
  <c r="L55" i="8"/>
  <c r="K55" i="8"/>
  <c r="J55" i="8"/>
  <c r="I55" i="8"/>
  <c r="H55" i="8"/>
  <c r="G55" i="8"/>
  <c r="F55" i="8"/>
  <c r="E55" i="8"/>
  <c r="D55" i="8"/>
  <c r="C55" i="8"/>
  <c r="B55" i="8"/>
  <c r="L54" i="8"/>
  <c r="K54" i="8"/>
  <c r="J54" i="8"/>
  <c r="I54" i="8"/>
  <c r="H54" i="8"/>
  <c r="G54" i="8"/>
  <c r="F54" i="8"/>
  <c r="E54" i="8"/>
  <c r="D54" i="8"/>
  <c r="C54" i="8"/>
  <c r="B54" i="8"/>
  <c r="L53" i="8"/>
  <c r="K53" i="8"/>
  <c r="J53" i="8"/>
  <c r="I53" i="8"/>
  <c r="H53" i="8"/>
  <c r="G53" i="8"/>
  <c r="F53" i="8"/>
  <c r="E53" i="8"/>
  <c r="D53" i="8"/>
  <c r="C53" i="8"/>
  <c r="B53" i="8"/>
  <c r="L52" i="8"/>
  <c r="K52" i="8"/>
  <c r="J52" i="8"/>
  <c r="I52" i="8"/>
  <c r="H52" i="8"/>
  <c r="G52" i="8"/>
  <c r="F52" i="8"/>
  <c r="E52" i="8"/>
  <c r="D52" i="8"/>
  <c r="C52" i="8"/>
  <c r="B52" i="8"/>
  <c r="L51" i="8"/>
  <c r="K51" i="8"/>
  <c r="J51" i="8"/>
  <c r="I51" i="8"/>
  <c r="H51" i="8"/>
  <c r="G51" i="8"/>
  <c r="F51" i="8"/>
  <c r="E51" i="8"/>
  <c r="D51" i="8"/>
  <c r="C51" i="8"/>
  <c r="B51" i="8"/>
  <c r="L50" i="8"/>
  <c r="K50" i="8"/>
  <c r="J50" i="8"/>
  <c r="I50" i="8"/>
  <c r="H50" i="8"/>
  <c r="G50" i="8"/>
  <c r="F50" i="8"/>
  <c r="E50" i="8"/>
  <c r="D50" i="8"/>
  <c r="C50" i="8"/>
  <c r="B50" i="8"/>
  <c r="L49" i="8"/>
  <c r="K49" i="8"/>
  <c r="J49" i="8"/>
  <c r="I49" i="8"/>
  <c r="H49" i="8"/>
  <c r="G49" i="8"/>
  <c r="F49" i="8"/>
  <c r="E49" i="8"/>
  <c r="D49" i="8"/>
  <c r="C49" i="8"/>
  <c r="B49" i="8"/>
  <c r="L48" i="8"/>
  <c r="K48" i="8"/>
  <c r="J48" i="8"/>
  <c r="I48" i="8"/>
  <c r="H48" i="8"/>
  <c r="G48" i="8"/>
  <c r="F48" i="8"/>
  <c r="E48" i="8"/>
  <c r="D48" i="8"/>
  <c r="C48" i="8"/>
  <c r="B48" i="8"/>
  <c r="L47" i="8"/>
  <c r="K47" i="8"/>
  <c r="J47" i="8"/>
  <c r="I47" i="8"/>
  <c r="H47" i="8"/>
  <c r="G47" i="8"/>
  <c r="F47" i="8"/>
  <c r="E47" i="8"/>
  <c r="D47" i="8"/>
  <c r="C47" i="8"/>
  <c r="B47" i="8"/>
  <c r="L46" i="8"/>
  <c r="K46" i="8"/>
  <c r="J46" i="8"/>
  <c r="I46" i="8"/>
  <c r="H46" i="8"/>
  <c r="G46" i="8"/>
  <c r="F46" i="8"/>
  <c r="E46" i="8"/>
  <c r="D46" i="8"/>
  <c r="C46" i="8"/>
  <c r="B46" i="8"/>
  <c r="L45" i="8"/>
  <c r="K45" i="8"/>
  <c r="J45" i="8"/>
  <c r="I45" i="8"/>
  <c r="H45" i="8"/>
  <c r="G45" i="8"/>
  <c r="F45" i="8"/>
  <c r="E45" i="8"/>
  <c r="D45" i="8"/>
  <c r="C45" i="8"/>
  <c r="B45" i="8"/>
  <c r="L44" i="8"/>
  <c r="K44" i="8"/>
  <c r="J44" i="8"/>
  <c r="I44" i="8"/>
  <c r="H44" i="8"/>
  <c r="G44" i="8"/>
  <c r="F44" i="8"/>
  <c r="E44" i="8"/>
  <c r="D44" i="8"/>
  <c r="C44" i="8"/>
  <c r="B44" i="8"/>
  <c r="L43" i="8"/>
  <c r="K43" i="8"/>
  <c r="J43" i="8"/>
  <c r="I43" i="8"/>
  <c r="H43" i="8"/>
  <c r="G43" i="8"/>
  <c r="F43" i="8"/>
  <c r="E43" i="8"/>
  <c r="D43" i="8"/>
  <c r="C43" i="8"/>
  <c r="B43" i="8"/>
  <c r="L42" i="8"/>
  <c r="K42" i="8"/>
  <c r="J42" i="8"/>
  <c r="I42" i="8"/>
  <c r="H42" i="8"/>
  <c r="G42" i="8"/>
  <c r="F42" i="8"/>
  <c r="E42" i="8"/>
  <c r="D42" i="8"/>
  <c r="C42" i="8"/>
  <c r="B42" i="8"/>
  <c r="L41" i="8"/>
  <c r="K41" i="8"/>
  <c r="J41" i="8"/>
  <c r="I41" i="8"/>
  <c r="H41" i="8"/>
  <c r="G41" i="8"/>
  <c r="F41" i="8"/>
  <c r="E41" i="8"/>
  <c r="D41" i="8"/>
  <c r="C41" i="8"/>
  <c r="B41" i="8"/>
  <c r="P13" i="8"/>
  <c r="O13" i="8"/>
  <c r="Y12" i="8"/>
  <c r="P12" i="8"/>
  <c r="O12" i="8"/>
  <c r="Y11" i="8"/>
  <c r="X11" i="8"/>
  <c r="R11" i="8"/>
  <c r="Q11" i="8"/>
  <c r="P11" i="8"/>
  <c r="O11" i="8"/>
  <c r="Y10" i="8"/>
  <c r="X10" i="8"/>
  <c r="W10" i="8"/>
  <c r="P10" i="8"/>
  <c r="O10" i="8"/>
  <c r="Y9" i="8"/>
  <c r="X9" i="8"/>
  <c r="W9" i="8"/>
  <c r="W11" i="8" s="1"/>
  <c r="V9" i="8"/>
  <c r="V11" i="8" s="1"/>
  <c r="U9" i="8"/>
  <c r="U11" i="8" s="1"/>
  <c r="T9" i="8"/>
  <c r="S9" i="8"/>
  <c r="R9" i="8"/>
  <c r="Q9" i="8"/>
  <c r="P9" i="8"/>
  <c r="O9" i="8"/>
  <c r="Y8" i="8"/>
  <c r="Y13" i="8" s="1"/>
  <c r="X8" i="8"/>
  <c r="X13" i="8" s="1"/>
  <c r="W8" i="8"/>
  <c r="W13" i="8" s="1"/>
  <c r="V8" i="8"/>
  <c r="V10" i="8" s="1"/>
  <c r="U8" i="8"/>
  <c r="U10" i="8" s="1"/>
  <c r="T8" i="8"/>
  <c r="T10" i="8" s="1"/>
  <c r="T13" i="8" s="1"/>
  <c r="S8" i="8"/>
  <c r="S10" i="8" s="1"/>
  <c r="R8" i="8"/>
  <c r="Q8" i="8"/>
  <c r="P8" i="8"/>
  <c r="O8" i="8"/>
  <c r="Y7" i="8"/>
  <c r="X7" i="8"/>
  <c r="X12" i="8" s="1"/>
  <c r="W7" i="8"/>
  <c r="W12" i="8" s="1"/>
  <c r="V7" i="8"/>
  <c r="U7" i="8"/>
  <c r="T7" i="8"/>
  <c r="S7" i="8"/>
  <c r="R7" i="8"/>
  <c r="Q7" i="8"/>
  <c r="P7" i="8"/>
  <c r="O7" i="8"/>
  <c r="Y6" i="8"/>
  <c r="X6" i="8"/>
  <c r="W6" i="8"/>
  <c r="V6" i="8"/>
  <c r="U6" i="8"/>
  <c r="T6" i="8"/>
  <c r="T11" i="8" s="1"/>
  <c r="S6" i="8"/>
  <c r="S11" i="8" s="1"/>
  <c r="R6" i="8"/>
  <c r="Q6" i="8"/>
  <c r="P6" i="8"/>
  <c r="O6" i="8"/>
  <c r="Y5" i="8"/>
  <c r="X5" i="8"/>
  <c r="W5" i="8"/>
  <c r="V5" i="8"/>
  <c r="U5" i="8"/>
  <c r="T5" i="8"/>
  <c r="S5" i="8"/>
  <c r="R5" i="8"/>
  <c r="Q5" i="8"/>
  <c r="P5" i="8"/>
  <c r="O5" i="8"/>
  <c r="Y4" i="8"/>
  <c r="X4" i="8"/>
  <c r="W4" i="8"/>
  <c r="V4" i="8"/>
  <c r="U4" i="8"/>
  <c r="T4" i="8"/>
  <c r="S4" i="8"/>
  <c r="R4" i="8"/>
  <c r="Q4" i="8"/>
  <c r="P4" i="8"/>
  <c r="O4" i="8"/>
  <c r="Y3" i="8"/>
  <c r="X3" i="8"/>
  <c r="W3" i="8"/>
  <c r="V3" i="8"/>
  <c r="U3" i="8"/>
  <c r="T3" i="8"/>
  <c r="S3" i="8"/>
  <c r="R3" i="8"/>
  <c r="Q3" i="8"/>
  <c r="P3" i="8"/>
  <c r="O3" i="8"/>
  <c r="Q49" i="7"/>
  <c r="V53" i="7" s="1"/>
  <c r="X53" i="7" s="1"/>
  <c r="Q48" i="7"/>
  <c r="W53" i="7" s="1"/>
  <c r="U53" i="7"/>
  <c r="T53" i="7"/>
  <c r="Q63" i="7"/>
  <c r="BA30" i="8" l="1"/>
  <c r="BE31" i="8"/>
  <c r="AH30" i="8"/>
  <c r="BG30" i="8"/>
  <c r="AL31" i="8"/>
  <c r="AX31" i="8"/>
  <c r="BJ31" i="8"/>
  <c r="AO30" i="8"/>
  <c r="AO31" i="8"/>
  <c r="AH31" i="8"/>
  <c r="AU30" i="8"/>
  <c r="AM31" i="8"/>
  <c r="BM30" i="8"/>
  <c r="BA31" i="8"/>
  <c r="AD30" i="8"/>
  <c r="BB30" i="8"/>
  <c r="BE30" i="8"/>
  <c r="AT30" i="8"/>
  <c r="AT31" i="8"/>
  <c r="AU31" i="8"/>
  <c r="AK30" i="8"/>
  <c r="AY30" i="8"/>
  <c r="AY31" i="8"/>
  <c r="AN31" i="8"/>
  <c r="AZ31" i="8"/>
  <c r="BL31" i="8"/>
  <c r="BB28" i="8"/>
  <c r="BB31" i="8" s="1"/>
  <c r="AP31" i="8"/>
  <c r="AQ28" i="8"/>
  <c r="AQ30" i="8" s="1"/>
  <c r="BC31" i="8"/>
  <c r="AF28" i="8"/>
  <c r="AF30" i="8" s="1"/>
  <c r="BD31" i="8"/>
  <c r="BE28" i="8"/>
  <c r="AT28" i="8"/>
  <c r="AU28" i="8"/>
  <c r="AI31" i="8"/>
  <c r="AK28" i="8"/>
  <c r="AK31" i="8" s="1"/>
  <c r="BI31" i="8"/>
  <c r="AL28" i="8"/>
  <c r="AL30" i="8" s="1"/>
  <c r="AX28" i="8"/>
  <c r="AX30" i="8" s="1"/>
  <c r="BJ28" i="8"/>
  <c r="BJ30" i="8" s="1"/>
  <c r="AD31" i="8"/>
  <c r="AS28" i="8"/>
  <c r="AS31" i="8" s="1"/>
  <c r="AG31" i="8"/>
  <c r="AH28" i="8"/>
  <c r="BG28" i="8"/>
  <c r="BG31" i="8" s="1"/>
  <c r="AV28" i="8"/>
  <c r="AV30" i="8" s="1"/>
  <c r="AJ31" i="8"/>
  <c r="AW31" i="8"/>
  <c r="AM28" i="8"/>
  <c r="AM30" i="8" s="1"/>
  <c r="AY28" i="8"/>
  <c r="BK28" i="8"/>
  <c r="BK31" i="8" s="1"/>
  <c r="AE28" i="8"/>
  <c r="AE30" i="8" s="1"/>
  <c r="AR28" i="8"/>
  <c r="AR30" i="8" s="1"/>
  <c r="BF28" i="8"/>
  <c r="BF31" i="8" s="1"/>
  <c r="BH28" i="8"/>
  <c r="BH31" i="8" s="1"/>
  <c r="AN28" i="8"/>
  <c r="AN30" i="8" s="1"/>
  <c r="AZ28" i="8"/>
  <c r="AZ30" i="8" s="1"/>
  <c r="BL28" i="8"/>
  <c r="BL30" i="8" s="1"/>
  <c r="AO28" i="8"/>
  <c r="BA28" i="8"/>
  <c r="BM28" i="8"/>
  <c r="BM31" i="8" s="1"/>
  <c r="U12" i="8"/>
  <c r="S12" i="8"/>
  <c r="S13" i="8"/>
  <c r="V12" i="8"/>
  <c r="T12" i="8"/>
  <c r="Q10" i="8"/>
  <c r="Q13" i="8" s="1"/>
  <c r="R10" i="8"/>
  <c r="R12" i="8" s="1"/>
  <c r="U13" i="8"/>
  <c r="V13" i="8"/>
  <c r="Q60" i="7"/>
  <c r="Q62" i="7" s="1"/>
  <c r="Q65" i="7" s="1"/>
  <c r="Z53" i="7"/>
  <c r="Y53" i="7"/>
  <c r="M82" i="7"/>
  <c r="M81" i="7"/>
  <c r="M80" i="7"/>
  <c r="M79" i="7"/>
  <c r="M78" i="7"/>
  <c r="M77" i="7"/>
  <c r="M76" i="7"/>
  <c r="M75" i="7"/>
  <c r="M74" i="7"/>
  <c r="M73" i="7"/>
  <c r="M72" i="7"/>
  <c r="M71" i="7"/>
  <c r="M70" i="7"/>
  <c r="M69" i="7"/>
  <c r="M68" i="7"/>
  <c r="M67" i="7"/>
  <c r="M66" i="7"/>
  <c r="M65" i="7"/>
  <c r="M64" i="7"/>
  <c r="M63" i="7"/>
  <c r="M62" i="7"/>
  <c r="M61" i="7"/>
  <c r="M60" i="7"/>
  <c r="M59" i="7"/>
  <c r="M58" i="7"/>
  <c r="M57" i="7"/>
  <c r="M56" i="7"/>
  <c r="M55" i="7"/>
  <c r="M54" i="7"/>
  <c r="M53" i="7"/>
  <c r="M52" i="7"/>
  <c r="M51" i="7"/>
  <c r="M50" i="7"/>
  <c r="M49" i="7"/>
  <c r="M48" i="7"/>
  <c r="M47" i="7"/>
  <c r="Q43" i="7"/>
  <c r="P43" i="7"/>
  <c r="R43" i="7" s="1"/>
  <c r="M43" i="7"/>
  <c r="Q42" i="7"/>
  <c r="P42" i="7"/>
  <c r="R42" i="7" s="1"/>
  <c r="M42" i="7"/>
  <c r="R41" i="7"/>
  <c r="Q41" i="7"/>
  <c r="P41" i="7"/>
  <c r="M41" i="7"/>
  <c r="Q40" i="7"/>
  <c r="P40" i="7"/>
  <c r="R40" i="7" s="1"/>
  <c r="M40" i="7"/>
  <c r="Q39" i="7"/>
  <c r="P39" i="7"/>
  <c r="R39" i="7" s="1"/>
  <c r="M39" i="7"/>
  <c r="R38" i="7"/>
  <c r="Q38" i="7"/>
  <c r="P38" i="7"/>
  <c r="M38" i="7"/>
  <c r="Q37" i="7"/>
  <c r="P37" i="7"/>
  <c r="R37" i="7" s="1"/>
  <c r="M37" i="7"/>
  <c r="Q36" i="7"/>
  <c r="P36" i="7"/>
  <c r="R36" i="7" s="1"/>
  <c r="M36" i="7"/>
  <c r="R35" i="7"/>
  <c r="Q35" i="7"/>
  <c r="P35" i="7"/>
  <c r="M35" i="7"/>
  <c r="Q34" i="7"/>
  <c r="P34" i="7"/>
  <c r="R34" i="7" s="1"/>
  <c r="M34" i="7"/>
  <c r="Q33" i="7"/>
  <c r="P33" i="7"/>
  <c r="R33" i="7" s="1"/>
  <c r="M33" i="7"/>
  <c r="R32" i="7"/>
  <c r="Q32" i="7"/>
  <c r="P32" i="7"/>
  <c r="M32" i="7"/>
  <c r="Q31" i="7"/>
  <c r="P31" i="7"/>
  <c r="R31" i="7" s="1"/>
  <c r="M31" i="7"/>
  <c r="Q30" i="7"/>
  <c r="P30" i="7"/>
  <c r="R30" i="7" s="1"/>
  <c r="M30" i="7"/>
  <c r="R29" i="7"/>
  <c r="Q29" i="7"/>
  <c r="P29" i="7"/>
  <c r="M29" i="7"/>
  <c r="Q28" i="7"/>
  <c r="P28" i="7"/>
  <c r="R28" i="7" s="1"/>
  <c r="M28" i="7"/>
  <c r="Q27" i="7"/>
  <c r="P27" i="7"/>
  <c r="R27" i="7" s="1"/>
  <c r="M27" i="7"/>
  <c r="R26" i="7"/>
  <c r="Q26" i="7"/>
  <c r="P26" i="7"/>
  <c r="M26" i="7"/>
  <c r="Q25" i="7"/>
  <c r="P25" i="7"/>
  <c r="R25" i="7" s="1"/>
  <c r="M25" i="7"/>
  <c r="Q24" i="7"/>
  <c r="P24" i="7"/>
  <c r="R24" i="7" s="1"/>
  <c r="M24" i="7"/>
  <c r="R23" i="7"/>
  <c r="Q23" i="7"/>
  <c r="P23" i="7"/>
  <c r="M23" i="7"/>
  <c r="Q22" i="7"/>
  <c r="P22" i="7"/>
  <c r="R22" i="7" s="1"/>
  <c r="M22" i="7"/>
  <c r="Q21" i="7"/>
  <c r="P21" i="7"/>
  <c r="R21" i="7" s="1"/>
  <c r="M21" i="7"/>
  <c r="R20" i="7"/>
  <c r="Q20" i="7"/>
  <c r="P20" i="7"/>
  <c r="M20" i="7"/>
  <c r="Q19" i="7"/>
  <c r="P19" i="7"/>
  <c r="R19" i="7" s="1"/>
  <c r="M19" i="7"/>
  <c r="Q18" i="7"/>
  <c r="P18" i="7"/>
  <c r="R18" i="7" s="1"/>
  <c r="M18" i="7"/>
  <c r="R17" i="7"/>
  <c r="Q17" i="7"/>
  <c r="P17" i="7"/>
  <c r="M17" i="7"/>
  <c r="Q16" i="7"/>
  <c r="P16" i="7"/>
  <c r="R16" i="7" s="1"/>
  <c r="M16" i="7"/>
  <c r="Q15" i="7"/>
  <c r="P15" i="7"/>
  <c r="R15" i="7" s="1"/>
  <c r="M15" i="7"/>
  <c r="R14" i="7"/>
  <c r="Q14" i="7"/>
  <c r="P14" i="7"/>
  <c r="M14" i="7"/>
  <c r="Q13" i="7"/>
  <c r="P13" i="7"/>
  <c r="R13" i="7" s="1"/>
  <c r="M13" i="7"/>
  <c r="Q12" i="7"/>
  <c r="P12" i="7"/>
  <c r="R12" i="7" s="1"/>
  <c r="M12" i="7"/>
  <c r="R11" i="7"/>
  <c r="Q11" i="7"/>
  <c r="P11" i="7"/>
  <c r="M11" i="7"/>
  <c r="Q10" i="7"/>
  <c r="P10" i="7"/>
  <c r="R10" i="7" s="1"/>
  <c r="M10" i="7"/>
  <c r="Q9" i="7"/>
  <c r="P9" i="7"/>
  <c r="R9" i="7" s="1"/>
  <c r="M9" i="7"/>
  <c r="R8" i="7"/>
  <c r="Q8" i="7"/>
  <c r="P8" i="7"/>
  <c r="M8" i="7"/>
  <c r="BF30" i="8" l="1"/>
  <c r="AS30" i="8"/>
  <c r="BK30" i="8"/>
  <c r="AQ31" i="8"/>
  <c r="BH30" i="8"/>
  <c r="AV31" i="8"/>
  <c r="AF31" i="8"/>
  <c r="AR31" i="8"/>
  <c r="AE31" i="8"/>
  <c r="Q12" i="8"/>
  <c r="R13" i="8"/>
</calcChain>
</file>

<file path=xl/sharedStrings.xml><?xml version="1.0" encoding="utf-8"?>
<sst xmlns="http://schemas.openxmlformats.org/spreadsheetml/2006/main" count="1921" uniqueCount="157">
  <si>
    <t>Unemployment rates by sex, age and educational attainment level (%) [lfsa_urgaed__custom_13895136]</t>
  </si>
  <si>
    <t>12/09/2024 23:00</t>
  </si>
  <si>
    <t>Time frequency</t>
  </si>
  <si>
    <t>Unit of measure</t>
  </si>
  <si>
    <t>Sex</t>
  </si>
  <si>
    <t>Age class</t>
  </si>
  <si>
    <t>International Standard Classification of Education (ISCED 2011)</t>
  </si>
  <si>
    <t>Annual</t>
  </si>
  <si>
    <t>Percentage</t>
  </si>
  <si>
    <t>Total</t>
  </si>
  <si>
    <t>From 20 to 64 years</t>
  </si>
  <si>
    <t>Tertiary education (levels 5-8)</t>
  </si>
  <si>
    <t>Males</t>
  </si>
  <si>
    <t>Females</t>
  </si>
  <si>
    <t>Belgium</t>
  </si>
  <si>
    <t>Bulgaria</t>
  </si>
  <si>
    <t>Czechia</t>
  </si>
  <si>
    <t>Denmark</t>
  </si>
  <si>
    <t>Germany</t>
  </si>
  <si>
    <t>Estonia</t>
  </si>
  <si>
    <t>Ireland</t>
  </si>
  <si>
    <t>Greece</t>
  </si>
  <si>
    <t>Spain</t>
  </si>
  <si>
    <t>France</t>
  </si>
  <si>
    <t>Croatia</t>
  </si>
  <si>
    <t>Italy</t>
  </si>
  <si>
    <t>Cyprus</t>
  </si>
  <si>
    <t>Latvia</t>
  </si>
  <si>
    <t>Lithuania</t>
  </si>
  <si>
    <t>Luxembourg</t>
  </si>
  <si>
    <t>Hungary</t>
  </si>
  <si>
    <t>Malta</t>
  </si>
  <si>
    <t>Netherlands</t>
  </si>
  <si>
    <t>Austria</t>
  </si>
  <si>
    <t>Poland</t>
  </si>
  <si>
    <t>Portugal</t>
  </si>
  <si>
    <t>Romania</t>
  </si>
  <si>
    <t>Slovenia</t>
  </si>
  <si>
    <t>Slovakia</t>
  </si>
  <si>
    <t>Finland</t>
  </si>
  <si>
    <t>Sweden</t>
  </si>
  <si>
    <t>Iceland</t>
  </si>
  <si>
    <t>Norway</t>
  </si>
  <si>
    <t>Switzerland</t>
  </si>
  <si>
    <t>United Kingdom</t>
  </si>
  <si>
    <t>Bosnia and Herzegovina</t>
  </si>
  <si>
    <t>Montenegro</t>
  </si>
  <si>
    <t>North Macedonia</t>
  </si>
  <si>
    <t>Serbia</t>
  </si>
  <si>
    <t>Türkiye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</si>
  <si>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</si>
  <si>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</si>
  <si>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</si>
  <si>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</si>
  <si>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</si>
  <si>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</si>
  <si>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</si>
  <si>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</si>
  <si>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</si>
  <si>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</si>
  <si>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</si>
  <si>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Data extracted on 24/11/2024 01:33:29 from [ESTAT]</t>
  </si>
  <si>
    <t xml:space="preserve">Dataset: </t>
  </si>
  <si>
    <t xml:space="preserve">Last updated: </t>
  </si>
  <si>
    <t>TIME</t>
  </si>
  <si>
    <t/>
  </si>
  <si>
    <t>GEO (Labels)</t>
  </si>
  <si>
    <t>b</t>
  </si>
  <si>
    <t>bd</t>
  </si>
  <si>
    <t>d</t>
  </si>
  <si>
    <t>:</t>
  </si>
  <si>
    <t>Special value</t>
  </si>
  <si>
    <t>not available</t>
  </si>
  <si>
    <t>Available flags:</t>
  </si>
  <si>
    <t>break in time series, definition differs (see metadata)</t>
  </si>
  <si>
    <t>break in time series</t>
  </si>
  <si>
    <t>definition differs (see metadata)</t>
  </si>
  <si>
    <t>bu</t>
  </si>
  <si>
    <t>u</t>
  </si>
  <si>
    <t>break in time series, low reliability</t>
  </si>
  <si>
    <t>low reliability</t>
  </si>
  <si>
    <t>Test whether there is a significant difference between male and female unemployment rates.</t>
  </si>
  <si>
    <t>Null Hypothesis (H0​): There is no significant difference between male and female unemployment rates.</t>
  </si>
  <si>
    <t>Alternative Hypothesis (H1​): There is a significant difference between male and female unemployment rates.</t>
  </si>
  <si>
    <t>MALES DATA</t>
  </si>
  <si>
    <t>AVG across 10 years</t>
  </si>
  <si>
    <t>COUNTRY</t>
  </si>
  <si>
    <t>MALE</t>
  </si>
  <si>
    <t>FEMALE</t>
  </si>
  <si>
    <t>d (difference)</t>
  </si>
  <si>
    <t>FEMALES DATA</t>
  </si>
  <si>
    <t>Sample Information</t>
  </si>
  <si>
    <t>Data</t>
  </si>
  <si>
    <t>Sample Size</t>
  </si>
  <si>
    <t>Difference in sample values Mean</t>
  </si>
  <si>
    <t>Difference in sample values Std Deviation</t>
  </si>
  <si>
    <t>Decided/Obtained by the researcher before test</t>
  </si>
  <si>
    <t>Significance level (𝛼)</t>
  </si>
  <si>
    <t>Hypothesised value for difference in means</t>
  </si>
  <si>
    <t>Defining the test</t>
  </si>
  <si>
    <t>Null Hypothesis</t>
  </si>
  <si>
    <t xml:space="preserve">H0:μ1-μ2=0 </t>
  </si>
  <si>
    <t>Alternative Hypothesis</t>
  </si>
  <si>
    <t>Ha:μ1-μ2≠0</t>
  </si>
  <si>
    <t>Type of Test</t>
  </si>
  <si>
    <t>Two-tailed test</t>
  </si>
  <si>
    <t>Computation of the test</t>
  </si>
  <si>
    <t>Standard Error</t>
  </si>
  <si>
    <t>Test Statistic</t>
  </si>
  <si>
    <t>Critical Value</t>
  </si>
  <si>
    <t>p-value</t>
  </si>
  <si>
    <t>Test outcome and interpretation</t>
  </si>
  <si>
    <t>Decision</t>
  </si>
  <si>
    <t>Interpretation</t>
  </si>
  <si>
    <t>Confidence interval</t>
  </si>
  <si>
    <t>Confidence Interval (CI)</t>
  </si>
  <si>
    <t>SL (𝛼)</t>
  </si>
  <si>
    <t>CL (1- 𝛼)</t>
  </si>
  <si>
    <t>t_𝛼/2</t>
  </si>
  <si>
    <t>SE</t>
  </si>
  <si>
    <t>PE</t>
  </si>
  <si>
    <t>ME</t>
  </si>
  <si>
    <t>LB</t>
  </si>
  <si>
    <t>UB</t>
  </si>
  <si>
    <t>t-Test: Paired Two Sample for Means</t>
  </si>
  <si>
    <t>Variable 1</t>
  </si>
  <si>
    <t>Variable 2</t>
  </si>
  <si>
    <t>Mean</t>
  </si>
  <si>
    <t>Variance</t>
  </si>
  <si>
    <t>Observations</t>
  </si>
  <si>
    <t>Pearson Correlation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</si>
  <si>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</si>
  <si>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</si>
  <si>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</si>
  <si>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</si>
  <si>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</si>
  <si>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</si>
  <si>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</si>
  <si>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 xml:space="preserve"> Reject H0</t>
  </si>
  <si>
    <t>The paired t-test results indicate that there is a statistically significant difference between the MALE and FEMALE groups. The null hypothesis is rejected.</t>
  </si>
  <si>
    <t xml:space="preserve">At the 5% significance level, the data provide sufficient evidence to conclude that the mean unemployment rate of males and females are not equal. </t>
  </si>
  <si>
    <t>HANDLING OUTLIERS</t>
  </si>
  <si>
    <t>DESCRIPTIVE ANALYSIS</t>
  </si>
  <si>
    <t>MEAN</t>
  </si>
  <si>
    <t>MEDIAN</t>
  </si>
  <si>
    <t>STD DEV</t>
  </si>
  <si>
    <t>MIN</t>
  </si>
  <si>
    <t>Q1 - 25%</t>
  </si>
  <si>
    <t>Q3 - 75%</t>
  </si>
  <si>
    <t>MAX</t>
  </si>
  <si>
    <t>IQR</t>
  </si>
  <si>
    <t>RANGE</t>
  </si>
  <si>
    <t>LOWER BOUND</t>
  </si>
  <si>
    <t>UPPER BOUND</t>
  </si>
  <si>
    <t>TRANSPOSE DATA</t>
  </si>
  <si>
    <t>MANUAL CALCULATION</t>
  </si>
  <si>
    <t>USING DATA ANALYSIS TOOL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</si>
</sst>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##########"/>
    <numFmt numFmtId="165" formatCode="#,##0.0"/>
    <numFmt numFmtId="166" formatCode="0.0"/>
    <numFmt numFmtId="167" formatCode="0.000"/>
    <numFmt numFmtId="168" formatCode="0.000000"/>
  </numFmts>
  <fonts count="14" x14ac:knownFonts="1">
    <font>
      <sz val="11"/>
      <color indexed="8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9"/>
      <color indexed="9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1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4669AF"/>
      </patternFill>
    </fill>
    <fill>
      <patternFill patternType="solid">
        <fgColor rgb="FF0096DC"/>
      </patternFill>
    </fill>
    <fill>
      <patternFill patternType="solid">
        <fgColor rgb="FFDCE6F1"/>
      </patternFill>
    </fill>
    <fill>
      <patternFill patternType="mediumGray">
        <bgColor indexed="22"/>
      </patternFill>
    </fill>
    <fill>
      <patternFill patternType="none">
        <fgColor rgb="FFF6F6F6"/>
      </patternFill>
    </fill>
    <fill>
      <patternFill patternType="solid">
        <fgColor rgb="FFF6F6F6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1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0B0B0"/>
      </left>
      <right style="thin">
        <color rgb="FFB0B0B0"/>
      </right>
      <top style="thin">
        <color rgb="FFB0B0B0"/>
      </top>
      <bottom style="thin">
        <color rgb="FFB0B0B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auto="1"/>
      </bottom>
      <diagonal/>
    </border>
  </borders>
  <cellStyleXfs count="2">
    <xf numFmtId="0" fontId="0" fillId="0" borderId="0"/>
    <xf numFmtId="0" fontId="6" fillId="6" borderId="0"/>
  </cellStyleXfs>
  <cellXfs count="119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2" borderId="5" xfId="0" applyFont="1" applyFill="1" applyBorder="1" applyAlignment="1">
      <alignment horizontal="right" vertical="center"/>
    </xf>
    <xf numFmtId="0" fontId="1" fillId="3" borderId="5" xfId="0" applyFont="1" applyFill="1" applyBorder="1" applyAlignment="1">
      <alignment horizontal="left" vertical="center"/>
    </xf>
    <xf numFmtId="0" fontId="1" fillId="4" borderId="5" xfId="0" applyFont="1" applyFill="1" applyBorder="1" applyAlignment="1">
      <alignment horizontal="left" vertical="center"/>
    </xf>
    <xf numFmtId="0" fontId="0" fillId="5" borderId="0" xfId="0" applyFill="1"/>
    <xf numFmtId="3" fontId="2" fillId="0" borderId="0" xfId="0" applyNumberFormat="1" applyFont="1" applyAlignment="1">
      <alignment horizontal="right" vertical="center" shrinkToFit="1"/>
    </xf>
    <xf numFmtId="3" fontId="2" fillId="7" borderId="0" xfId="0" applyNumberFormat="1" applyFont="1" applyFill="1" applyAlignment="1">
      <alignment horizontal="right" vertical="center" shrinkToFit="1"/>
    </xf>
    <xf numFmtId="164" fontId="2" fillId="0" borderId="0" xfId="0" applyNumberFormat="1" applyFont="1" applyAlignment="1">
      <alignment horizontal="right" vertical="center" shrinkToFit="1"/>
    </xf>
    <xf numFmtId="164" fontId="2" fillId="7" borderId="0" xfId="0" applyNumberFormat="1" applyFont="1" applyFill="1" applyAlignment="1">
      <alignment horizontal="right" vertical="center" shrinkToFit="1"/>
    </xf>
    <xf numFmtId="165" fontId="2" fillId="0" borderId="0" xfId="0" applyNumberFormat="1" applyFont="1" applyAlignment="1">
      <alignment horizontal="right" vertical="center" shrinkToFit="1"/>
    </xf>
    <xf numFmtId="165" fontId="2" fillId="7" borderId="0" xfId="0" applyNumberFormat="1" applyFont="1" applyFill="1" applyAlignment="1">
      <alignment horizontal="right" vertical="center" shrinkToFit="1"/>
    </xf>
    <xf numFmtId="164" fontId="4" fillId="0" borderId="6" xfId="0" applyNumberFormat="1" applyFont="1" applyBorder="1" applyAlignment="1">
      <alignment horizontal="left" vertical="center" shrinkToFit="1"/>
    </xf>
    <xf numFmtId="1" fontId="4" fillId="0" borderId="6" xfId="0" applyNumberFormat="1" applyFont="1" applyBorder="1" applyAlignment="1">
      <alignment horizontal="right" vertical="center" shrinkToFit="1"/>
    </xf>
    <xf numFmtId="1" fontId="4" fillId="0" borderId="7" xfId="0" applyNumberFormat="1" applyFont="1" applyBorder="1" applyAlignment="1">
      <alignment horizontal="right" vertical="center" shrinkToFit="1"/>
    </xf>
    <xf numFmtId="1" fontId="4" fillId="0" borderId="8" xfId="0" applyNumberFormat="1" applyFont="1" applyBorder="1" applyAlignment="1">
      <alignment horizontal="right" vertical="center" shrinkToFit="1"/>
    </xf>
    <xf numFmtId="166" fontId="4" fillId="0" borderId="6" xfId="0" applyNumberFormat="1" applyFont="1" applyBorder="1" applyAlignment="1">
      <alignment horizontal="right" vertical="center" shrinkToFit="1"/>
    </xf>
    <xf numFmtId="166" fontId="4" fillId="0" borderId="7" xfId="0" applyNumberFormat="1" applyFont="1" applyBorder="1" applyAlignment="1">
      <alignment horizontal="right" vertical="center" shrinkToFit="1"/>
    </xf>
    <xf numFmtId="166" fontId="4" fillId="0" borderId="8" xfId="0" applyNumberFormat="1" applyFont="1" applyBorder="1" applyAlignment="1">
      <alignment horizontal="right" vertical="center" shrinkToFit="1"/>
    </xf>
    <xf numFmtId="164" fontId="4" fillId="0" borderId="9" xfId="0" applyNumberFormat="1" applyFont="1" applyBorder="1" applyAlignment="1">
      <alignment horizontal="left" vertical="center" shrinkToFit="1"/>
    </xf>
    <xf numFmtId="166" fontId="4" fillId="0" borderId="9" xfId="0" applyNumberFormat="1" applyFont="1" applyBorder="1" applyAlignment="1">
      <alignment horizontal="right" vertical="center" shrinkToFit="1"/>
    </xf>
    <xf numFmtId="166" fontId="4" fillId="0" borderId="0" xfId="0" applyNumberFormat="1" applyFont="1" applyAlignment="1">
      <alignment horizontal="right" vertical="center" shrinkToFit="1"/>
    </xf>
    <xf numFmtId="166" fontId="4" fillId="0" borderId="10" xfId="0" applyNumberFormat="1" applyFont="1" applyBorder="1" applyAlignment="1">
      <alignment horizontal="right" vertical="center" shrinkToFit="1"/>
    </xf>
    <xf numFmtId="164" fontId="4" fillId="0" borderId="11" xfId="0" applyNumberFormat="1" applyFont="1" applyBorder="1" applyAlignment="1">
      <alignment horizontal="left" vertical="center" shrinkToFit="1"/>
    </xf>
    <xf numFmtId="166" fontId="4" fillId="0" borderId="11" xfId="0" applyNumberFormat="1" applyFont="1" applyBorder="1" applyAlignment="1">
      <alignment horizontal="right" vertical="center" shrinkToFit="1"/>
    </xf>
    <xf numFmtId="166" fontId="4" fillId="0" borderId="1" xfId="0" applyNumberFormat="1" applyFont="1" applyBorder="1" applyAlignment="1">
      <alignment horizontal="right" vertical="center" shrinkToFit="1"/>
    </xf>
    <xf numFmtId="166" fontId="4" fillId="0" borderId="12" xfId="0" applyNumberFormat="1" applyFont="1" applyBorder="1" applyAlignment="1">
      <alignment horizontal="right" vertical="center" shrinkToFit="1"/>
    </xf>
    <xf numFmtId="164" fontId="4" fillId="0" borderId="4" xfId="0" applyNumberFormat="1" applyFont="1" applyBorder="1" applyAlignment="1">
      <alignment horizontal="left" vertical="center" shrinkToFit="1"/>
    </xf>
    <xf numFmtId="1" fontId="4" fillId="0" borderId="2" xfId="0" applyNumberFormat="1" applyFont="1" applyBorder="1" applyAlignment="1">
      <alignment horizontal="right" vertical="center" shrinkToFit="1"/>
    </xf>
    <xf numFmtId="1" fontId="4" fillId="0" borderId="3" xfId="0" applyNumberFormat="1" applyFont="1" applyBorder="1" applyAlignment="1">
      <alignment horizontal="right" vertical="center" shrinkToFit="1"/>
    </xf>
    <xf numFmtId="0" fontId="0" fillId="0" borderId="4" xfId="0" applyBorder="1"/>
    <xf numFmtId="2" fontId="0" fillId="0" borderId="13" xfId="0" applyNumberFormat="1" applyBorder="1"/>
    <xf numFmtId="2" fontId="0" fillId="0" borderId="4" xfId="0" applyNumberFormat="1" applyBorder="1"/>
    <xf numFmtId="166" fontId="0" fillId="0" borderId="4" xfId="0" applyNumberFormat="1" applyBorder="1"/>
    <xf numFmtId="167" fontId="0" fillId="0" borderId="0" xfId="0" applyNumberFormat="1"/>
    <xf numFmtId="2" fontId="0" fillId="0" borderId="14" xfId="0" applyNumberFormat="1" applyBorder="1"/>
    <xf numFmtId="164" fontId="5" fillId="8" borderId="0" xfId="0" applyNumberFormat="1" applyFont="1" applyFill="1" applyAlignment="1">
      <alignment horizontal="left" vertical="center" shrinkToFit="1"/>
    </xf>
    <xf numFmtId="164" fontId="4" fillId="0" borderId="3" xfId="0" applyNumberFormat="1" applyFont="1" applyBorder="1" applyAlignment="1">
      <alignment horizontal="left" vertical="center" shrinkToFit="1"/>
    </xf>
    <xf numFmtId="164" fontId="4" fillId="0" borderId="10" xfId="0" applyNumberFormat="1" applyFont="1" applyBorder="1" applyAlignment="1">
      <alignment horizontal="left" vertical="center" shrinkToFit="1"/>
    </xf>
    <xf numFmtId="166" fontId="4" fillId="0" borderId="0" xfId="0" applyNumberFormat="1" applyFont="1" applyAlignment="1">
      <alignment horizontal="left" vertical="center" shrinkToFit="1"/>
    </xf>
    <xf numFmtId="166" fontId="4" fillId="0" borderId="10" xfId="0" applyNumberFormat="1" applyFont="1" applyBorder="1" applyAlignment="1">
      <alignment horizontal="left" vertical="center" shrinkToFit="1"/>
    </xf>
    <xf numFmtId="166" fontId="0" fillId="0" borderId="13" xfId="0" applyNumberFormat="1" applyBorder="1"/>
    <xf numFmtId="164" fontId="4" fillId="0" borderId="12" xfId="0" applyNumberFormat="1" applyFont="1" applyBorder="1" applyAlignment="1">
      <alignment horizontal="left" vertical="center" shrinkToFit="1"/>
    </xf>
    <xf numFmtId="166" fontId="4" fillId="0" borderId="1" xfId="0" applyNumberFormat="1" applyFont="1" applyBorder="1" applyAlignment="1">
      <alignment horizontal="left" vertical="center" shrinkToFit="1"/>
    </xf>
    <xf numFmtId="166" fontId="4" fillId="0" borderId="12" xfId="0" applyNumberFormat="1" applyFont="1" applyBorder="1" applyAlignment="1">
      <alignment horizontal="left" vertical="center" shrinkToFit="1"/>
    </xf>
    <xf numFmtId="166" fontId="0" fillId="0" borderId="14" xfId="0" applyNumberFormat="1" applyBorder="1"/>
    <xf numFmtId="0" fontId="7" fillId="10" borderId="15" xfId="1" applyFont="1" applyFill="1" applyBorder="1" applyAlignment="1">
      <alignment horizontal="center" vertical="center"/>
    </xf>
    <xf numFmtId="0" fontId="6" fillId="6" borderId="17" xfId="1" applyBorder="1" applyAlignment="1">
      <alignment horizontal="center"/>
    </xf>
    <xf numFmtId="0" fontId="7" fillId="10" borderId="18" xfId="1" applyFont="1" applyFill="1" applyBorder="1" applyAlignment="1">
      <alignment horizontal="center" vertical="center"/>
    </xf>
    <xf numFmtId="2" fontId="6" fillId="6" borderId="19" xfId="1" applyNumberFormat="1" applyBorder="1" applyAlignment="1">
      <alignment horizontal="center"/>
    </xf>
    <xf numFmtId="0" fontId="7" fillId="10" borderId="20" xfId="1" applyFont="1" applyFill="1" applyBorder="1" applyAlignment="1">
      <alignment horizontal="center" vertical="center"/>
    </xf>
    <xf numFmtId="2" fontId="6" fillId="6" borderId="22" xfId="1" applyNumberFormat="1" applyBorder="1" applyAlignment="1">
      <alignment horizontal="center"/>
    </xf>
    <xf numFmtId="0" fontId="6" fillId="6" borderId="0" xfId="1"/>
    <xf numFmtId="0" fontId="6" fillId="6" borderId="0" xfId="1" applyAlignment="1">
      <alignment horizontal="center" vertical="center"/>
    </xf>
    <xf numFmtId="0" fontId="6" fillId="6" borderId="0" xfId="1" applyAlignment="1">
      <alignment horizontal="center"/>
    </xf>
    <xf numFmtId="0" fontId="7" fillId="12" borderId="15" xfId="1" applyFont="1" applyFill="1" applyBorder="1" applyAlignment="1">
      <alignment horizontal="center" vertical="center"/>
    </xf>
    <xf numFmtId="0" fontId="7" fillId="12" borderId="20" xfId="1" applyFont="1" applyFill="1" applyBorder="1" applyAlignment="1">
      <alignment horizontal="center" vertical="center"/>
    </xf>
    <xf numFmtId="0" fontId="7" fillId="9" borderId="15" xfId="1" applyFont="1" applyFill="1" applyBorder="1" applyAlignment="1">
      <alignment horizontal="center" vertical="center"/>
    </xf>
    <xf numFmtId="0" fontId="6" fillId="6" borderId="18" xfId="1" applyBorder="1" applyAlignment="1">
      <alignment horizontal="center" vertical="center"/>
    </xf>
    <xf numFmtId="0" fontId="6" fillId="6" borderId="19" xfId="1" applyBorder="1" applyAlignment="1">
      <alignment horizontal="center"/>
    </xf>
    <xf numFmtId="0" fontId="7" fillId="14" borderId="18" xfId="1" applyFont="1" applyFill="1" applyBorder="1" applyAlignment="1">
      <alignment horizontal="center" vertical="center"/>
    </xf>
    <xf numFmtId="0" fontId="6" fillId="6" borderId="22" xfId="1" applyBorder="1" applyAlignment="1">
      <alignment horizontal="center"/>
    </xf>
    <xf numFmtId="2" fontId="6" fillId="6" borderId="17" xfId="1" applyNumberFormat="1" applyBorder="1" applyAlignment="1">
      <alignment horizontal="center"/>
    </xf>
    <xf numFmtId="0" fontId="7" fillId="16" borderId="18" xfId="1" applyFont="1" applyFill="1" applyBorder="1" applyAlignment="1">
      <alignment horizontal="center" vertical="center"/>
    </xf>
    <xf numFmtId="0" fontId="7" fillId="12" borderId="18" xfId="1" applyFont="1" applyFill="1" applyBorder="1" applyAlignment="1">
      <alignment horizontal="center" vertical="center"/>
    </xf>
    <xf numFmtId="168" fontId="6" fillId="6" borderId="19" xfId="1" applyNumberFormat="1" applyBorder="1" applyAlignment="1">
      <alignment horizontal="center"/>
    </xf>
    <xf numFmtId="0" fontId="9" fillId="18" borderId="15" xfId="1" applyFont="1" applyFill="1" applyBorder="1" applyAlignment="1">
      <alignment horizontal="center" vertical="center"/>
    </xf>
    <xf numFmtId="0" fontId="9" fillId="6" borderId="18" xfId="1" applyFont="1" applyBorder="1" applyAlignment="1">
      <alignment horizontal="center" vertical="center"/>
    </xf>
    <xf numFmtId="0" fontId="9" fillId="18" borderId="20" xfId="1" applyFont="1" applyFill="1" applyBorder="1" applyAlignment="1">
      <alignment horizontal="center" vertical="center"/>
    </xf>
    <xf numFmtId="0" fontId="6" fillId="6" borderId="22" xfId="1" applyBorder="1" applyAlignment="1">
      <alignment horizontal="center" vertical="center" wrapText="1"/>
    </xf>
    <xf numFmtId="0" fontId="0" fillId="8" borderId="0" xfId="0" applyFill="1"/>
    <xf numFmtId="0" fontId="7" fillId="12" borderId="4" xfId="0" applyFont="1" applyFill="1" applyBorder="1" applyAlignment="1">
      <alignment horizontal="center"/>
    </xf>
    <xf numFmtId="9" fontId="0" fillId="0" borderId="4" xfId="0" applyNumberFormat="1" applyBorder="1" applyAlignment="1">
      <alignment horizontal="center"/>
    </xf>
    <xf numFmtId="167" fontId="0" fillId="0" borderId="4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0" fontId="0" fillId="0" borderId="21" xfId="0" applyBorder="1"/>
    <xf numFmtId="0" fontId="10" fillId="0" borderId="25" xfId="0" applyFont="1" applyBorder="1" applyAlignment="1">
      <alignment horizontal="center"/>
    </xf>
    <xf numFmtId="1" fontId="4" fillId="0" borderId="1" xfId="0" applyNumberFormat="1" applyFont="1" applyBorder="1" applyAlignment="1">
      <alignment horizontal="right" vertical="center" shrinkToFit="1"/>
    </xf>
    <xf numFmtId="1" fontId="4" fillId="0" borderId="12" xfId="0" applyNumberFormat="1" applyFont="1" applyBorder="1" applyAlignment="1">
      <alignment horizontal="right" vertical="center" shrinkToFit="1"/>
    </xf>
    <xf numFmtId="164" fontId="5" fillId="8" borderId="0" xfId="0" applyNumberFormat="1" applyFont="1" applyFill="1" applyAlignment="1">
      <alignment horizontal="center" vertical="center" shrinkToFit="1"/>
    </xf>
    <xf numFmtId="164" fontId="4" fillId="0" borderId="13" xfId="0" applyNumberFormat="1" applyFont="1" applyBorder="1" applyAlignment="1">
      <alignment horizontal="left" vertical="center" shrinkToFit="1"/>
    </xf>
    <xf numFmtId="166" fontId="0" fillId="0" borderId="0" xfId="0" applyNumberFormat="1"/>
    <xf numFmtId="166" fontId="0" fillId="0" borderId="10" xfId="0" applyNumberFormat="1" applyBorder="1"/>
    <xf numFmtId="164" fontId="4" fillId="0" borderId="14" xfId="0" applyNumberFormat="1" applyFont="1" applyBorder="1" applyAlignment="1">
      <alignment horizontal="left" vertical="center" shrinkToFit="1"/>
    </xf>
    <xf numFmtId="166" fontId="0" fillId="0" borderId="1" xfId="0" applyNumberFormat="1" applyBorder="1"/>
    <xf numFmtId="166" fontId="0" fillId="0" borderId="12" xfId="0" applyNumberFormat="1" applyBorder="1"/>
    <xf numFmtId="164" fontId="4" fillId="0" borderId="0" xfId="0" applyNumberFormat="1" applyFont="1" applyAlignment="1">
      <alignment horizontal="right" vertical="center" shrinkToFit="1"/>
    </xf>
    <xf numFmtId="0" fontId="11" fillId="0" borderId="0" xfId="0" applyFont="1"/>
    <xf numFmtId="164" fontId="4" fillId="8" borderId="0" xfId="0" applyNumberFormat="1" applyFont="1" applyFill="1" applyAlignment="1">
      <alignment horizontal="left" vertical="center" shrinkToFit="1"/>
    </xf>
    <xf numFmtId="2" fontId="4" fillId="0" borderId="0" xfId="0" applyNumberFormat="1" applyFont="1" applyAlignment="1">
      <alignment horizontal="right" vertical="center" shrinkToFit="1"/>
    </xf>
    <xf numFmtId="9" fontId="4" fillId="8" borderId="0" xfId="0" applyNumberFormat="1" applyFont="1" applyFill="1" applyAlignment="1">
      <alignment horizontal="left" vertical="center" shrinkToFit="1"/>
    </xf>
    <xf numFmtId="165" fontId="4" fillId="8" borderId="0" xfId="0" applyNumberFormat="1" applyFont="1" applyFill="1" applyAlignment="1">
      <alignment horizontal="left" vertical="center" shrinkToFit="1"/>
    </xf>
    <xf numFmtId="1" fontId="4" fillId="0" borderId="4" xfId="0" applyNumberFormat="1" applyFont="1" applyBorder="1" applyAlignment="1">
      <alignment horizontal="right" vertical="center" shrinkToFit="1"/>
    </xf>
    <xf numFmtId="166" fontId="4" fillId="0" borderId="4" xfId="0" applyNumberFormat="1" applyFont="1" applyBorder="1" applyAlignment="1">
      <alignment horizontal="left" vertical="center" shrinkToFit="1"/>
    </xf>
    <xf numFmtId="0" fontId="12" fillId="8" borderId="0" xfId="0" applyFont="1" applyFill="1"/>
    <xf numFmtId="0" fontId="3" fillId="2" borderId="5" xfId="0" applyFont="1" applyFill="1" applyBorder="1" applyAlignment="1">
      <alignment horizontal="left" vertical="center"/>
    </xf>
    <xf numFmtId="164" fontId="5" fillId="8" borderId="0" xfId="0" applyNumberFormat="1" applyFont="1" applyFill="1" applyAlignment="1">
      <alignment horizontal="center" vertical="center" shrinkToFit="1"/>
    </xf>
    <xf numFmtId="0" fontId="7" fillId="10" borderId="6" xfId="0" applyFont="1" applyFill="1" applyBorder="1" applyAlignment="1">
      <alignment horizontal="center"/>
    </xf>
    <xf numFmtId="0" fontId="7" fillId="10" borderId="8" xfId="0" applyFont="1" applyFill="1" applyBorder="1" applyAlignment="1">
      <alignment horizontal="center"/>
    </xf>
    <xf numFmtId="0" fontId="7" fillId="11" borderId="0" xfId="1" applyFont="1" applyFill="1" applyAlignment="1">
      <alignment horizontal="center" vertical="center" wrapText="1"/>
    </xf>
    <xf numFmtId="0" fontId="7" fillId="13" borderId="0" xfId="1" applyFont="1" applyFill="1" applyAlignment="1">
      <alignment horizontal="center" vertical="center"/>
    </xf>
    <xf numFmtId="0" fontId="8" fillId="15" borderId="0" xfId="1" applyFont="1" applyFill="1" applyAlignment="1">
      <alignment horizontal="center" vertical="center"/>
    </xf>
    <xf numFmtId="0" fontId="8" fillId="17" borderId="0" xfId="1" applyFont="1" applyFill="1" applyAlignment="1">
      <alignment horizontal="center" vertical="center" wrapText="1"/>
    </xf>
    <xf numFmtId="0" fontId="0" fillId="8" borderId="0" xfId="0" applyFill="1"/>
    <xf numFmtId="0" fontId="0" fillId="8" borderId="15" xfId="0" applyFill="1" applyBorder="1" applyAlignment="1">
      <alignment wrapText="1"/>
    </xf>
    <xf numFmtId="0" fontId="0" fillId="8" borderId="16" xfId="0" applyFill="1" applyBorder="1" applyAlignment="1">
      <alignment wrapText="1"/>
    </xf>
    <xf numFmtId="0" fontId="0" fillId="8" borderId="17" xfId="0" applyFill="1" applyBorder="1" applyAlignment="1">
      <alignment wrapText="1"/>
    </xf>
    <xf numFmtId="0" fontId="0" fillId="8" borderId="20" xfId="0" applyFill="1" applyBorder="1" applyAlignment="1">
      <alignment wrapText="1"/>
    </xf>
    <xf numFmtId="0" fontId="0" fillId="8" borderId="21" xfId="0" applyFill="1" applyBorder="1" applyAlignment="1">
      <alignment wrapText="1"/>
    </xf>
    <xf numFmtId="0" fontId="0" fillId="8" borderId="22" xfId="0" applyFill="1" applyBorder="1" applyAlignment="1">
      <alignment wrapText="1"/>
    </xf>
    <xf numFmtId="0" fontId="7" fillId="9" borderId="0" xfId="1" applyFont="1" applyFill="1" applyAlignment="1">
      <alignment horizontal="center" vertical="center"/>
    </xf>
    <xf numFmtId="0" fontId="7" fillId="9" borderId="23" xfId="1" applyFont="1" applyFill="1" applyBorder="1" applyAlignment="1">
      <alignment horizontal="center"/>
    </xf>
    <xf numFmtId="0" fontId="7" fillId="9" borderId="24" xfId="1" applyFont="1" applyFill="1" applyBorder="1" applyAlignment="1">
      <alignment horizontal="center"/>
    </xf>
    <xf numFmtId="0" fontId="4" fillId="0" borderId="0" xfId="0" applyFont="1" applyFill="1" applyAlignment="1">
      <alignment horizontal="right" vertical="center" shrinkToFit="1"/>
    </xf>
    <xf numFmtId="0" fontId="13" fillId="8" borderId="0" xfId="0" applyFont="1" applyFill="1"/>
    <xf numFmtId="0" fontId="13" fillId="8" borderId="0" xfId="0" applyFont="1" applyFill="1" applyAlignment="1">
      <alignment horizontal="center"/>
    </xf>
    <xf numFmtId="0" fontId="0" fillId="8" borderId="0" xfId="0" applyFill="1" applyBorder="1" applyAlignment="1">
      <alignment horizontal="center"/>
    </xf>
    <xf numFmtId="0" fontId="7" fillId="6" borderId="17" xfId="1" applyFont="1" applyBorder="1" applyAlignment="1">
      <alignment horizontal="center" vertical="center"/>
    </xf>
  </cellXfs>
  <cellStyles count="2">
    <cellStyle name="Normal" xfId="0" builtinId="0"/>
    <cellStyle name="Normal 2" xfId="1" xr:uid="{3565771B-CF73-4A94-9642-B8DE14CB50B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Unemployment Trends in Europe(2013-2023)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[1]Total!$B$1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1">
                <a:shade val="41000"/>
              </a:schemeClr>
            </a:solidFill>
            <a:ln>
              <a:noFill/>
            </a:ln>
            <a:effectLst/>
          </c:spPr>
          <c:invertIfNegative val="0"/>
          <c:cat>
            <c:strRef>
              <c:f>[1]Total!$A$2:$A$37</c:f>
              <c:strCache>
                <c:ptCount val="36"/>
                <c:pt idx="0">
                  <c:v>Belgium</c:v>
                </c:pt>
                <c:pt idx="1">
                  <c:v>Bulgaria</c:v>
                </c:pt>
                <c:pt idx="2">
                  <c:v>Czechia</c:v>
                </c:pt>
                <c:pt idx="3">
                  <c:v>Denmark</c:v>
                </c:pt>
                <c:pt idx="4">
                  <c:v>Germany</c:v>
                </c:pt>
                <c:pt idx="5">
                  <c:v>Estonia</c:v>
                </c:pt>
                <c:pt idx="6">
                  <c:v>Ireland</c:v>
                </c:pt>
                <c:pt idx="7">
                  <c:v>Greece</c:v>
                </c:pt>
                <c:pt idx="8">
                  <c:v>Spain</c:v>
                </c:pt>
                <c:pt idx="9">
                  <c:v>France</c:v>
                </c:pt>
                <c:pt idx="10">
                  <c:v>Croatia</c:v>
                </c:pt>
                <c:pt idx="11">
                  <c:v>Italy</c:v>
                </c:pt>
                <c:pt idx="12">
                  <c:v>Cyprus</c:v>
                </c:pt>
                <c:pt idx="13">
                  <c:v>Latvia</c:v>
                </c:pt>
                <c:pt idx="14">
                  <c:v>Lithuania</c:v>
                </c:pt>
                <c:pt idx="15">
                  <c:v>Luxembourg</c:v>
                </c:pt>
                <c:pt idx="16">
                  <c:v>Hungary</c:v>
                </c:pt>
                <c:pt idx="17">
                  <c:v>Malta</c:v>
                </c:pt>
                <c:pt idx="18">
                  <c:v>Netherlands</c:v>
                </c:pt>
                <c:pt idx="19">
                  <c:v>Austria</c:v>
                </c:pt>
                <c:pt idx="20">
                  <c:v>Poland</c:v>
                </c:pt>
                <c:pt idx="21">
                  <c:v>Portugal</c:v>
                </c:pt>
                <c:pt idx="22">
                  <c:v>Romania</c:v>
                </c:pt>
                <c:pt idx="23">
                  <c:v>Slovenia</c:v>
                </c:pt>
                <c:pt idx="24">
                  <c:v>Slovakia</c:v>
                </c:pt>
                <c:pt idx="25">
                  <c:v>Finland</c:v>
                </c:pt>
                <c:pt idx="26">
                  <c:v>Sweden</c:v>
                </c:pt>
                <c:pt idx="27">
                  <c:v>Iceland</c:v>
                </c:pt>
                <c:pt idx="28">
                  <c:v>Norway</c:v>
                </c:pt>
                <c:pt idx="29">
                  <c:v>Switzerland</c:v>
                </c:pt>
                <c:pt idx="30">
                  <c:v>United Kingdom</c:v>
                </c:pt>
                <c:pt idx="31">
                  <c:v>Bosnia and Herzegovina</c:v>
                </c:pt>
                <c:pt idx="32">
                  <c:v>Montenegro</c:v>
                </c:pt>
                <c:pt idx="33">
                  <c:v>North Macedonia</c:v>
                </c:pt>
                <c:pt idx="34">
                  <c:v>Serbia</c:v>
                </c:pt>
                <c:pt idx="35">
                  <c:v>Türkiye</c:v>
                </c:pt>
              </c:strCache>
            </c:strRef>
          </c:cat>
          <c:val>
            <c:numRef>
              <c:f>[1]Total!$B$2:$B$37</c:f>
              <c:numCache>
                <c:formatCode>General</c:formatCode>
                <c:ptCount val="36"/>
                <c:pt idx="0">
                  <c:v>4.9000000000000004</c:v>
                </c:pt>
                <c:pt idx="1">
                  <c:v>6.4</c:v>
                </c:pt>
                <c:pt idx="2">
                  <c:v>2.8</c:v>
                </c:pt>
                <c:pt idx="3">
                  <c:v>4.8</c:v>
                </c:pt>
                <c:pt idx="4">
                  <c:v>2.4</c:v>
                </c:pt>
                <c:pt idx="5">
                  <c:v>5.9</c:v>
                </c:pt>
                <c:pt idx="6">
                  <c:v>7.5</c:v>
                </c:pt>
                <c:pt idx="7">
                  <c:v>20.5</c:v>
                </c:pt>
                <c:pt idx="8">
                  <c:v>16</c:v>
                </c:pt>
                <c:pt idx="9">
                  <c:v>6</c:v>
                </c:pt>
                <c:pt idx="10">
                  <c:v>11.4</c:v>
                </c:pt>
                <c:pt idx="11">
                  <c:v>7.3</c:v>
                </c:pt>
                <c:pt idx="12">
                  <c:v>13.3</c:v>
                </c:pt>
                <c:pt idx="13">
                  <c:v>6.1</c:v>
                </c:pt>
                <c:pt idx="14">
                  <c:v>5.2</c:v>
                </c:pt>
                <c:pt idx="15">
                  <c:v>3.9</c:v>
                </c:pt>
                <c:pt idx="16">
                  <c:v>4</c:v>
                </c:pt>
                <c:pt idx="17">
                  <c:v>2.4</c:v>
                </c:pt>
                <c:pt idx="18">
                  <c:v>4.0999999999999996</c:v>
                </c:pt>
                <c:pt idx="19">
                  <c:v>3.5</c:v>
                </c:pt>
                <c:pt idx="20">
                  <c:v>5.7</c:v>
                </c:pt>
                <c:pt idx="21">
                  <c:v>12.8</c:v>
                </c:pt>
                <c:pt idx="22">
                  <c:v>5.4</c:v>
                </c:pt>
                <c:pt idx="23">
                  <c:v>6.2</c:v>
                </c:pt>
                <c:pt idx="24">
                  <c:v>7.3</c:v>
                </c:pt>
                <c:pt idx="25">
                  <c:v>4.5</c:v>
                </c:pt>
                <c:pt idx="26">
                  <c:v>4.4000000000000004</c:v>
                </c:pt>
                <c:pt idx="27">
                  <c:v>3.6</c:v>
                </c:pt>
                <c:pt idx="28">
                  <c:v>2</c:v>
                </c:pt>
                <c:pt idx="29">
                  <c:v>3.5</c:v>
                </c:pt>
                <c:pt idx="30">
                  <c:v>4</c:v>
                </c:pt>
                <c:pt idx="32">
                  <c:v>10</c:v>
                </c:pt>
                <c:pt idx="33">
                  <c:v>23.5</c:v>
                </c:pt>
                <c:pt idx="34">
                  <c:v>18.3</c:v>
                </c:pt>
                <c:pt idx="35">
                  <c:v>9.3000000000000007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2F-4296-9F7D-5A13049D1564}"/>
            </c:ext>
          </c:extLst>
        </c:ser>
        <c:ser>
          <c:idx val="1"/>
          <c:order val="1"/>
          <c:tx>
            <c:strRef>
              <c:f>[1]Total!$C$1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1">
                <a:shade val="53000"/>
              </a:schemeClr>
            </a:solidFill>
            <a:ln>
              <a:noFill/>
            </a:ln>
            <a:effectLst/>
          </c:spPr>
          <c:invertIfNegative val="0"/>
          <c:cat>
            <c:strRef>
              <c:f>[1]Total!$A$2:$A$37</c:f>
              <c:strCache>
                <c:ptCount val="36"/>
                <c:pt idx="0">
                  <c:v>Belgium</c:v>
                </c:pt>
                <c:pt idx="1">
                  <c:v>Bulgaria</c:v>
                </c:pt>
                <c:pt idx="2">
                  <c:v>Czechia</c:v>
                </c:pt>
                <c:pt idx="3">
                  <c:v>Denmark</c:v>
                </c:pt>
                <c:pt idx="4">
                  <c:v>Germany</c:v>
                </c:pt>
                <c:pt idx="5">
                  <c:v>Estonia</c:v>
                </c:pt>
                <c:pt idx="6">
                  <c:v>Ireland</c:v>
                </c:pt>
                <c:pt idx="7">
                  <c:v>Greece</c:v>
                </c:pt>
                <c:pt idx="8">
                  <c:v>Spain</c:v>
                </c:pt>
                <c:pt idx="9">
                  <c:v>France</c:v>
                </c:pt>
                <c:pt idx="10">
                  <c:v>Croatia</c:v>
                </c:pt>
                <c:pt idx="11">
                  <c:v>Italy</c:v>
                </c:pt>
                <c:pt idx="12">
                  <c:v>Cyprus</c:v>
                </c:pt>
                <c:pt idx="13">
                  <c:v>Latvia</c:v>
                </c:pt>
                <c:pt idx="14">
                  <c:v>Lithuania</c:v>
                </c:pt>
                <c:pt idx="15">
                  <c:v>Luxembourg</c:v>
                </c:pt>
                <c:pt idx="16">
                  <c:v>Hungary</c:v>
                </c:pt>
                <c:pt idx="17">
                  <c:v>Malta</c:v>
                </c:pt>
                <c:pt idx="18">
                  <c:v>Netherlands</c:v>
                </c:pt>
                <c:pt idx="19">
                  <c:v>Austria</c:v>
                </c:pt>
                <c:pt idx="20">
                  <c:v>Poland</c:v>
                </c:pt>
                <c:pt idx="21">
                  <c:v>Portugal</c:v>
                </c:pt>
                <c:pt idx="22">
                  <c:v>Romania</c:v>
                </c:pt>
                <c:pt idx="23">
                  <c:v>Slovenia</c:v>
                </c:pt>
                <c:pt idx="24">
                  <c:v>Slovakia</c:v>
                </c:pt>
                <c:pt idx="25">
                  <c:v>Finland</c:v>
                </c:pt>
                <c:pt idx="26">
                  <c:v>Sweden</c:v>
                </c:pt>
                <c:pt idx="27">
                  <c:v>Iceland</c:v>
                </c:pt>
                <c:pt idx="28">
                  <c:v>Norway</c:v>
                </c:pt>
                <c:pt idx="29">
                  <c:v>Switzerland</c:v>
                </c:pt>
                <c:pt idx="30">
                  <c:v>United Kingdom</c:v>
                </c:pt>
                <c:pt idx="31">
                  <c:v>Bosnia and Herzegovina</c:v>
                </c:pt>
                <c:pt idx="32">
                  <c:v>Montenegro</c:v>
                </c:pt>
                <c:pt idx="33">
                  <c:v>North Macedonia</c:v>
                </c:pt>
                <c:pt idx="34">
                  <c:v>Serbia</c:v>
                </c:pt>
                <c:pt idx="35">
                  <c:v>Türkiye</c:v>
                </c:pt>
              </c:strCache>
            </c:strRef>
          </c:cat>
          <c:val>
            <c:numRef>
              <c:f>[1]Total!$C$2:$C$37</c:f>
              <c:numCache>
                <c:formatCode>General</c:formatCode>
                <c:ptCount val="36"/>
                <c:pt idx="0">
                  <c:v>4.7</c:v>
                </c:pt>
                <c:pt idx="1">
                  <c:v>5.2</c:v>
                </c:pt>
                <c:pt idx="2">
                  <c:v>2.9</c:v>
                </c:pt>
                <c:pt idx="3">
                  <c:v>4.9000000000000004</c:v>
                </c:pt>
                <c:pt idx="4">
                  <c:v>2.5</c:v>
                </c:pt>
                <c:pt idx="5">
                  <c:v>4.9000000000000004</c:v>
                </c:pt>
                <c:pt idx="6">
                  <c:v>7</c:v>
                </c:pt>
                <c:pt idx="7">
                  <c:v>20.100000000000001</c:v>
                </c:pt>
                <c:pt idx="8">
                  <c:v>14.8</c:v>
                </c:pt>
                <c:pt idx="9">
                  <c:v>6.3</c:v>
                </c:pt>
                <c:pt idx="10">
                  <c:v>9.6</c:v>
                </c:pt>
                <c:pt idx="11">
                  <c:v>8</c:v>
                </c:pt>
                <c:pt idx="12">
                  <c:v>13</c:v>
                </c:pt>
                <c:pt idx="13">
                  <c:v>5.7</c:v>
                </c:pt>
                <c:pt idx="14">
                  <c:v>4.3</c:v>
                </c:pt>
                <c:pt idx="15">
                  <c:v>4</c:v>
                </c:pt>
                <c:pt idx="16">
                  <c:v>3.2</c:v>
                </c:pt>
                <c:pt idx="17">
                  <c:v>2.6</c:v>
                </c:pt>
                <c:pt idx="18">
                  <c:v>4</c:v>
                </c:pt>
                <c:pt idx="19">
                  <c:v>4</c:v>
                </c:pt>
                <c:pt idx="20">
                  <c:v>4.7</c:v>
                </c:pt>
                <c:pt idx="21">
                  <c:v>10</c:v>
                </c:pt>
                <c:pt idx="22">
                  <c:v>5.9</c:v>
                </c:pt>
                <c:pt idx="23">
                  <c:v>6.3</c:v>
                </c:pt>
                <c:pt idx="24">
                  <c:v>6.4</c:v>
                </c:pt>
                <c:pt idx="25">
                  <c:v>5.0999999999999996</c:v>
                </c:pt>
                <c:pt idx="26">
                  <c:v>4.4000000000000004</c:v>
                </c:pt>
                <c:pt idx="27">
                  <c:v>3.7</c:v>
                </c:pt>
                <c:pt idx="28">
                  <c:v>2.2000000000000002</c:v>
                </c:pt>
                <c:pt idx="29">
                  <c:v>3.5</c:v>
                </c:pt>
                <c:pt idx="30">
                  <c:v>3.2</c:v>
                </c:pt>
                <c:pt idx="32">
                  <c:v>10</c:v>
                </c:pt>
                <c:pt idx="33">
                  <c:v>22.5</c:v>
                </c:pt>
                <c:pt idx="34">
                  <c:v>15.5</c:v>
                </c:pt>
                <c:pt idx="35">
                  <c:v>10.5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2F-4296-9F7D-5A13049D1564}"/>
            </c:ext>
          </c:extLst>
        </c:ser>
        <c:ser>
          <c:idx val="2"/>
          <c:order val="2"/>
          <c:tx>
            <c:strRef>
              <c:f>[1]Total!$D$1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1">
                <a:shade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[1]Total!$A$2:$A$37</c:f>
              <c:strCache>
                <c:ptCount val="36"/>
                <c:pt idx="0">
                  <c:v>Belgium</c:v>
                </c:pt>
                <c:pt idx="1">
                  <c:v>Bulgaria</c:v>
                </c:pt>
                <c:pt idx="2">
                  <c:v>Czechia</c:v>
                </c:pt>
                <c:pt idx="3">
                  <c:v>Denmark</c:v>
                </c:pt>
                <c:pt idx="4">
                  <c:v>Germany</c:v>
                </c:pt>
                <c:pt idx="5">
                  <c:v>Estonia</c:v>
                </c:pt>
                <c:pt idx="6">
                  <c:v>Ireland</c:v>
                </c:pt>
                <c:pt idx="7">
                  <c:v>Greece</c:v>
                </c:pt>
                <c:pt idx="8">
                  <c:v>Spain</c:v>
                </c:pt>
                <c:pt idx="9">
                  <c:v>France</c:v>
                </c:pt>
                <c:pt idx="10">
                  <c:v>Croatia</c:v>
                </c:pt>
                <c:pt idx="11">
                  <c:v>Italy</c:v>
                </c:pt>
                <c:pt idx="12">
                  <c:v>Cyprus</c:v>
                </c:pt>
                <c:pt idx="13">
                  <c:v>Latvia</c:v>
                </c:pt>
                <c:pt idx="14">
                  <c:v>Lithuania</c:v>
                </c:pt>
                <c:pt idx="15">
                  <c:v>Luxembourg</c:v>
                </c:pt>
                <c:pt idx="16">
                  <c:v>Hungary</c:v>
                </c:pt>
                <c:pt idx="17">
                  <c:v>Malta</c:v>
                </c:pt>
                <c:pt idx="18">
                  <c:v>Netherlands</c:v>
                </c:pt>
                <c:pt idx="19">
                  <c:v>Austria</c:v>
                </c:pt>
                <c:pt idx="20">
                  <c:v>Poland</c:v>
                </c:pt>
                <c:pt idx="21">
                  <c:v>Portugal</c:v>
                </c:pt>
                <c:pt idx="22">
                  <c:v>Romania</c:v>
                </c:pt>
                <c:pt idx="23">
                  <c:v>Slovenia</c:v>
                </c:pt>
                <c:pt idx="24">
                  <c:v>Slovakia</c:v>
                </c:pt>
                <c:pt idx="25">
                  <c:v>Finland</c:v>
                </c:pt>
                <c:pt idx="26">
                  <c:v>Sweden</c:v>
                </c:pt>
                <c:pt idx="27">
                  <c:v>Iceland</c:v>
                </c:pt>
                <c:pt idx="28">
                  <c:v>Norway</c:v>
                </c:pt>
                <c:pt idx="29">
                  <c:v>Switzerland</c:v>
                </c:pt>
                <c:pt idx="30">
                  <c:v>United Kingdom</c:v>
                </c:pt>
                <c:pt idx="31">
                  <c:v>Bosnia and Herzegovina</c:v>
                </c:pt>
                <c:pt idx="32">
                  <c:v>Montenegro</c:v>
                </c:pt>
                <c:pt idx="33">
                  <c:v>North Macedonia</c:v>
                </c:pt>
                <c:pt idx="34">
                  <c:v>Serbia</c:v>
                </c:pt>
                <c:pt idx="35">
                  <c:v>Türkiye</c:v>
                </c:pt>
              </c:strCache>
            </c:strRef>
          </c:cat>
          <c:val>
            <c:numRef>
              <c:f>[1]Total!$D$2:$D$37</c:f>
              <c:numCache>
                <c:formatCode>General</c:formatCode>
                <c:ptCount val="36"/>
                <c:pt idx="0">
                  <c:v>4.5999999999999996</c:v>
                </c:pt>
                <c:pt idx="1">
                  <c:v>4</c:v>
                </c:pt>
                <c:pt idx="2">
                  <c:v>2.4</c:v>
                </c:pt>
                <c:pt idx="3">
                  <c:v>4.7</c:v>
                </c:pt>
                <c:pt idx="4">
                  <c:v>2.4</c:v>
                </c:pt>
                <c:pt idx="5">
                  <c:v>4.0999999999999996</c:v>
                </c:pt>
                <c:pt idx="6">
                  <c:v>5.7</c:v>
                </c:pt>
                <c:pt idx="7">
                  <c:v>20</c:v>
                </c:pt>
                <c:pt idx="8">
                  <c:v>13.3</c:v>
                </c:pt>
                <c:pt idx="9">
                  <c:v>6.4</c:v>
                </c:pt>
                <c:pt idx="10">
                  <c:v>9.4</c:v>
                </c:pt>
                <c:pt idx="11">
                  <c:v>7.2</c:v>
                </c:pt>
                <c:pt idx="12">
                  <c:v>12.1</c:v>
                </c:pt>
                <c:pt idx="13">
                  <c:v>5</c:v>
                </c:pt>
                <c:pt idx="14">
                  <c:v>3.7</c:v>
                </c:pt>
                <c:pt idx="15">
                  <c:v>4.8</c:v>
                </c:pt>
                <c:pt idx="16">
                  <c:v>2.4</c:v>
                </c:pt>
                <c:pt idx="17">
                  <c:v>2</c:v>
                </c:pt>
                <c:pt idx="18">
                  <c:v>3.8</c:v>
                </c:pt>
                <c:pt idx="19">
                  <c:v>3.9</c:v>
                </c:pt>
                <c:pt idx="20">
                  <c:v>4</c:v>
                </c:pt>
                <c:pt idx="21">
                  <c:v>9.1999999999999993</c:v>
                </c:pt>
                <c:pt idx="22">
                  <c:v>4.0999999999999996</c:v>
                </c:pt>
                <c:pt idx="23">
                  <c:v>5.8</c:v>
                </c:pt>
                <c:pt idx="24">
                  <c:v>6.1</c:v>
                </c:pt>
                <c:pt idx="25">
                  <c:v>6.1</c:v>
                </c:pt>
                <c:pt idx="26">
                  <c:v>4.3</c:v>
                </c:pt>
                <c:pt idx="27">
                  <c:v>2.8</c:v>
                </c:pt>
                <c:pt idx="28">
                  <c:v>2.7</c:v>
                </c:pt>
                <c:pt idx="29">
                  <c:v>3.6</c:v>
                </c:pt>
                <c:pt idx="30">
                  <c:v>2.9</c:v>
                </c:pt>
                <c:pt idx="32">
                  <c:v>10.5</c:v>
                </c:pt>
                <c:pt idx="33">
                  <c:v>21.1</c:v>
                </c:pt>
                <c:pt idx="34">
                  <c:v>15.5</c:v>
                </c:pt>
                <c:pt idx="35">
                  <c:v>10.8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2F-4296-9F7D-5A13049D1564}"/>
            </c:ext>
          </c:extLst>
        </c:ser>
        <c:ser>
          <c:idx val="3"/>
          <c:order val="3"/>
          <c:tx>
            <c:strRef>
              <c:f>[1]Total!$E$1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strRef>
              <c:f>[1]Total!$A$2:$A$37</c:f>
              <c:strCache>
                <c:ptCount val="36"/>
                <c:pt idx="0">
                  <c:v>Belgium</c:v>
                </c:pt>
                <c:pt idx="1">
                  <c:v>Bulgaria</c:v>
                </c:pt>
                <c:pt idx="2">
                  <c:v>Czechia</c:v>
                </c:pt>
                <c:pt idx="3">
                  <c:v>Denmark</c:v>
                </c:pt>
                <c:pt idx="4">
                  <c:v>Germany</c:v>
                </c:pt>
                <c:pt idx="5">
                  <c:v>Estonia</c:v>
                </c:pt>
                <c:pt idx="6">
                  <c:v>Ireland</c:v>
                </c:pt>
                <c:pt idx="7">
                  <c:v>Greece</c:v>
                </c:pt>
                <c:pt idx="8">
                  <c:v>Spain</c:v>
                </c:pt>
                <c:pt idx="9">
                  <c:v>France</c:v>
                </c:pt>
                <c:pt idx="10">
                  <c:v>Croatia</c:v>
                </c:pt>
                <c:pt idx="11">
                  <c:v>Italy</c:v>
                </c:pt>
                <c:pt idx="12">
                  <c:v>Cyprus</c:v>
                </c:pt>
                <c:pt idx="13">
                  <c:v>Latvia</c:v>
                </c:pt>
                <c:pt idx="14">
                  <c:v>Lithuania</c:v>
                </c:pt>
                <c:pt idx="15">
                  <c:v>Luxembourg</c:v>
                </c:pt>
                <c:pt idx="16">
                  <c:v>Hungary</c:v>
                </c:pt>
                <c:pt idx="17">
                  <c:v>Malta</c:v>
                </c:pt>
                <c:pt idx="18">
                  <c:v>Netherlands</c:v>
                </c:pt>
                <c:pt idx="19">
                  <c:v>Austria</c:v>
                </c:pt>
                <c:pt idx="20">
                  <c:v>Poland</c:v>
                </c:pt>
                <c:pt idx="21">
                  <c:v>Portugal</c:v>
                </c:pt>
                <c:pt idx="22">
                  <c:v>Romania</c:v>
                </c:pt>
                <c:pt idx="23">
                  <c:v>Slovenia</c:v>
                </c:pt>
                <c:pt idx="24">
                  <c:v>Slovakia</c:v>
                </c:pt>
                <c:pt idx="25">
                  <c:v>Finland</c:v>
                </c:pt>
                <c:pt idx="26">
                  <c:v>Sweden</c:v>
                </c:pt>
                <c:pt idx="27">
                  <c:v>Iceland</c:v>
                </c:pt>
                <c:pt idx="28">
                  <c:v>Norway</c:v>
                </c:pt>
                <c:pt idx="29">
                  <c:v>Switzerland</c:v>
                </c:pt>
                <c:pt idx="30">
                  <c:v>United Kingdom</c:v>
                </c:pt>
                <c:pt idx="31">
                  <c:v>Bosnia and Herzegovina</c:v>
                </c:pt>
                <c:pt idx="32">
                  <c:v>Montenegro</c:v>
                </c:pt>
                <c:pt idx="33">
                  <c:v>North Macedonia</c:v>
                </c:pt>
                <c:pt idx="34">
                  <c:v>Serbia</c:v>
                </c:pt>
                <c:pt idx="35">
                  <c:v>Türkiye</c:v>
                </c:pt>
              </c:strCache>
            </c:strRef>
          </c:cat>
          <c:val>
            <c:numRef>
              <c:f>[1]Total!$E$2:$E$37</c:f>
              <c:numCache>
                <c:formatCode>General</c:formatCode>
                <c:ptCount val="36"/>
                <c:pt idx="0">
                  <c:v>4.2</c:v>
                </c:pt>
                <c:pt idx="1">
                  <c:v>3.4</c:v>
                </c:pt>
                <c:pt idx="2">
                  <c:v>1.9</c:v>
                </c:pt>
                <c:pt idx="3">
                  <c:v>4.7</c:v>
                </c:pt>
                <c:pt idx="4">
                  <c:v>2.2000000000000002</c:v>
                </c:pt>
                <c:pt idx="5">
                  <c:v>3.9</c:v>
                </c:pt>
                <c:pt idx="6">
                  <c:v>5.0999999999999996</c:v>
                </c:pt>
                <c:pt idx="7">
                  <c:v>18.100000000000001</c:v>
                </c:pt>
                <c:pt idx="8">
                  <c:v>11.7</c:v>
                </c:pt>
                <c:pt idx="9">
                  <c:v>5.7</c:v>
                </c:pt>
                <c:pt idx="10">
                  <c:v>7.9</c:v>
                </c:pt>
                <c:pt idx="11">
                  <c:v>6.9</c:v>
                </c:pt>
                <c:pt idx="12">
                  <c:v>10.9</c:v>
                </c:pt>
                <c:pt idx="13">
                  <c:v>4.4000000000000004</c:v>
                </c:pt>
                <c:pt idx="14">
                  <c:v>3</c:v>
                </c:pt>
                <c:pt idx="15">
                  <c:v>4</c:v>
                </c:pt>
                <c:pt idx="16">
                  <c:v>1.8</c:v>
                </c:pt>
                <c:pt idx="17">
                  <c:v>1.7</c:v>
                </c:pt>
                <c:pt idx="18">
                  <c:v>3.5</c:v>
                </c:pt>
                <c:pt idx="19">
                  <c:v>3.6</c:v>
                </c:pt>
                <c:pt idx="20">
                  <c:v>3.3</c:v>
                </c:pt>
                <c:pt idx="21">
                  <c:v>8.4</c:v>
                </c:pt>
                <c:pt idx="22">
                  <c:v>3.1</c:v>
                </c:pt>
                <c:pt idx="23">
                  <c:v>6.2</c:v>
                </c:pt>
                <c:pt idx="24">
                  <c:v>5.7</c:v>
                </c:pt>
                <c:pt idx="25">
                  <c:v>5.9</c:v>
                </c:pt>
                <c:pt idx="26">
                  <c:v>4.0999999999999996</c:v>
                </c:pt>
                <c:pt idx="27">
                  <c:v>1.7</c:v>
                </c:pt>
                <c:pt idx="28">
                  <c:v>3.1</c:v>
                </c:pt>
                <c:pt idx="29">
                  <c:v>3.4</c:v>
                </c:pt>
                <c:pt idx="30">
                  <c:v>2.9</c:v>
                </c:pt>
                <c:pt idx="32">
                  <c:v>12.2</c:v>
                </c:pt>
                <c:pt idx="33">
                  <c:v>19.399999999999999</c:v>
                </c:pt>
                <c:pt idx="34">
                  <c:v>14.1</c:v>
                </c:pt>
                <c:pt idx="35">
                  <c:v>11.9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D2F-4296-9F7D-5A13049D1564}"/>
            </c:ext>
          </c:extLst>
        </c:ser>
        <c:ser>
          <c:idx val="4"/>
          <c:order val="4"/>
          <c:tx>
            <c:strRef>
              <c:f>[1]Total!$F$1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1">
                <a:shade val="88000"/>
              </a:schemeClr>
            </a:solidFill>
            <a:ln>
              <a:noFill/>
            </a:ln>
            <a:effectLst/>
          </c:spPr>
          <c:invertIfNegative val="0"/>
          <c:cat>
            <c:strRef>
              <c:f>[1]Total!$A$2:$A$37</c:f>
              <c:strCache>
                <c:ptCount val="36"/>
                <c:pt idx="0">
                  <c:v>Belgium</c:v>
                </c:pt>
                <c:pt idx="1">
                  <c:v>Bulgaria</c:v>
                </c:pt>
                <c:pt idx="2">
                  <c:v>Czechia</c:v>
                </c:pt>
                <c:pt idx="3">
                  <c:v>Denmark</c:v>
                </c:pt>
                <c:pt idx="4">
                  <c:v>Germany</c:v>
                </c:pt>
                <c:pt idx="5">
                  <c:v>Estonia</c:v>
                </c:pt>
                <c:pt idx="6">
                  <c:v>Ireland</c:v>
                </c:pt>
                <c:pt idx="7">
                  <c:v>Greece</c:v>
                </c:pt>
                <c:pt idx="8">
                  <c:v>Spain</c:v>
                </c:pt>
                <c:pt idx="9">
                  <c:v>France</c:v>
                </c:pt>
                <c:pt idx="10">
                  <c:v>Croatia</c:v>
                </c:pt>
                <c:pt idx="11">
                  <c:v>Italy</c:v>
                </c:pt>
                <c:pt idx="12">
                  <c:v>Cyprus</c:v>
                </c:pt>
                <c:pt idx="13">
                  <c:v>Latvia</c:v>
                </c:pt>
                <c:pt idx="14">
                  <c:v>Lithuania</c:v>
                </c:pt>
                <c:pt idx="15">
                  <c:v>Luxembourg</c:v>
                </c:pt>
                <c:pt idx="16">
                  <c:v>Hungary</c:v>
                </c:pt>
                <c:pt idx="17">
                  <c:v>Malta</c:v>
                </c:pt>
                <c:pt idx="18">
                  <c:v>Netherlands</c:v>
                </c:pt>
                <c:pt idx="19">
                  <c:v>Austria</c:v>
                </c:pt>
                <c:pt idx="20">
                  <c:v>Poland</c:v>
                </c:pt>
                <c:pt idx="21">
                  <c:v>Portugal</c:v>
                </c:pt>
                <c:pt idx="22">
                  <c:v>Romania</c:v>
                </c:pt>
                <c:pt idx="23">
                  <c:v>Slovenia</c:v>
                </c:pt>
                <c:pt idx="24">
                  <c:v>Slovakia</c:v>
                </c:pt>
                <c:pt idx="25">
                  <c:v>Finland</c:v>
                </c:pt>
                <c:pt idx="26">
                  <c:v>Sweden</c:v>
                </c:pt>
                <c:pt idx="27">
                  <c:v>Iceland</c:v>
                </c:pt>
                <c:pt idx="28">
                  <c:v>Norway</c:v>
                </c:pt>
                <c:pt idx="29">
                  <c:v>Switzerland</c:v>
                </c:pt>
                <c:pt idx="30">
                  <c:v>United Kingdom</c:v>
                </c:pt>
                <c:pt idx="31">
                  <c:v>Bosnia and Herzegovina</c:v>
                </c:pt>
                <c:pt idx="32">
                  <c:v>Montenegro</c:v>
                </c:pt>
                <c:pt idx="33">
                  <c:v>North Macedonia</c:v>
                </c:pt>
                <c:pt idx="34">
                  <c:v>Serbia</c:v>
                </c:pt>
                <c:pt idx="35">
                  <c:v>Türkiye</c:v>
                </c:pt>
              </c:strCache>
            </c:strRef>
          </c:cat>
          <c:val>
            <c:numRef>
              <c:f>[1]Total!$F$2:$F$37</c:f>
              <c:numCache>
                <c:formatCode>General</c:formatCode>
                <c:ptCount val="36"/>
                <c:pt idx="0">
                  <c:v>4.3</c:v>
                </c:pt>
                <c:pt idx="1">
                  <c:v>3.1</c:v>
                </c:pt>
                <c:pt idx="2">
                  <c:v>1.5</c:v>
                </c:pt>
                <c:pt idx="3">
                  <c:v>4.7</c:v>
                </c:pt>
                <c:pt idx="4">
                  <c:v>2</c:v>
                </c:pt>
                <c:pt idx="5">
                  <c:v>3.4</c:v>
                </c:pt>
                <c:pt idx="6">
                  <c:v>4.0999999999999996</c:v>
                </c:pt>
                <c:pt idx="7">
                  <c:v>16.600000000000001</c:v>
                </c:pt>
                <c:pt idx="8">
                  <c:v>10</c:v>
                </c:pt>
                <c:pt idx="9">
                  <c:v>5.3</c:v>
                </c:pt>
                <c:pt idx="10">
                  <c:v>7.2</c:v>
                </c:pt>
                <c:pt idx="11">
                  <c:v>6.5</c:v>
                </c:pt>
                <c:pt idx="12">
                  <c:v>9.8000000000000007</c:v>
                </c:pt>
                <c:pt idx="13">
                  <c:v>4</c:v>
                </c:pt>
                <c:pt idx="14">
                  <c:v>3</c:v>
                </c:pt>
                <c:pt idx="15">
                  <c:v>3.9</c:v>
                </c:pt>
                <c:pt idx="16">
                  <c:v>1.6</c:v>
                </c:pt>
                <c:pt idx="17">
                  <c:v>2</c:v>
                </c:pt>
                <c:pt idx="18">
                  <c:v>2.9</c:v>
                </c:pt>
                <c:pt idx="19">
                  <c:v>3.1</c:v>
                </c:pt>
                <c:pt idx="20">
                  <c:v>2.5</c:v>
                </c:pt>
                <c:pt idx="21">
                  <c:v>6.5</c:v>
                </c:pt>
                <c:pt idx="22">
                  <c:v>2.4</c:v>
                </c:pt>
                <c:pt idx="23">
                  <c:v>5.3</c:v>
                </c:pt>
                <c:pt idx="24">
                  <c:v>4.2</c:v>
                </c:pt>
                <c:pt idx="25">
                  <c:v>5.3</c:v>
                </c:pt>
                <c:pt idx="26">
                  <c:v>4.0999999999999996</c:v>
                </c:pt>
                <c:pt idx="27">
                  <c:v>1.7</c:v>
                </c:pt>
                <c:pt idx="28">
                  <c:v>2.5</c:v>
                </c:pt>
                <c:pt idx="29">
                  <c:v>3.9</c:v>
                </c:pt>
                <c:pt idx="30">
                  <c:v>2.8</c:v>
                </c:pt>
                <c:pt idx="32">
                  <c:v>11.2</c:v>
                </c:pt>
                <c:pt idx="33">
                  <c:v>18.8</c:v>
                </c:pt>
                <c:pt idx="34">
                  <c:v>12.4</c:v>
                </c:pt>
                <c:pt idx="35">
                  <c:v>12.4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D2F-4296-9F7D-5A13049D1564}"/>
            </c:ext>
          </c:extLst>
        </c:ser>
        <c:ser>
          <c:idx val="5"/>
          <c:order val="5"/>
          <c:tx>
            <c:strRef>
              <c:f>[1]Total!$G$1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[1]Total!$A$2:$A$37</c:f>
              <c:strCache>
                <c:ptCount val="36"/>
                <c:pt idx="0">
                  <c:v>Belgium</c:v>
                </c:pt>
                <c:pt idx="1">
                  <c:v>Bulgaria</c:v>
                </c:pt>
                <c:pt idx="2">
                  <c:v>Czechia</c:v>
                </c:pt>
                <c:pt idx="3">
                  <c:v>Denmark</c:v>
                </c:pt>
                <c:pt idx="4">
                  <c:v>Germany</c:v>
                </c:pt>
                <c:pt idx="5">
                  <c:v>Estonia</c:v>
                </c:pt>
                <c:pt idx="6">
                  <c:v>Ireland</c:v>
                </c:pt>
                <c:pt idx="7">
                  <c:v>Greece</c:v>
                </c:pt>
                <c:pt idx="8">
                  <c:v>Spain</c:v>
                </c:pt>
                <c:pt idx="9">
                  <c:v>France</c:v>
                </c:pt>
                <c:pt idx="10">
                  <c:v>Croatia</c:v>
                </c:pt>
                <c:pt idx="11">
                  <c:v>Italy</c:v>
                </c:pt>
                <c:pt idx="12">
                  <c:v>Cyprus</c:v>
                </c:pt>
                <c:pt idx="13">
                  <c:v>Latvia</c:v>
                </c:pt>
                <c:pt idx="14">
                  <c:v>Lithuania</c:v>
                </c:pt>
                <c:pt idx="15">
                  <c:v>Luxembourg</c:v>
                </c:pt>
                <c:pt idx="16">
                  <c:v>Hungary</c:v>
                </c:pt>
                <c:pt idx="17">
                  <c:v>Malta</c:v>
                </c:pt>
                <c:pt idx="18">
                  <c:v>Netherlands</c:v>
                </c:pt>
                <c:pt idx="19">
                  <c:v>Austria</c:v>
                </c:pt>
                <c:pt idx="20">
                  <c:v>Poland</c:v>
                </c:pt>
                <c:pt idx="21">
                  <c:v>Portugal</c:v>
                </c:pt>
                <c:pt idx="22">
                  <c:v>Romania</c:v>
                </c:pt>
                <c:pt idx="23">
                  <c:v>Slovenia</c:v>
                </c:pt>
                <c:pt idx="24">
                  <c:v>Slovakia</c:v>
                </c:pt>
                <c:pt idx="25">
                  <c:v>Finland</c:v>
                </c:pt>
                <c:pt idx="26">
                  <c:v>Sweden</c:v>
                </c:pt>
                <c:pt idx="27">
                  <c:v>Iceland</c:v>
                </c:pt>
                <c:pt idx="28">
                  <c:v>Norway</c:v>
                </c:pt>
                <c:pt idx="29">
                  <c:v>Switzerland</c:v>
                </c:pt>
                <c:pt idx="30">
                  <c:v>United Kingdom</c:v>
                </c:pt>
                <c:pt idx="31">
                  <c:v>Bosnia and Herzegovina</c:v>
                </c:pt>
                <c:pt idx="32">
                  <c:v>Montenegro</c:v>
                </c:pt>
                <c:pt idx="33">
                  <c:v>North Macedonia</c:v>
                </c:pt>
                <c:pt idx="34">
                  <c:v>Serbia</c:v>
                </c:pt>
                <c:pt idx="35">
                  <c:v>Türkiye</c:v>
                </c:pt>
              </c:strCache>
            </c:strRef>
          </c:cat>
          <c:val>
            <c:numRef>
              <c:f>[1]Total!$G$2:$G$37</c:f>
              <c:numCache>
                <c:formatCode>General</c:formatCode>
                <c:ptCount val="36"/>
                <c:pt idx="0">
                  <c:v>3.5</c:v>
                </c:pt>
                <c:pt idx="1">
                  <c:v>2.4</c:v>
                </c:pt>
                <c:pt idx="2">
                  <c:v>1.2</c:v>
                </c:pt>
                <c:pt idx="3">
                  <c:v>4.3</c:v>
                </c:pt>
                <c:pt idx="4">
                  <c:v>1.9</c:v>
                </c:pt>
                <c:pt idx="5">
                  <c:v>3.5</c:v>
                </c:pt>
                <c:pt idx="6">
                  <c:v>3.8</c:v>
                </c:pt>
                <c:pt idx="7">
                  <c:v>14.3</c:v>
                </c:pt>
                <c:pt idx="8">
                  <c:v>9</c:v>
                </c:pt>
                <c:pt idx="9">
                  <c:v>5.5</c:v>
                </c:pt>
                <c:pt idx="10">
                  <c:v>6.1</c:v>
                </c:pt>
                <c:pt idx="11">
                  <c:v>6</c:v>
                </c:pt>
                <c:pt idx="12">
                  <c:v>7.7</c:v>
                </c:pt>
                <c:pt idx="13">
                  <c:v>3.8</c:v>
                </c:pt>
                <c:pt idx="14">
                  <c:v>2.9</c:v>
                </c:pt>
                <c:pt idx="15">
                  <c:v>4.3</c:v>
                </c:pt>
                <c:pt idx="16">
                  <c:v>1.5</c:v>
                </c:pt>
                <c:pt idx="17">
                  <c:v>2.2999999999999998</c:v>
                </c:pt>
                <c:pt idx="18">
                  <c:v>2.4</c:v>
                </c:pt>
                <c:pt idx="19">
                  <c:v>3.2</c:v>
                </c:pt>
                <c:pt idx="20">
                  <c:v>2</c:v>
                </c:pt>
                <c:pt idx="21">
                  <c:v>5.4</c:v>
                </c:pt>
                <c:pt idx="22">
                  <c:v>2.1</c:v>
                </c:pt>
                <c:pt idx="23">
                  <c:v>3.7</c:v>
                </c:pt>
                <c:pt idx="24">
                  <c:v>3.1</c:v>
                </c:pt>
                <c:pt idx="25">
                  <c:v>4.3</c:v>
                </c:pt>
                <c:pt idx="26">
                  <c:v>3.7</c:v>
                </c:pt>
                <c:pt idx="27">
                  <c:v>1.9</c:v>
                </c:pt>
                <c:pt idx="28">
                  <c:v>2.4</c:v>
                </c:pt>
                <c:pt idx="29">
                  <c:v>3.6</c:v>
                </c:pt>
                <c:pt idx="30">
                  <c:v>2.5</c:v>
                </c:pt>
                <c:pt idx="32">
                  <c:v>10.5</c:v>
                </c:pt>
                <c:pt idx="33">
                  <c:v>17.899999999999999</c:v>
                </c:pt>
                <c:pt idx="34">
                  <c:v>11</c:v>
                </c:pt>
                <c:pt idx="35">
                  <c:v>12.2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D2F-4296-9F7D-5A13049D1564}"/>
            </c:ext>
          </c:extLst>
        </c:ser>
        <c:ser>
          <c:idx val="6"/>
          <c:order val="6"/>
          <c:tx>
            <c:strRef>
              <c:f>[1]Total!$H$1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>
                <a:tint val="89000"/>
              </a:schemeClr>
            </a:solidFill>
            <a:ln>
              <a:noFill/>
            </a:ln>
            <a:effectLst/>
          </c:spPr>
          <c:invertIfNegative val="0"/>
          <c:cat>
            <c:strRef>
              <c:f>[1]Total!$A$2:$A$37</c:f>
              <c:strCache>
                <c:ptCount val="36"/>
                <c:pt idx="0">
                  <c:v>Belgium</c:v>
                </c:pt>
                <c:pt idx="1">
                  <c:v>Bulgaria</c:v>
                </c:pt>
                <c:pt idx="2">
                  <c:v>Czechia</c:v>
                </c:pt>
                <c:pt idx="3">
                  <c:v>Denmark</c:v>
                </c:pt>
                <c:pt idx="4">
                  <c:v>Germany</c:v>
                </c:pt>
                <c:pt idx="5">
                  <c:v>Estonia</c:v>
                </c:pt>
                <c:pt idx="6">
                  <c:v>Ireland</c:v>
                </c:pt>
                <c:pt idx="7">
                  <c:v>Greece</c:v>
                </c:pt>
                <c:pt idx="8">
                  <c:v>Spain</c:v>
                </c:pt>
                <c:pt idx="9">
                  <c:v>France</c:v>
                </c:pt>
                <c:pt idx="10">
                  <c:v>Croatia</c:v>
                </c:pt>
                <c:pt idx="11">
                  <c:v>Italy</c:v>
                </c:pt>
                <c:pt idx="12">
                  <c:v>Cyprus</c:v>
                </c:pt>
                <c:pt idx="13">
                  <c:v>Latvia</c:v>
                </c:pt>
                <c:pt idx="14">
                  <c:v>Lithuania</c:v>
                </c:pt>
                <c:pt idx="15">
                  <c:v>Luxembourg</c:v>
                </c:pt>
                <c:pt idx="16">
                  <c:v>Hungary</c:v>
                </c:pt>
                <c:pt idx="17">
                  <c:v>Malta</c:v>
                </c:pt>
                <c:pt idx="18">
                  <c:v>Netherlands</c:v>
                </c:pt>
                <c:pt idx="19">
                  <c:v>Austria</c:v>
                </c:pt>
                <c:pt idx="20">
                  <c:v>Poland</c:v>
                </c:pt>
                <c:pt idx="21">
                  <c:v>Portugal</c:v>
                </c:pt>
                <c:pt idx="22">
                  <c:v>Romania</c:v>
                </c:pt>
                <c:pt idx="23">
                  <c:v>Slovenia</c:v>
                </c:pt>
                <c:pt idx="24">
                  <c:v>Slovakia</c:v>
                </c:pt>
                <c:pt idx="25">
                  <c:v>Finland</c:v>
                </c:pt>
                <c:pt idx="26">
                  <c:v>Sweden</c:v>
                </c:pt>
                <c:pt idx="27">
                  <c:v>Iceland</c:v>
                </c:pt>
                <c:pt idx="28">
                  <c:v>Norway</c:v>
                </c:pt>
                <c:pt idx="29">
                  <c:v>Switzerland</c:v>
                </c:pt>
                <c:pt idx="30">
                  <c:v>United Kingdom</c:v>
                </c:pt>
                <c:pt idx="31">
                  <c:v>Bosnia and Herzegovina</c:v>
                </c:pt>
                <c:pt idx="32">
                  <c:v>Montenegro</c:v>
                </c:pt>
                <c:pt idx="33">
                  <c:v>North Macedonia</c:v>
                </c:pt>
                <c:pt idx="34">
                  <c:v>Serbia</c:v>
                </c:pt>
                <c:pt idx="35">
                  <c:v>Türkiye</c:v>
                </c:pt>
              </c:strCache>
            </c:strRef>
          </c:cat>
          <c:val>
            <c:numRef>
              <c:f>[1]Total!$H$2:$H$37</c:f>
              <c:numCache>
                <c:formatCode>General</c:formatCode>
                <c:ptCount val="36"/>
                <c:pt idx="0">
                  <c:v>3.2</c:v>
                </c:pt>
                <c:pt idx="1">
                  <c:v>1.9</c:v>
                </c:pt>
                <c:pt idx="2">
                  <c:v>1</c:v>
                </c:pt>
                <c:pt idx="3">
                  <c:v>4.2</c:v>
                </c:pt>
                <c:pt idx="4">
                  <c:v>1.9</c:v>
                </c:pt>
                <c:pt idx="5">
                  <c:v>2.8</c:v>
                </c:pt>
                <c:pt idx="6">
                  <c:v>3.2</c:v>
                </c:pt>
                <c:pt idx="7">
                  <c:v>12.3</c:v>
                </c:pt>
                <c:pt idx="8">
                  <c:v>8.6999999999999993</c:v>
                </c:pt>
                <c:pt idx="9">
                  <c:v>5.0999999999999996</c:v>
                </c:pt>
                <c:pt idx="10">
                  <c:v>5.2</c:v>
                </c:pt>
                <c:pt idx="11">
                  <c:v>5.8</c:v>
                </c:pt>
                <c:pt idx="12">
                  <c:v>6.2</c:v>
                </c:pt>
                <c:pt idx="13">
                  <c:v>3.7</c:v>
                </c:pt>
                <c:pt idx="14">
                  <c:v>3</c:v>
                </c:pt>
                <c:pt idx="15">
                  <c:v>3.6</c:v>
                </c:pt>
                <c:pt idx="16">
                  <c:v>1.6</c:v>
                </c:pt>
                <c:pt idx="17">
                  <c:v>3.1</c:v>
                </c:pt>
                <c:pt idx="18">
                  <c:v>2.2000000000000002</c:v>
                </c:pt>
                <c:pt idx="19">
                  <c:v>3</c:v>
                </c:pt>
                <c:pt idx="20">
                  <c:v>2</c:v>
                </c:pt>
                <c:pt idx="21">
                  <c:v>5.3</c:v>
                </c:pt>
                <c:pt idx="22">
                  <c:v>1.6</c:v>
                </c:pt>
                <c:pt idx="23">
                  <c:v>3</c:v>
                </c:pt>
                <c:pt idx="24">
                  <c:v>2.5</c:v>
                </c:pt>
                <c:pt idx="25">
                  <c:v>4</c:v>
                </c:pt>
                <c:pt idx="26">
                  <c:v>3.8</c:v>
                </c:pt>
                <c:pt idx="27">
                  <c:v>2.4</c:v>
                </c:pt>
                <c:pt idx="28">
                  <c:v>2.2000000000000002</c:v>
                </c:pt>
                <c:pt idx="29">
                  <c:v>3.3</c:v>
                </c:pt>
                <c:pt idx="30">
                  <c:v>2.5</c:v>
                </c:pt>
                <c:pt idx="32">
                  <c:v>11.6</c:v>
                </c:pt>
                <c:pt idx="33">
                  <c:v>14.3</c:v>
                </c:pt>
                <c:pt idx="34">
                  <c:v>8.5</c:v>
                </c:pt>
                <c:pt idx="35">
                  <c:v>13.5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D2F-4296-9F7D-5A13049D1564}"/>
            </c:ext>
          </c:extLst>
        </c:ser>
        <c:ser>
          <c:idx val="7"/>
          <c:order val="7"/>
          <c:tx>
            <c:strRef>
              <c:f>[1]Total!$I$1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1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strRef>
              <c:f>[1]Total!$A$2:$A$37</c:f>
              <c:strCache>
                <c:ptCount val="36"/>
                <c:pt idx="0">
                  <c:v>Belgium</c:v>
                </c:pt>
                <c:pt idx="1">
                  <c:v>Bulgaria</c:v>
                </c:pt>
                <c:pt idx="2">
                  <c:v>Czechia</c:v>
                </c:pt>
                <c:pt idx="3">
                  <c:v>Denmark</c:v>
                </c:pt>
                <c:pt idx="4">
                  <c:v>Germany</c:v>
                </c:pt>
                <c:pt idx="5">
                  <c:v>Estonia</c:v>
                </c:pt>
                <c:pt idx="6">
                  <c:v>Ireland</c:v>
                </c:pt>
                <c:pt idx="7">
                  <c:v>Greece</c:v>
                </c:pt>
                <c:pt idx="8">
                  <c:v>Spain</c:v>
                </c:pt>
                <c:pt idx="9">
                  <c:v>France</c:v>
                </c:pt>
                <c:pt idx="10">
                  <c:v>Croatia</c:v>
                </c:pt>
                <c:pt idx="11">
                  <c:v>Italy</c:v>
                </c:pt>
                <c:pt idx="12">
                  <c:v>Cyprus</c:v>
                </c:pt>
                <c:pt idx="13">
                  <c:v>Latvia</c:v>
                </c:pt>
                <c:pt idx="14">
                  <c:v>Lithuania</c:v>
                </c:pt>
                <c:pt idx="15">
                  <c:v>Luxembourg</c:v>
                </c:pt>
                <c:pt idx="16">
                  <c:v>Hungary</c:v>
                </c:pt>
                <c:pt idx="17">
                  <c:v>Malta</c:v>
                </c:pt>
                <c:pt idx="18">
                  <c:v>Netherlands</c:v>
                </c:pt>
                <c:pt idx="19">
                  <c:v>Austria</c:v>
                </c:pt>
                <c:pt idx="20">
                  <c:v>Poland</c:v>
                </c:pt>
                <c:pt idx="21">
                  <c:v>Portugal</c:v>
                </c:pt>
                <c:pt idx="22">
                  <c:v>Romania</c:v>
                </c:pt>
                <c:pt idx="23">
                  <c:v>Slovenia</c:v>
                </c:pt>
                <c:pt idx="24">
                  <c:v>Slovakia</c:v>
                </c:pt>
                <c:pt idx="25">
                  <c:v>Finland</c:v>
                </c:pt>
                <c:pt idx="26">
                  <c:v>Sweden</c:v>
                </c:pt>
                <c:pt idx="27">
                  <c:v>Iceland</c:v>
                </c:pt>
                <c:pt idx="28">
                  <c:v>Norway</c:v>
                </c:pt>
                <c:pt idx="29">
                  <c:v>Switzerland</c:v>
                </c:pt>
                <c:pt idx="30">
                  <c:v>United Kingdom</c:v>
                </c:pt>
                <c:pt idx="31">
                  <c:v>Bosnia and Herzegovina</c:v>
                </c:pt>
                <c:pt idx="32">
                  <c:v>Montenegro</c:v>
                </c:pt>
                <c:pt idx="33">
                  <c:v>North Macedonia</c:v>
                </c:pt>
                <c:pt idx="34">
                  <c:v>Serbia</c:v>
                </c:pt>
                <c:pt idx="35">
                  <c:v>Türkiye</c:v>
                </c:pt>
              </c:strCache>
            </c:strRef>
          </c:cat>
          <c:val>
            <c:numRef>
              <c:f>[1]Total!$I$2:$I$37</c:f>
              <c:numCache>
                <c:formatCode>General</c:formatCode>
                <c:ptCount val="36"/>
                <c:pt idx="0">
                  <c:v>3.5</c:v>
                </c:pt>
                <c:pt idx="1">
                  <c:v>2.5</c:v>
                </c:pt>
                <c:pt idx="2">
                  <c:v>1.5</c:v>
                </c:pt>
                <c:pt idx="3">
                  <c:v>4.7</c:v>
                </c:pt>
                <c:pt idx="4">
                  <c:v>2.6</c:v>
                </c:pt>
                <c:pt idx="5">
                  <c:v>4.9000000000000004</c:v>
                </c:pt>
                <c:pt idx="6">
                  <c:v>4.2</c:v>
                </c:pt>
                <c:pt idx="7">
                  <c:v>12.2</c:v>
                </c:pt>
                <c:pt idx="8">
                  <c:v>10.3</c:v>
                </c:pt>
                <c:pt idx="9">
                  <c:v>5.2</c:v>
                </c:pt>
                <c:pt idx="10">
                  <c:v>5.2</c:v>
                </c:pt>
                <c:pt idx="11">
                  <c:v>5.5</c:v>
                </c:pt>
                <c:pt idx="12">
                  <c:v>7.1</c:v>
                </c:pt>
                <c:pt idx="13">
                  <c:v>5.3</c:v>
                </c:pt>
                <c:pt idx="14">
                  <c:v>4.2</c:v>
                </c:pt>
                <c:pt idx="15">
                  <c:v>4.7</c:v>
                </c:pt>
                <c:pt idx="16">
                  <c:v>1.9</c:v>
                </c:pt>
                <c:pt idx="17">
                  <c:v>3.5</c:v>
                </c:pt>
                <c:pt idx="18">
                  <c:v>2.6</c:v>
                </c:pt>
                <c:pt idx="19">
                  <c:v>3.4</c:v>
                </c:pt>
                <c:pt idx="20">
                  <c:v>2</c:v>
                </c:pt>
                <c:pt idx="21">
                  <c:v>6</c:v>
                </c:pt>
                <c:pt idx="22">
                  <c:v>2.2000000000000002</c:v>
                </c:pt>
                <c:pt idx="23">
                  <c:v>3.2</c:v>
                </c:pt>
                <c:pt idx="24">
                  <c:v>3.5</c:v>
                </c:pt>
                <c:pt idx="25">
                  <c:v>4.4000000000000004</c:v>
                </c:pt>
                <c:pt idx="26">
                  <c:v>4.8</c:v>
                </c:pt>
                <c:pt idx="27">
                  <c:v>3.9</c:v>
                </c:pt>
                <c:pt idx="28">
                  <c:v>2.8</c:v>
                </c:pt>
                <c:pt idx="29">
                  <c:v>3.6</c:v>
                </c:pt>
                <c:pt idx="32">
                  <c:v>13.6</c:v>
                </c:pt>
                <c:pt idx="33">
                  <c:v>13.8</c:v>
                </c:pt>
                <c:pt idx="34">
                  <c:v>8.1</c:v>
                </c:pt>
                <c:pt idx="35">
                  <c:v>12.7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D2F-4296-9F7D-5A13049D1564}"/>
            </c:ext>
          </c:extLst>
        </c:ser>
        <c:ser>
          <c:idx val="8"/>
          <c:order val="8"/>
          <c:tx>
            <c:strRef>
              <c:f>[1]Total!$J$1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1">
                <a:tint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[1]Total!$A$2:$A$37</c:f>
              <c:strCache>
                <c:ptCount val="36"/>
                <c:pt idx="0">
                  <c:v>Belgium</c:v>
                </c:pt>
                <c:pt idx="1">
                  <c:v>Bulgaria</c:v>
                </c:pt>
                <c:pt idx="2">
                  <c:v>Czechia</c:v>
                </c:pt>
                <c:pt idx="3">
                  <c:v>Denmark</c:v>
                </c:pt>
                <c:pt idx="4">
                  <c:v>Germany</c:v>
                </c:pt>
                <c:pt idx="5">
                  <c:v>Estonia</c:v>
                </c:pt>
                <c:pt idx="6">
                  <c:v>Ireland</c:v>
                </c:pt>
                <c:pt idx="7">
                  <c:v>Greece</c:v>
                </c:pt>
                <c:pt idx="8">
                  <c:v>Spain</c:v>
                </c:pt>
                <c:pt idx="9">
                  <c:v>France</c:v>
                </c:pt>
                <c:pt idx="10">
                  <c:v>Croatia</c:v>
                </c:pt>
                <c:pt idx="11">
                  <c:v>Italy</c:v>
                </c:pt>
                <c:pt idx="12">
                  <c:v>Cyprus</c:v>
                </c:pt>
                <c:pt idx="13">
                  <c:v>Latvia</c:v>
                </c:pt>
                <c:pt idx="14">
                  <c:v>Lithuania</c:v>
                </c:pt>
                <c:pt idx="15">
                  <c:v>Luxembourg</c:v>
                </c:pt>
                <c:pt idx="16">
                  <c:v>Hungary</c:v>
                </c:pt>
                <c:pt idx="17">
                  <c:v>Malta</c:v>
                </c:pt>
                <c:pt idx="18">
                  <c:v>Netherlands</c:v>
                </c:pt>
                <c:pt idx="19">
                  <c:v>Austria</c:v>
                </c:pt>
                <c:pt idx="20">
                  <c:v>Poland</c:v>
                </c:pt>
                <c:pt idx="21">
                  <c:v>Portugal</c:v>
                </c:pt>
                <c:pt idx="22">
                  <c:v>Romania</c:v>
                </c:pt>
                <c:pt idx="23">
                  <c:v>Slovenia</c:v>
                </c:pt>
                <c:pt idx="24">
                  <c:v>Slovakia</c:v>
                </c:pt>
                <c:pt idx="25">
                  <c:v>Finland</c:v>
                </c:pt>
                <c:pt idx="26">
                  <c:v>Sweden</c:v>
                </c:pt>
                <c:pt idx="27">
                  <c:v>Iceland</c:v>
                </c:pt>
                <c:pt idx="28">
                  <c:v>Norway</c:v>
                </c:pt>
                <c:pt idx="29">
                  <c:v>Switzerland</c:v>
                </c:pt>
                <c:pt idx="30">
                  <c:v>United Kingdom</c:v>
                </c:pt>
                <c:pt idx="31">
                  <c:v>Bosnia and Herzegovina</c:v>
                </c:pt>
                <c:pt idx="32">
                  <c:v>Montenegro</c:v>
                </c:pt>
                <c:pt idx="33">
                  <c:v>North Macedonia</c:v>
                </c:pt>
                <c:pt idx="34">
                  <c:v>Serbia</c:v>
                </c:pt>
                <c:pt idx="35">
                  <c:v>Türkiye</c:v>
                </c:pt>
              </c:strCache>
            </c:strRef>
          </c:cat>
          <c:val>
            <c:numRef>
              <c:f>[1]Total!$J$2:$J$37</c:f>
              <c:numCache>
                <c:formatCode>General</c:formatCode>
                <c:ptCount val="36"/>
                <c:pt idx="0">
                  <c:v>3.6</c:v>
                </c:pt>
                <c:pt idx="1">
                  <c:v>2</c:v>
                </c:pt>
                <c:pt idx="2">
                  <c:v>1.4</c:v>
                </c:pt>
                <c:pt idx="3">
                  <c:v>4.0999999999999996</c:v>
                </c:pt>
                <c:pt idx="4">
                  <c:v>2.5</c:v>
                </c:pt>
                <c:pt idx="5">
                  <c:v>3.6</c:v>
                </c:pt>
                <c:pt idx="6">
                  <c:v>4.3</c:v>
                </c:pt>
                <c:pt idx="7">
                  <c:v>11.2</c:v>
                </c:pt>
                <c:pt idx="8">
                  <c:v>9.3000000000000007</c:v>
                </c:pt>
                <c:pt idx="9">
                  <c:v>5.3</c:v>
                </c:pt>
                <c:pt idx="10">
                  <c:v>4.7</c:v>
                </c:pt>
                <c:pt idx="11">
                  <c:v>5.2</c:v>
                </c:pt>
                <c:pt idx="12">
                  <c:v>6.4</c:v>
                </c:pt>
                <c:pt idx="13">
                  <c:v>4.8</c:v>
                </c:pt>
                <c:pt idx="14">
                  <c:v>4.2</c:v>
                </c:pt>
                <c:pt idx="15">
                  <c:v>4</c:v>
                </c:pt>
                <c:pt idx="16">
                  <c:v>1.7</c:v>
                </c:pt>
                <c:pt idx="17">
                  <c:v>1.8</c:v>
                </c:pt>
                <c:pt idx="18">
                  <c:v>2.9</c:v>
                </c:pt>
                <c:pt idx="19">
                  <c:v>4</c:v>
                </c:pt>
                <c:pt idx="20">
                  <c:v>1.8</c:v>
                </c:pt>
                <c:pt idx="21">
                  <c:v>5.5</c:v>
                </c:pt>
                <c:pt idx="22">
                  <c:v>2.1</c:v>
                </c:pt>
                <c:pt idx="23">
                  <c:v>3.4</c:v>
                </c:pt>
                <c:pt idx="24">
                  <c:v>3</c:v>
                </c:pt>
                <c:pt idx="25">
                  <c:v>4.7</c:v>
                </c:pt>
                <c:pt idx="26">
                  <c:v>4.5</c:v>
                </c:pt>
                <c:pt idx="27">
                  <c:v>4.2</c:v>
                </c:pt>
                <c:pt idx="28">
                  <c:v>2.7</c:v>
                </c:pt>
                <c:pt idx="29">
                  <c:v>3.5</c:v>
                </c:pt>
                <c:pt idx="31">
                  <c:v>12</c:v>
                </c:pt>
                <c:pt idx="34">
                  <c:v>8.6999999999999993</c:v>
                </c:pt>
                <c:pt idx="35">
                  <c:v>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D2F-4296-9F7D-5A13049D1564}"/>
            </c:ext>
          </c:extLst>
        </c:ser>
        <c:ser>
          <c:idx val="9"/>
          <c:order val="9"/>
          <c:tx>
            <c:strRef>
              <c:f>[1]Total!$K$1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1">
                <a:tint val="54000"/>
              </a:schemeClr>
            </a:solidFill>
            <a:ln>
              <a:noFill/>
            </a:ln>
            <a:effectLst/>
          </c:spPr>
          <c:invertIfNegative val="0"/>
          <c:cat>
            <c:strRef>
              <c:f>[1]Total!$A$2:$A$37</c:f>
              <c:strCache>
                <c:ptCount val="36"/>
                <c:pt idx="0">
                  <c:v>Belgium</c:v>
                </c:pt>
                <c:pt idx="1">
                  <c:v>Bulgaria</c:v>
                </c:pt>
                <c:pt idx="2">
                  <c:v>Czechia</c:v>
                </c:pt>
                <c:pt idx="3">
                  <c:v>Denmark</c:v>
                </c:pt>
                <c:pt idx="4">
                  <c:v>Germany</c:v>
                </c:pt>
                <c:pt idx="5">
                  <c:v>Estonia</c:v>
                </c:pt>
                <c:pt idx="6">
                  <c:v>Ireland</c:v>
                </c:pt>
                <c:pt idx="7">
                  <c:v>Greece</c:v>
                </c:pt>
                <c:pt idx="8">
                  <c:v>Spain</c:v>
                </c:pt>
                <c:pt idx="9">
                  <c:v>France</c:v>
                </c:pt>
                <c:pt idx="10">
                  <c:v>Croatia</c:v>
                </c:pt>
                <c:pt idx="11">
                  <c:v>Italy</c:v>
                </c:pt>
                <c:pt idx="12">
                  <c:v>Cyprus</c:v>
                </c:pt>
                <c:pt idx="13">
                  <c:v>Latvia</c:v>
                </c:pt>
                <c:pt idx="14">
                  <c:v>Lithuania</c:v>
                </c:pt>
                <c:pt idx="15">
                  <c:v>Luxembourg</c:v>
                </c:pt>
                <c:pt idx="16">
                  <c:v>Hungary</c:v>
                </c:pt>
                <c:pt idx="17">
                  <c:v>Malta</c:v>
                </c:pt>
                <c:pt idx="18">
                  <c:v>Netherlands</c:v>
                </c:pt>
                <c:pt idx="19">
                  <c:v>Austria</c:v>
                </c:pt>
                <c:pt idx="20">
                  <c:v>Poland</c:v>
                </c:pt>
                <c:pt idx="21">
                  <c:v>Portugal</c:v>
                </c:pt>
                <c:pt idx="22">
                  <c:v>Romania</c:v>
                </c:pt>
                <c:pt idx="23">
                  <c:v>Slovenia</c:v>
                </c:pt>
                <c:pt idx="24">
                  <c:v>Slovakia</c:v>
                </c:pt>
                <c:pt idx="25">
                  <c:v>Finland</c:v>
                </c:pt>
                <c:pt idx="26">
                  <c:v>Sweden</c:v>
                </c:pt>
                <c:pt idx="27">
                  <c:v>Iceland</c:v>
                </c:pt>
                <c:pt idx="28">
                  <c:v>Norway</c:v>
                </c:pt>
                <c:pt idx="29">
                  <c:v>Switzerland</c:v>
                </c:pt>
                <c:pt idx="30">
                  <c:v>United Kingdom</c:v>
                </c:pt>
                <c:pt idx="31">
                  <c:v>Bosnia and Herzegovina</c:v>
                </c:pt>
                <c:pt idx="32">
                  <c:v>Montenegro</c:v>
                </c:pt>
                <c:pt idx="33">
                  <c:v>North Macedonia</c:v>
                </c:pt>
                <c:pt idx="34">
                  <c:v>Serbia</c:v>
                </c:pt>
                <c:pt idx="35">
                  <c:v>Türkiye</c:v>
                </c:pt>
              </c:strCache>
            </c:strRef>
          </c:cat>
          <c:val>
            <c:numRef>
              <c:f>[1]Total!$K$2:$K$37</c:f>
              <c:numCache>
                <c:formatCode>General</c:formatCode>
                <c:ptCount val="36"/>
                <c:pt idx="0">
                  <c:v>3.1</c:v>
                </c:pt>
                <c:pt idx="1">
                  <c:v>1.6</c:v>
                </c:pt>
                <c:pt idx="2">
                  <c:v>0.9</c:v>
                </c:pt>
                <c:pt idx="3">
                  <c:v>3.6</c:v>
                </c:pt>
                <c:pt idx="4">
                  <c:v>2.1</c:v>
                </c:pt>
                <c:pt idx="5">
                  <c:v>3.8</c:v>
                </c:pt>
                <c:pt idx="6">
                  <c:v>3.1</c:v>
                </c:pt>
                <c:pt idx="7">
                  <c:v>9</c:v>
                </c:pt>
                <c:pt idx="8">
                  <c:v>7.8</c:v>
                </c:pt>
                <c:pt idx="9">
                  <c:v>4.8</c:v>
                </c:pt>
                <c:pt idx="10">
                  <c:v>5.0999999999999996</c:v>
                </c:pt>
                <c:pt idx="11">
                  <c:v>4.2</c:v>
                </c:pt>
                <c:pt idx="12">
                  <c:v>5.9</c:v>
                </c:pt>
                <c:pt idx="13">
                  <c:v>4.2</c:v>
                </c:pt>
                <c:pt idx="14">
                  <c:v>3.6</c:v>
                </c:pt>
                <c:pt idx="15">
                  <c:v>3.5</c:v>
                </c:pt>
                <c:pt idx="16">
                  <c:v>1.5</c:v>
                </c:pt>
                <c:pt idx="17">
                  <c:v>2.9</c:v>
                </c:pt>
                <c:pt idx="18">
                  <c:v>2.6</c:v>
                </c:pt>
                <c:pt idx="19">
                  <c:v>3.2</c:v>
                </c:pt>
                <c:pt idx="20">
                  <c:v>1.4</c:v>
                </c:pt>
                <c:pt idx="21">
                  <c:v>4.5999999999999996</c:v>
                </c:pt>
                <c:pt idx="22">
                  <c:v>1.7</c:v>
                </c:pt>
                <c:pt idx="23">
                  <c:v>2.6</c:v>
                </c:pt>
                <c:pt idx="24">
                  <c:v>2.4</c:v>
                </c:pt>
                <c:pt idx="25">
                  <c:v>4</c:v>
                </c:pt>
                <c:pt idx="26">
                  <c:v>3.3</c:v>
                </c:pt>
                <c:pt idx="27">
                  <c:v>2.5</c:v>
                </c:pt>
                <c:pt idx="28">
                  <c:v>1.9</c:v>
                </c:pt>
                <c:pt idx="29">
                  <c:v>3.1</c:v>
                </c:pt>
                <c:pt idx="31">
                  <c:v>10.8</c:v>
                </c:pt>
                <c:pt idx="34">
                  <c:v>6.1</c:v>
                </c:pt>
                <c:pt idx="35">
                  <c:v>11.4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D2F-4296-9F7D-5A13049D1564}"/>
            </c:ext>
          </c:extLst>
        </c:ser>
        <c:ser>
          <c:idx val="10"/>
          <c:order val="10"/>
          <c:tx>
            <c:strRef>
              <c:f>[1]Total!$L$1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chemeClr val="accent1">
                <a:tint val="42000"/>
              </a:schemeClr>
            </a:solidFill>
            <a:ln>
              <a:noFill/>
            </a:ln>
            <a:effectLst/>
          </c:spPr>
          <c:invertIfNegative val="0"/>
          <c:cat>
            <c:strRef>
              <c:f>[1]Total!$A$2:$A$37</c:f>
              <c:strCache>
                <c:ptCount val="36"/>
                <c:pt idx="0">
                  <c:v>Belgium</c:v>
                </c:pt>
                <c:pt idx="1">
                  <c:v>Bulgaria</c:v>
                </c:pt>
                <c:pt idx="2">
                  <c:v>Czechia</c:v>
                </c:pt>
                <c:pt idx="3">
                  <c:v>Denmark</c:v>
                </c:pt>
                <c:pt idx="4">
                  <c:v>Germany</c:v>
                </c:pt>
                <c:pt idx="5">
                  <c:v>Estonia</c:v>
                </c:pt>
                <c:pt idx="6">
                  <c:v>Ireland</c:v>
                </c:pt>
                <c:pt idx="7">
                  <c:v>Greece</c:v>
                </c:pt>
                <c:pt idx="8">
                  <c:v>Spain</c:v>
                </c:pt>
                <c:pt idx="9">
                  <c:v>France</c:v>
                </c:pt>
                <c:pt idx="10">
                  <c:v>Croatia</c:v>
                </c:pt>
                <c:pt idx="11">
                  <c:v>Italy</c:v>
                </c:pt>
                <c:pt idx="12">
                  <c:v>Cyprus</c:v>
                </c:pt>
                <c:pt idx="13">
                  <c:v>Latvia</c:v>
                </c:pt>
                <c:pt idx="14">
                  <c:v>Lithuania</c:v>
                </c:pt>
                <c:pt idx="15">
                  <c:v>Luxembourg</c:v>
                </c:pt>
                <c:pt idx="16">
                  <c:v>Hungary</c:v>
                </c:pt>
                <c:pt idx="17">
                  <c:v>Malta</c:v>
                </c:pt>
                <c:pt idx="18">
                  <c:v>Netherlands</c:v>
                </c:pt>
                <c:pt idx="19">
                  <c:v>Austria</c:v>
                </c:pt>
                <c:pt idx="20">
                  <c:v>Poland</c:v>
                </c:pt>
                <c:pt idx="21">
                  <c:v>Portugal</c:v>
                </c:pt>
                <c:pt idx="22">
                  <c:v>Romania</c:v>
                </c:pt>
                <c:pt idx="23">
                  <c:v>Slovenia</c:v>
                </c:pt>
                <c:pt idx="24">
                  <c:v>Slovakia</c:v>
                </c:pt>
                <c:pt idx="25">
                  <c:v>Finland</c:v>
                </c:pt>
                <c:pt idx="26">
                  <c:v>Sweden</c:v>
                </c:pt>
                <c:pt idx="27">
                  <c:v>Iceland</c:v>
                </c:pt>
                <c:pt idx="28">
                  <c:v>Norway</c:v>
                </c:pt>
                <c:pt idx="29">
                  <c:v>Switzerland</c:v>
                </c:pt>
                <c:pt idx="30">
                  <c:v>United Kingdom</c:v>
                </c:pt>
                <c:pt idx="31">
                  <c:v>Bosnia and Herzegovina</c:v>
                </c:pt>
                <c:pt idx="32">
                  <c:v>Montenegro</c:v>
                </c:pt>
                <c:pt idx="33">
                  <c:v>North Macedonia</c:v>
                </c:pt>
                <c:pt idx="34">
                  <c:v>Serbia</c:v>
                </c:pt>
                <c:pt idx="35">
                  <c:v>Türkiye</c:v>
                </c:pt>
              </c:strCache>
            </c:strRef>
          </c:cat>
          <c:val>
            <c:numRef>
              <c:f>[1]Total!$L$2:$L$37</c:f>
              <c:numCache>
                <c:formatCode>General</c:formatCode>
                <c:ptCount val="36"/>
                <c:pt idx="0">
                  <c:v>3</c:v>
                </c:pt>
                <c:pt idx="1">
                  <c:v>1.9</c:v>
                </c:pt>
                <c:pt idx="2">
                  <c:v>1.4</c:v>
                </c:pt>
                <c:pt idx="3">
                  <c:v>3.9</c:v>
                </c:pt>
                <c:pt idx="4">
                  <c:v>2.2000000000000002</c:v>
                </c:pt>
                <c:pt idx="5">
                  <c:v>3.6</c:v>
                </c:pt>
                <c:pt idx="6">
                  <c:v>2.9</c:v>
                </c:pt>
                <c:pt idx="7">
                  <c:v>8.3000000000000007</c:v>
                </c:pt>
                <c:pt idx="8">
                  <c:v>7.4</c:v>
                </c:pt>
                <c:pt idx="9">
                  <c:v>5</c:v>
                </c:pt>
                <c:pt idx="10">
                  <c:v>3.7</c:v>
                </c:pt>
                <c:pt idx="11">
                  <c:v>3.9</c:v>
                </c:pt>
                <c:pt idx="12">
                  <c:v>5.4</c:v>
                </c:pt>
                <c:pt idx="13">
                  <c:v>3.5</c:v>
                </c:pt>
                <c:pt idx="14">
                  <c:v>3.9</c:v>
                </c:pt>
                <c:pt idx="15">
                  <c:v>3.9</c:v>
                </c:pt>
                <c:pt idx="16">
                  <c:v>1.6</c:v>
                </c:pt>
                <c:pt idx="17">
                  <c:v>2.5</c:v>
                </c:pt>
                <c:pt idx="18">
                  <c:v>2.7</c:v>
                </c:pt>
                <c:pt idx="19">
                  <c:v>3.3</c:v>
                </c:pt>
                <c:pt idx="20">
                  <c:v>1.3</c:v>
                </c:pt>
                <c:pt idx="21">
                  <c:v>4.5999999999999996</c:v>
                </c:pt>
                <c:pt idx="22">
                  <c:v>1.6</c:v>
                </c:pt>
                <c:pt idx="23">
                  <c:v>2.1</c:v>
                </c:pt>
                <c:pt idx="24">
                  <c:v>2</c:v>
                </c:pt>
                <c:pt idx="25">
                  <c:v>4</c:v>
                </c:pt>
                <c:pt idx="26">
                  <c:v>3.9</c:v>
                </c:pt>
                <c:pt idx="27">
                  <c:v>2.2999999999999998</c:v>
                </c:pt>
                <c:pt idx="28">
                  <c:v>2.2000000000000002</c:v>
                </c:pt>
                <c:pt idx="29">
                  <c:v>3.2</c:v>
                </c:pt>
                <c:pt idx="31">
                  <c:v>9.3000000000000007</c:v>
                </c:pt>
                <c:pt idx="34">
                  <c:v>6.9</c:v>
                </c:pt>
                <c:pt idx="35">
                  <c:v>9.9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D2F-4296-9F7D-5A13049D15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21921792"/>
        <c:axId val="821922272"/>
      </c:barChart>
      <c:catAx>
        <c:axId val="8219217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922272"/>
        <c:crosses val="autoZero"/>
        <c:auto val="1"/>
        <c:lblAlgn val="ctr"/>
        <c:lblOffset val="100"/>
        <c:noMultiLvlLbl val="0"/>
      </c:catAx>
      <c:valAx>
        <c:axId val="821922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92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Unemployment in Europe (2013-2023)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[1]Total!$AC$21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[1]Total!$AD$20:$BM$20</c:f>
              <c:strCache>
                <c:ptCount val="36"/>
                <c:pt idx="0">
                  <c:v>Belgium</c:v>
                </c:pt>
                <c:pt idx="1">
                  <c:v>Bulgaria</c:v>
                </c:pt>
                <c:pt idx="2">
                  <c:v>Czechia</c:v>
                </c:pt>
                <c:pt idx="3">
                  <c:v>Denmark</c:v>
                </c:pt>
                <c:pt idx="4">
                  <c:v>Germany</c:v>
                </c:pt>
                <c:pt idx="5">
                  <c:v>Estonia</c:v>
                </c:pt>
                <c:pt idx="6">
                  <c:v>Ireland</c:v>
                </c:pt>
                <c:pt idx="7">
                  <c:v>Greece</c:v>
                </c:pt>
                <c:pt idx="8">
                  <c:v>Spain</c:v>
                </c:pt>
                <c:pt idx="9">
                  <c:v>France</c:v>
                </c:pt>
                <c:pt idx="10">
                  <c:v>Croatia</c:v>
                </c:pt>
                <c:pt idx="11">
                  <c:v>Italy</c:v>
                </c:pt>
                <c:pt idx="12">
                  <c:v>Cyprus</c:v>
                </c:pt>
                <c:pt idx="13">
                  <c:v>Latvia</c:v>
                </c:pt>
                <c:pt idx="14">
                  <c:v>Lithuania</c:v>
                </c:pt>
                <c:pt idx="15">
                  <c:v>Luxembourg</c:v>
                </c:pt>
                <c:pt idx="16">
                  <c:v>Hungary</c:v>
                </c:pt>
                <c:pt idx="17">
                  <c:v>Malta</c:v>
                </c:pt>
                <c:pt idx="18">
                  <c:v>Netherlands</c:v>
                </c:pt>
                <c:pt idx="19">
                  <c:v>Austria</c:v>
                </c:pt>
                <c:pt idx="20">
                  <c:v>Poland</c:v>
                </c:pt>
                <c:pt idx="21">
                  <c:v>Portugal</c:v>
                </c:pt>
                <c:pt idx="22">
                  <c:v>Romania</c:v>
                </c:pt>
                <c:pt idx="23">
                  <c:v>Slovenia</c:v>
                </c:pt>
                <c:pt idx="24">
                  <c:v>Slovakia</c:v>
                </c:pt>
                <c:pt idx="25">
                  <c:v>Finland</c:v>
                </c:pt>
                <c:pt idx="26">
                  <c:v>Sweden</c:v>
                </c:pt>
                <c:pt idx="27">
                  <c:v>Iceland</c:v>
                </c:pt>
                <c:pt idx="28">
                  <c:v>Norway</c:v>
                </c:pt>
                <c:pt idx="29">
                  <c:v>Switzerland</c:v>
                </c:pt>
                <c:pt idx="30">
                  <c:v>United Kingdom</c:v>
                </c:pt>
                <c:pt idx="31">
                  <c:v>Bosnia and Herzegovina</c:v>
                </c:pt>
                <c:pt idx="32">
                  <c:v>Montenegro</c:v>
                </c:pt>
                <c:pt idx="33">
                  <c:v>North Macedonia</c:v>
                </c:pt>
                <c:pt idx="34">
                  <c:v>Serbia</c:v>
                </c:pt>
                <c:pt idx="35">
                  <c:v>Türkiye</c:v>
                </c:pt>
              </c:strCache>
            </c:strRef>
          </c:cat>
          <c:val>
            <c:numRef>
              <c:f>[1]Total!$AD$21:$BM$21</c:f>
              <c:numCache>
                <c:formatCode>General</c:formatCode>
                <c:ptCount val="36"/>
                <c:pt idx="0">
                  <c:v>3.8727272727272735</c:v>
                </c:pt>
                <c:pt idx="1">
                  <c:v>3.127272727272727</c:v>
                </c:pt>
                <c:pt idx="2">
                  <c:v>1.7181818181818178</c:v>
                </c:pt>
                <c:pt idx="3">
                  <c:v>4.418181818181818</c:v>
                </c:pt>
                <c:pt idx="4">
                  <c:v>2.2454545454545456</c:v>
                </c:pt>
                <c:pt idx="5">
                  <c:v>4.0363636363636362</c:v>
                </c:pt>
                <c:pt idx="6">
                  <c:v>4.627272727272727</c:v>
                </c:pt>
                <c:pt idx="7">
                  <c:v>14.781818181818181</c:v>
                </c:pt>
                <c:pt idx="8">
                  <c:v>10.754545454545454</c:v>
                </c:pt>
                <c:pt idx="9">
                  <c:v>5.5090909090909088</c:v>
                </c:pt>
                <c:pt idx="10">
                  <c:v>6.8636363636363633</c:v>
                </c:pt>
                <c:pt idx="11">
                  <c:v>6.0454545454545459</c:v>
                </c:pt>
                <c:pt idx="12">
                  <c:v>8.8909090909090924</c:v>
                </c:pt>
                <c:pt idx="13">
                  <c:v>4.5909090909090908</c:v>
                </c:pt>
                <c:pt idx="14">
                  <c:v>3.7272727272727271</c:v>
                </c:pt>
                <c:pt idx="15">
                  <c:v>4.0545454545454547</c:v>
                </c:pt>
                <c:pt idx="16">
                  <c:v>2.0727272727272728</c:v>
                </c:pt>
                <c:pt idx="17">
                  <c:v>2.4363636363636365</c:v>
                </c:pt>
                <c:pt idx="18">
                  <c:v>3.063636363636363</c:v>
                </c:pt>
                <c:pt idx="19">
                  <c:v>3.4727272727272722</c:v>
                </c:pt>
                <c:pt idx="20">
                  <c:v>2.790909090909091</c:v>
                </c:pt>
                <c:pt idx="21">
                  <c:v>7.1181818181818164</c:v>
                </c:pt>
                <c:pt idx="22">
                  <c:v>2.9272727272727277</c:v>
                </c:pt>
                <c:pt idx="23">
                  <c:v>4.3454545454545457</c:v>
                </c:pt>
                <c:pt idx="24">
                  <c:v>4.1999999999999993</c:v>
                </c:pt>
                <c:pt idx="25">
                  <c:v>4.7545454545454549</c:v>
                </c:pt>
                <c:pt idx="26">
                  <c:v>4.1181818181818182</c:v>
                </c:pt>
                <c:pt idx="27">
                  <c:v>2.790909090909091</c:v>
                </c:pt>
                <c:pt idx="28">
                  <c:v>2.4272727272727272</c:v>
                </c:pt>
                <c:pt idx="29">
                  <c:v>3.4727272727272731</c:v>
                </c:pt>
                <c:pt idx="30">
                  <c:v>2.9714285714285715</c:v>
                </c:pt>
                <c:pt idx="31">
                  <c:v>10.700000000000001</c:v>
                </c:pt>
                <c:pt idx="32">
                  <c:v>11.2</c:v>
                </c:pt>
                <c:pt idx="33">
                  <c:v>18.912500000000001</c:v>
                </c:pt>
                <c:pt idx="34">
                  <c:v>11.372727272727273</c:v>
                </c:pt>
                <c:pt idx="35">
                  <c:v>11.554545454545455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02-4929-AE4B-BCFD141467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2954096"/>
        <c:axId val="192968976"/>
      </c:barChart>
      <c:catAx>
        <c:axId val="192954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968976"/>
        <c:crosses val="autoZero"/>
        <c:auto val="1"/>
        <c:lblAlgn val="ctr"/>
        <c:lblOffset val="100"/>
        <c:noMultiLvlLbl val="0"/>
      </c:catAx>
      <c:valAx>
        <c:axId val="19296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954096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Total</a:t>
            </a:r>
            <a:r>
              <a:rPr lang="en-IE" baseline="0"/>
              <a:t> Unemployment Trend Across Europe </a:t>
            </a:r>
            <a:endParaRPr lang="en-I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[1]Total!$O$2:$Y$2</c:f>
              <c:numCache>
                <c:formatCode>General</c:formatCod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</c:numCache>
            </c:numRef>
          </c:cat>
          <c:val>
            <c:numRef>
              <c:f>[1]Total!$O$3:$Y$3</c:f>
              <c:numCache>
                <c:formatCode>General</c:formatCode>
                <c:ptCount val="11"/>
                <c:pt idx="0">
                  <c:v>7.3971428571428577</c:v>
                </c:pt>
                <c:pt idx="1">
                  <c:v>7.017142857142856</c:v>
                </c:pt>
                <c:pt idx="2">
                  <c:v>6.6114285714285712</c:v>
                </c:pt>
                <c:pt idx="3">
                  <c:v>6.1142857142857139</c:v>
                </c:pt>
                <c:pt idx="4">
                  <c:v>5.5714285714285721</c:v>
                </c:pt>
                <c:pt idx="5">
                  <c:v>5.0257142857142858</c:v>
                </c:pt>
                <c:pt idx="6">
                  <c:v>4.6342857142857143</c:v>
                </c:pt>
                <c:pt idx="7">
                  <c:v>5.2823529411764705</c:v>
                </c:pt>
                <c:pt idx="8">
                  <c:v>4.7151515151515158</c:v>
                </c:pt>
                <c:pt idx="9">
                  <c:v>4.0090909090909097</c:v>
                </c:pt>
                <c:pt idx="10">
                  <c:v>3.8575757575757574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EE-4910-8C3D-B98421B174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8180016"/>
        <c:axId val="388166096"/>
      </c:lineChart>
      <c:catAx>
        <c:axId val="388180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166096"/>
        <c:crosses val="autoZero"/>
        <c:auto val="1"/>
        <c:lblAlgn val="ctr"/>
        <c:lblOffset val="100"/>
        <c:noMultiLvlLbl val="0"/>
      </c:catAx>
      <c:valAx>
        <c:axId val="38816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Unemployment</a:t>
                </a:r>
                <a:r>
                  <a:rPr lang="en-IE" baseline="0"/>
                  <a:t> rate %</a:t>
                </a:r>
                <a:endParaRPr lang="en-I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180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  <cx:data id="1">
      <cx:numDim type="val">
        <cx:f>_xlchart.v1.1</cx:f>
      </cx:numDim>
    </cx:data>
    <cx:data id="2">
      <cx:numDim type="val">
        <cx:f>_xlchart.v1.2</cx:f>
      </cx:numDim>
    </cx:data>
    <cx:data id="3">
      <cx:numDim type="val">
        <cx:f>_xlchart.v1.3</cx:f>
      </cx:numDim>
    </cx:data>
    <cx:data id="4">
      <cx:numDim type="val">
        <cx:f>_xlchart.v1.4</cx:f>
      </cx:numDim>
    </cx:data>
    <cx:data id="5">
      <cx:numDim type="val">
        <cx:f>_xlchart.v1.5</cx:f>
      </cx:numDim>
    </cx:data>
    <cx:data id="6">
      <cx:numDim type="val">
        <cx:f>_xlchart.v1.6</cx:f>
      </cx:numDim>
    </cx:data>
    <cx:data id="7">
      <cx:numDim type="val">
        <cx:f>_xlchart.v1.7</cx:f>
      </cx:numDim>
    </cx:data>
    <cx:data id="8">
      <cx:numDim type="val">
        <cx:f>_xlchart.v1.8</cx:f>
      </cx:numDim>
    </cx:data>
    <cx:data id="9">
      <cx:numDim type="val">
        <cx:f>_xlchart.v1.9</cx:f>
      </cx:numDim>
    </cx:data>
    <cx:data id="10">
      <cx:numDim type="val">
        <cx:f>_xlchart.v1.10</cx:f>
      </cx:numDim>
    </cx:data>
  </cx:chartData>
  <cx:chart>
    <cx:title pos="t" align="ctr" overlay="0"/>
    <cx:plotArea>
      <cx:plotAreaRegion>
        <cx:series layoutId="boxWhisker" uniqueId="{84222983-BC97-44E7-9918-62AAB9C82800}">
          <cx:tx>
            <cx:txData>
              <cx:f/>
              <cx:v>2013</cx:v>
            </cx:txData>
          </cx:tx>
          <cx:dataLabels>
            <cx:visibility seriesName="0" categoryName="0" value="1"/>
            <cx:separator>, </cx:separator>
          </cx:dataLabels>
          <cx:dataId val="0"/>
          <cx:layoutPr>
            <cx:visibility meanLine="0" meanMarker="0" nonoutliers="0" outliers="1"/>
            <cx:statistics quartileMethod="exclusive"/>
          </cx:layoutPr>
        </cx:series>
        <cx:series layoutId="boxWhisker" uniqueId="{63A61CED-5B87-4D68-84D3-2E6888992833}">
          <cx:tx>
            <cx:txData>
              <cx:f/>
              <cx:v>2014</cx:v>
            </cx:txData>
          </cx:tx>
          <cx:dataLabels>
            <cx:visibility seriesName="0" categoryName="0" value="1"/>
            <cx:separator>, </cx:separator>
          </cx:dataLabels>
          <cx:dataId val="1"/>
          <cx:layoutPr>
            <cx:visibility meanLine="0" meanMarker="0" nonoutliers="0" outliers="1"/>
            <cx:statistics quartileMethod="exclusive"/>
          </cx:layoutPr>
        </cx:series>
        <cx:series layoutId="boxWhisker" uniqueId="{4AB24140-C372-4414-AF85-A8FC8B107D77}">
          <cx:tx>
            <cx:txData>
              <cx:f/>
              <cx:v>2015</cx:v>
            </cx:txData>
          </cx:tx>
          <cx:dataLabels>
            <cx:visibility seriesName="0" categoryName="0" value="1"/>
            <cx:separator>, </cx:separator>
          </cx:dataLabels>
          <cx:dataId val="2"/>
          <cx:layoutPr>
            <cx:visibility meanLine="0" meanMarker="0" nonoutliers="0" outliers="1"/>
            <cx:statistics quartileMethod="exclusive"/>
          </cx:layoutPr>
        </cx:series>
        <cx:series layoutId="boxWhisker" uniqueId="{27798792-E2A9-46CF-8DDA-502F5F19A25D}">
          <cx:tx>
            <cx:txData>
              <cx:f/>
              <cx:v>2016</cx:v>
            </cx:txData>
          </cx:tx>
          <cx:dataLabels>
            <cx:visibility seriesName="0" categoryName="0" value="1"/>
            <cx:separator>, </cx:separator>
          </cx:dataLabels>
          <cx:dataId val="3"/>
          <cx:layoutPr>
            <cx:visibility meanLine="0" meanMarker="0" nonoutliers="0" outliers="1"/>
            <cx:statistics quartileMethod="exclusive"/>
          </cx:layoutPr>
        </cx:series>
        <cx:series layoutId="boxWhisker" uniqueId="{9A8636DE-43A8-4056-9DAC-C7EE7A2F3FCF}">
          <cx:tx>
            <cx:txData>
              <cx:f/>
              <cx:v>2017</cx:v>
            </cx:txData>
          </cx:tx>
          <cx:dataLabels>
            <cx:visibility seriesName="0" categoryName="0" value="1"/>
            <cx:separator>, </cx:separator>
          </cx:dataLabels>
          <cx:dataId val="4"/>
          <cx:layoutPr>
            <cx:visibility meanLine="0" meanMarker="0" nonoutliers="0" outliers="1"/>
            <cx:statistics quartileMethod="exclusive"/>
          </cx:layoutPr>
        </cx:series>
        <cx:series layoutId="boxWhisker" uniqueId="{42BEAA35-4601-4DDE-A3EC-5BA21F2C7D94}">
          <cx:tx>
            <cx:txData>
              <cx:f/>
              <cx:v>2018</cx:v>
            </cx:txData>
          </cx:tx>
          <cx:dataLabels>
            <cx:visibility seriesName="0" categoryName="0" value="1"/>
            <cx:separator>, </cx:separator>
          </cx:dataLabels>
          <cx:dataId val="5"/>
          <cx:layoutPr>
            <cx:visibility meanLine="0" meanMarker="0" nonoutliers="0" outliers="1"/>
            <cx:statistics quartileMethod="exclusive"/>
          </cx:layoutPr>
        </cx:series>
        <cx:series layoutId="boxWhisker" uniqueId="{69101C0A-F142-45C9-BE47-6248B556CB48}">
          <cx:tx>
            <cx:txData>
              <cx:f/>
              <cx:v>2019</cx:v>
            </cx:txData>
          </cx:tx>
          <cx:dataLabels>
            <cx:visibility seriesName="0" categoryName="0" value="1"/>
            <cx:separator>, </cx:separator>
          </cx:dataLabels>
          <cx:dataId val="6"/>
          <cx:layoutPr>
            <cx:visibility meanLine="0" meanMarker="0" nonoutliers="0" outliers="1"/>
            <cx:statistics quartileMethod="exclusive"/>
          </cx:layoutPr>
        </cx:series>
        <cx:series layoutId="boxWhisker" uniqueId="{778DDDEF-3128-4AE7-9C7C-59687EC6128A}">
          <cx:tx>
            <cx:txData>
              <cx:f/>
              <cx:v>2020</cx:v>
            </cx:txData>
          </cx:tx>
          <cx:dataLabels>
            <cx:visibility seriesName="0" categoryName="0" value="1"/>
            <cx:separator>, </cx:separator>
          </cx:dataLabels>
          <cx:dataId val="7"/>
          <cx:layoutPr>
            <cx:visibility meanLine="0" meanMarker="0" nonoutliers="0" outliers="1"/>
            <cx:statistics quartileMethod="exclusive"/>
          </cx:layoutPr>
        </cx:series>
        <cx:series layoutId="boxWhisker" uniqueId="{753B3E74-0D41-4D09-90A9-BE467FF91193}">
          <cx:tx>
            <cx:txData>
              <cx:f/>
              <cx:v>2021</cx:v>
            </cx:txData>
          </cx:tx>
          <cx:dataLabels>
            <cx:visibility seriesName="0" categoryName="0" value="1"/>
            <cx:separator>, </cx:separator>
          </cx:dataLabels>
          <cx:dataId val="8"/>
          <cx:layoutPr>
            <cx:visibility meanLine="0" meanMarker="0" nonoutliers="0" outliers="1"/>
            <cx:statistics quartileMethod="exclusive"/>
          </cx:layoutPr>
        </cx:series>
        <cx:series layoutId="boxWhisker" uniqueId="{CC84492B-82A4-4FD5-B892-0596EAD273E0}">
          <cx:tx>
            <cx:txData>
              <cx:f/>
              <cx:v>2022</cx:v>
            </cx:txData>
          </cx:tx>
          <cx:dataLabels>
            <cx:visibility seriesName="0" categoryName="0" value="1"/>
            <cx:separator>, </cx:separator>
          </cx:dataLabels>
          <cx:dataId val="9"/>
          <cx:layoutPr>
            <cx:visibility meanLine="0" meanMarker="0" nonoutliers="0" outliers="1"/>
            <cx:statistics quartileMethod="exclusive"/>
          </cx:layoutPr>
        </cx:series>
        <cx:series layoutId="boxWhisker" uniqueId="{8C0BCB7D-619E-4B70-95EA-B97CDDD72861}">
          <cx:tx>
            <cx:txData>
              <cx:f/>
              <cx:v>2023</cx:v>
            </cx:txData>
          </cx:tx>
          <cx:dataLabels>
            <cx:visibility seriesName="0" categoryName="0" value="1"/>
            <cx:separator>, </cx:separator>
          </cx:dataLabels>
          <cx:dataId val="10"/>
          <cx:layoutPr>
            <cx:visibility meanLine="0" meanMarker="0" nonoutliers="0" outliers="1"/>
            <cx:statistics quartileMethod="exclusive"/>
          </cx:layoutPr>
        </cx:series>
      </cx:plotAreaRegion>
      <cx:axis id="0">
        <cx:catScaling gapWidth="0.170000002"/>
        <cx:tickLabels/>
      </cx:axis>
      <cx:axis id="1">
        <cx:valScaling/>
        <cx:tickLabels/>
      </cx:axis>
    </cx:plotArea>
    <cx:legend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microsoft.com/office/2014/relationships/chartEx" Target="../charts/chartEx1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14</xdr:row>
      <xdr:rowOff>0</xdr:rowOff>
    </xdr:from>
    <xdr:to>
      <xdr:col>27</xdr:col>
      <xdr:colOff>377509</xdr:colOff>
      <xdr:row>37</xdr:row>
      <xdr:rowOff>54448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42F3ED42-8853-4756-8494-4B2538ED4E5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31350" y="2578100"/>
              <a:ext cx="8302309" cy="428989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13</xdr:col>
      <xdr:colOff>0</xdr:colOff>
      <xdr:row>40</xdr:row>
      <xdr:rowOff>0</xdr:rowOff>
    </xdr:from>
    <xdr:to>
      <xdr:col>24</xdr:col>
      <xdr:colOff>548016</xdr:colOff>
      <xdr:row>78</xdr:row>
      <xdr:rowOff>90862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94D7409-0BF1-427D-8685-11512F6B07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0</xdr:colOff>
      <xdr:row>34</xdr:row>
      <xdr:rowOff>0</xdr:rowOff>
    </xdr:from>
    <xdr:to>
      <xdr:col>35</xdr:col>
      <xdr:colOff>435534</xdr:colOff>
      <xdr:row>52</xdr:row>
      <xdr:rowOff>135154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CA1FC05-F345-4FE3-A89B-6C74CB1330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37</xdr:col>
      <xdr:colOff>117231</xdr:colOff>
      <xdr:row>34</xdr:row>
      <xdr:rowOff>156307</xdr:rowOff>
    </xdr:from>
    <xdr:to>
      <xdr:col>44</xdr:col>
      <xdr:colOff>410913</xdr:colOff>
      <xdr:row>50</xdr:row>
      <xdr:rowOff>22402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5F0E64A-D550-4B48-8BB9-E389B99C14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20</xdr:col>
      <xdr:colOff>544490</xdr:colOff>
      <xdr:row>50</xdr:row>
      <xdr:rowOff>70476</xdr:rowOff>
    </xdr:from>
    <xdr:ext cx="65" cy="172227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4ED54732-B92C-4B96-87E8-9F3F19E1ACE8}"/>
            </a:ext>
          </a:extLst>
        </xdr:cNvPr>
        <xdr:cNvSpPr txBox="1"/>
      </xdr:nvSpPr>
      <xdr:spPr>
        <a:xfrm>
          <a:off x="13028590" y="1316417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20</xdr:col>
      <xdr:colOff>544490</xdr:colOff>
      <xdr:row>50</xdr:row>
      <xdr:rowOff>70476</xdr:rowOff>
    </xdr:from>
    <xdr:ext cx="65" cy="172227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BD3BC7F-138E-4741-9A1A-B2B6A1D295F3}"/>
            </a:ext>
          </a:extLst>
        </xdr:cNvPr>
        <xdr:cNvSpPr txBox="1"/>
      </xdr:nvSpPr>
      <xdr:spPr>
        <a:xfrm>
          <a:off x="13028590" y="1316417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irela\Documents\UCD\SEM1\MIS41130%20Statistical%20Method\Assignment\Final%20Dataset\Dataset%20-%20Total,%20Male,%20Female,%2020-64%20age.xlsx" TargetMode="External"/><Relationship Id="rId1" Type="http://schemas.openxmlformats.org/officeDocument/2006/relationships/externalLinkPath" Target="/Users/irela/Documents/UCD/SEM1/MIS41130%20Statistical%20Method/Assignment/Final%20Dataset/Dataset%20-%20Total,%20Male,%20Female,%2020-64%20ag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les"/>
      <sheetName val="Females"/>
      <sheetName val="Total"/>
      <sheetName val="Hypothesis Test"/>
    </sheetNames>
    <sheetDataSet>
      <sheetData sheetId="0"/>
      <sheetData sheetId="1"/>
      <sheetData sheetId="2">
        <row r="1">
          <cell r="B1">
            <v>2013</v>
          </cell>
          <cell r="C1">
            <v>2014</v>
          </cell>
          <cell r="D1">
            <v>2015</v>
          </cell>
          <cell r="E1">
            <v>2016</v>
          </cell>
          <cell r="F1">
            <v>2017</v>
          </cell>
          <cell r="G1">
            <v>2018</v>
          </cell>
          <cell r="H1">
            <v>2019</v>
          </cell>
          <cell r="I1">
            <v>2020</v>
          </cell>
          <cell r="J1">
            <v>2021</v>
          </cell>
          <cell r="K1">
            <v>2022</v>
          </cell>
          <cell r="L1">
            <v>2023</v>
          </cell>
        </row>
        <row r="2">
          <cell r="A2" t="str">
            <v>Belgium</v>
          </cell>
          <cell r="B2">
            <v>4.9000000000000004</v>
          </cell>
          <cell r="C2">
            <v>4.7</v>
          </cell>
          <cell r="D2">
            <v>4.5999999999999996</v>
          </cell>
          <cell r="E2">
            <v>4.2</v>
          </cell>
          <cell r="F2">
            <v>4.3</v>
          </cell>
          <cell r="G2">
            <v>3.5</v>
          </cell>
          <cell r="H2">
            <v>3.2</v>
          </cell>
          <cell r="I2">
            <v>3.5</v>
          </cell>
          <cell r="J2">
            <v>3.6</v>
          </cell>
          <cell r="K2">
            <v>3.1</v>
          </cell>
          <cell r="L2">
            <v>3</v>
          </cell>
          <cell r="O2">
            <v>2013</v>
          </cell>
          <cell r="P2">
            <v>2014</v>
          </cell>
          <cell r="Q2">
            <v>2015</v>
          </cell>
          <cell r="R2">
            <v>2016</v>
          </cell>
          <cell r="S2">
            <v>2017</v>
          </cell>
          <cell r="T2">
            <v>2018</v>
          </cell>
          <cell r="U2">
            <v>2019</v>
          </cell>
          <cell r="V2">
            <v>2020</v>
          </cell>
          <cell r="W2">
            <v>2021</v>
          </cell>
          <cell r="X2">
            <v>2022</v>
          </cell>
          <cell r="Y2">
            <v>2023</v>
          </cell>
        </row>
        <row r="3">
          <cell r="A3" t="str">
            <v>Bulgaria</v>
          </cell>
          <cell r="B3">
            <v>6.4</v>
          </cell>
          <cell r="C3">
            <v>5.2</v>
          </cell>
          <cell r="D3">
            <v>4</v>
          </cell>
          <cell r="E3">
            <v>3.4</v>
          </cell>
          <cell r="F3">
            <v>3.1</v>
          </cell>
          <cell r="G3">
            <v>2.4</v>
          </cell>
          <cell r="H3">
            <v>1.9</v>
          </cell>
          <cell r="I3">
            <v>2.5</v>
          </cell>
          <cell r="J3">
            <v>2</v>
          </cell>
          <cell r="K3">
            <v>1.6</v>
          </cell>
          <cell r="L3">
            <v>1.9</v>
          </cell>
          <cell r="O3">
            <v>7.3971428571428577</v>
          </cell>
          <cell r="P3">
            <v>7.017142857142856</v>
          </cell>
          <cell r="Q3">
            <v>6.6114285714285712</v>
          </cell>
          <cell r="R3">
            <v>6.1142857142857139</v>
          </cell>
          <cell r="S3">
            <v>5.5714285714285721</v>
          </cell>
          <cell r="T3">
            <v>5.0257142857142858</v>
          </cell>
          <cell r="U3">
            <v>4.6342857142857143</v>
          </cell>
          <cell r="V3">
            <v>5.2823529411764705</v>
          </cell>
          <cell r="W3">
            <v>4.7151515151515158</v>
          </cell>
          <cell r="X3">
            <v>4.0090909090909097</v>
          </cell>
          <cell r="Y3">
            <v>3.8575757575757574</v>
          </cell>
        </row>
        <row r="4">
          <cell r="A4" t="str">
            <v>Czechia</v>
          </cell>
          <cell r="B4">
            <v>2.8</v>
          </cell>
          <cell r="C4">
            <v>2.9</v>
          </cell>
          <cell r="D4">
            <v>2.4</v>
          </cell>
          <cell r="E4">
            <v>1.9</v>
          </cell>
          <cell r="F4">
            <v>1.5</v>
          </cell>
          <cell r="G4">
            <v>1.2</v>
          </cell>
          <cell r="H4">
            <v>1</v>
          </cell>
          <cell r="I4">
            <v>1.5</v>
          </cell>
          <cell r="J4">
            <v>1.4</v>
          </cell>
          <cell r="K4">
            <v>0.9</v>
          </cell>
          <cell r="L4">
            <v>1.4</v>
          </cell>
        </row>
        <row r="5">
          <cell r="A5" t="str">
            <v>Denmark</v>
          </cell>
          <cell r="B5">
            <v>4.8</v>
          </cell>
          <cell r="C5">
            <v>4.9000000000000004</v>
          </cell>
          <cell r="D5">
            <v>4.7</v>
          </cell>
          <cell r="E5">
            <v>4.7</v>
          </cell>
          <cell r="F5">
            <v>4.7</v>
          </cell>
          <cell r="G5">
            <v>4.3</v>
          </cell>
          <cell r="H5">
            <v>4.2</v>
          </cell>
          <cell r="I5">
            <v>4.7</v>
          </cell>
          <cell r="J5">
            <v>4.0999999999999996</v>
          </cell>
          <cell r="K5">
            <v>3.6</v>
          </cell>
          <cell r="L5">
            <v>3.9</v>
          </cell>
        </row>
        <row r="6">
          <cell r="A6" t="str">
            <v>Germany</v>
          </cell>
          <cell r="B6">
            <v>2.4</v>
          </cell>
          <cell r="C6">
            <v>2.5</v>
          </cell>
          <cell r="D6">
            <v>2.4</v>
          </cell>
          <cell r="E6">
            <v>2.2000000000000002</v>
          </cell>
          <cell r="F6">
            <v>2</v>
          </cell>
          <cell r="G6">
            <v>1.9</v>
          </cell>
          <cell r="H6">
            <v>1.9</v>
          </cell>
          <cell r="I6">
            <v>2.6</v>
          </cell>
          <cell r="J6">
            <v>2.5</v>
          </cell>
          <cell r="K6">
            <v>2.1</v>
          </cell>
          <cell r="L6">
            <v>2.2000000000000002</v>
          </cell>
        </row>
        <row r="7">
          <cell r="A7" t="str">
            <v>Estonia</v>
          </cell>
          <cell r="B7">
            <v>5.9</v>
          </cell>
          <cell r="C7">
            <v>4.9000000000000004</v>
          </cell>
          <cell r="D7">
            <v>4.0999999999999996</v>
          </cell>
          <cell r="E7">
            <v>3.9</v>
          </cell>
          <cell r="F7">
            <v>3.4</v>
          </cell>
          <cell r="G7">
            <v>3.5</v>
          </cell>
          <cell r="H7">
            <v>2.8</v>
          </cell>
          <cell r="I7">
            <v>4.9000000000000004</v>
          </cell>
          <cell r="J7">
            <v>3.6</v>
          </cell>
          <cell r="K7">
            <v>3.8</v>
          </cell>
          <cell r="L7">
            <v>3.6</v>
          </cell>
        </row>
        <row r="8">
          <cell r="A8" t="str">
            <v>Ireland</v>
          </cell>
          <cell r="B8">
            <v>7.5</v>
          </cell>
          <cell r="C8">
            <v>7</v>
          </cell>
          <cell r="D8">
            <v>5.7</v>
          </cell>
          <cell r="E8">
            <v>5.0999999999999996</v>
          </cell>
          <cell r="F8">
            <v>4.0999999999999996</v>
          </cell>
          <cell r="G8">
            <v>3.8</v>
          </cell>
          <cell r="H8">
            <v>3.2</v>
          </cell>
          <cell r="I8">
            <v>4.2</v>
          </cell>
          <cell r="J8">
            <v>4.3</v>
          </cell>
          <cell r="K8">
            <v>3.1</v>
          </cell>
          <cell r="L8">
            <v>2.9</v>
          </cell>
        </row>
        <row r="9">
          <cell r="A9" t="str">
            <v>Greece</v>
          </cell>
          <cell r="B9">
            <v>20.5</v>
          </cell>
          <cell r="C9">
            <v>20.100000000000001</v>
          </cell>
          <cell r="D9">
            <v>20</v>
          </cell>
          <cell r="E9">
            <v>18.100000000000001</v>
          </cell>
          <cell r="F9">
            <v>16.600000000000001</v>
          </cell>
          <cell r="G9">
            <v>14.3</v>
          </cell>
          <cell r="H9">
            <v>12.3</v>
          </cell>
          <cell r="I9">
            <v>12.2</v>
          </cell>
          <cell r="J9">
            <v>11.2</v>
          </cell>
          <cell r="K9">
            <v>9</v>
          </cell>
          <cell r="L9">
            <v>8.3000000000000007</v>
          </cell>
        </row>
        <row r="10">
          <cell r="A10" t="str">
            <v>Spain</v>
          </cell>
          <cell r="B10">
            <v>16</v>
          </cell>
          <cell r="C10">
            <v>14.8</v>
          </cell>
          <cell r="D10">
            <v>13.3</v>
          </cell>
          <cell r="E10">
            <v>11.7</v>
          </cell>
          <cell r="F10">
            <v>10</v>
          </cell>
          <cell r="G10">
            <v>9</v>
          </cell>
          <cell r="H10">
            <v>8.6999999999999993</v>
          </cell>
          <cell r="I10">
            <v>10.3</v>
          </cell>
          <cell r="J10">
            <v>9.3000000000000007</v>
          </cell>
          <cell r="K10">
            <v>7.8</v>
          </cell>
          <cell r="L10">
            <v>7.4</v>
          </cell>
        </row>
        <row r="11">
          <cell r="A11" t="str">
            <v>France</v>
          </cell>
          <cell r="B11">
            <v>6</v>
          </cell>
          <cell r="C11">
            <v>6.3</v>
          </cell>
          <cell r="D11">
            <v>6.4</v>
          </cell>
          <cell r="E11">
            <v>5.7</v>
          </cell>
          <cell r="F11">
            <v>5.3</v>
          </cell>
          <cell r="G11">
            <v>5.5</v>
          </cell>
          <cell r="H11">
            <v>5.0999999999999996</v>
          </cell>
          <cell r="I11">
            <v>5.2</v>
          </cell>
          <cell r="J11">
            <v>5.3</v>
          </cell>
          <cell r="K11">
            <v>4.8</v>
          </cell>
          <cell r="L11">
            <v>5</v>
          </cell>
        </row>
        <row r="12">
          <cell r="A12" t="str">
            <v>Croatia</v>
          </cell>
          <cell r="B12">
            <v>11.4</v>
          </cell>
          <cell r="C12">
            <v>9.6</v>
          </cell>
          <cell r="D12">
            <v>9.4</v>
          </cell>
          <cell r="E12">
            <v>7.9</v>
          </cell>
          <cell r="F12">
            <v>7.2</v>
          </cell>
          <cell r="G12">
            <v>6.1</v>
          </cell>
          <cell r="H12">
            <v>5.2</v>
          </cell>
          <cell r="I12">
            <v>5.2</v>
          </cell>
          <cell r="J12">
            <v>4.7</v>
          </cell>
          <cell r="K12">
            <v>5.0999999999999996</v>
          </cell>
          <cell r="L12">
            <v>3.7</v>
          </cell>
        </row>
        <row r="13">
          <cell r="A13" t="str">
            <v>Italy</v>
          </cell>
          <cell r="B13">
            <v>7.3</v>
          </cell>
          <cell r="C13">
            <v>8</v>
          </cell>
          <cell r="D13">
            <v>7.2</v>
          </cell>
          <cell r="E13">
            <v>6.9</v>
          </cell>
          <cell r="F13">
            <v>6.5</v>
          </cell>
          <cell r="G13">
            <v>6</v>
          </cell>
          <cell r="H13">
            <v>5.8</v>
          </cell>
          <cell r="I13">
            <v>5.5</v>
          </cell>
          <cell r="J13">
            <v>5.2</v>
          </cell>
          <cell r="K13">
            <v>4.2</v>
          </cell>
          <cell r="L13">
            <v>3.9</v>
          </cell>
        </row>
        <row r="14">
          <cell r="A14" t="str">
            <v>Cyprus</v>
          </cell>
          <cell r="B14">
            <v>13.3</v>
          </cell>
          <cell r="C14">
            <v>13</v>
          </cell>
          <cell r="D14">
            <v>12.1</v>
          </cell>
          <cell r="E14">
            <v>10.9</v>
          </cell>
          <cell r="F14">
            <v>9.8000000000000007</v>
          </cell>
          <cell r="G14">
            <v>7.7</v>
          </cell>
          <cell r="H14">
            <v>6.2</v>
          </cell>
          <cell r="I14">
            <v>7.1</v>
          </cell>
          <cell r="J14">
            <v>6.4</v>
          </cell>
          <cell r="K14">
            <v>5.9</v>
          </cell>
          <cell r="L14">
            <v>5.4</v>
          </cell>
        </row>
        <row r="15">
          <cell r="A15" t="str">
            <v>Latvia</v>
          </cell>
          <cell r="B15">
            <v>6.1</v>
          </cell>
          <cell r="C15">
            <v>5.7</v>
          </cell>
          <cell r="D15">
            <v>5</v>
          </cell>
          <cell r="E15">
            <v>4.4000000000000004</v>
          </cell>
          <cell r="F15">
            <v>4</v>
          </cell>
          <cell r="G15">
            <v>3.8</v>
          </cell>
          <cell r="H15">
            <v>3.7</v>
          </cell>
          <cell r="I15">
            <v>5.3</v>
          </cell>
          <cell r="J15">
            <v>4.8</v>
          </cell>
          <cell r="K15">
            <v>4.2</v>
          </cell>
          <cell r="L15">
            <v>3.5</v>
          </cell>
        </row>
        <row r="16">
          <cell r="A16" t="str">
            <v>Lithuania</v>
          </cell>
          <cell r="B16">
            <v>5.2</v>
          </cell>
          <cell r="C16">
            <v>4.3</v>
          </cell>
          <cell r="D16">
            <v>3.7</v>
          </cell>
          <cell r="E16">
            <v>3</v>
          </cell>
          <cell r="F16">
            <v>3</v>
          </cell>
          <cell r="G16">
            <v>2.9</v>
          </cell>
          <cell r="H16">
            <v>3</v>
          </cell>
          <cell r="I16">
            <v>4.2</v>
          </cell>
          <cell r="J16">
            <v>4.2</v>
          </cell>
          <cell r="K16">
            <v>3.6</v>
          </cell>
          <cell r="L16">
            <v>3.9</v>
          </cell>
        </row>
        <row r="17">
          <cell r="A17" t="str">
            <v>Luxembourg</v>
          </cell>
          <cell r="B17">
            <v>3.9</v>
          </cell>
          <cell r="C17">
            <v>4</v>
          </cell>
          <cell r="D17">
            <v>4.8</v>
          </cell>
          <cell r="E17">
            <v>4</v>
          </cell>
          <cell r="F17">
            <v>3.9</v>
          </cell>
          <cell r="G17">
            <v>4.3</v>
          </cell>
          <cell r="H17">
            <v>3.6</v>
          </cell>
          <cell r="I17">
            <v>4.7</v>
          </cell>
          <cell r="J17">
            <v>4</v>
          </cell>
          <cell r="K17">
            <v>3.5</v>
          </cell>
          <cell r="L17">
            <v>3.9</v>
          </cell>
        </row>
        <row r="18">
          <cell r="A18" t="str">
            <v>Hungary</v>
          </cell>
          <cell r="B18">
            <v>4</v>
          </cell>
          <cell r="C18">
            <v>3.2</v>
          </cell>
          <cell r="D18">
            <v>2.4</v>
          </cell>
          <cell r="E18">
            <v>1.8</v>
          </cell>
          <cell r="F18">
            <v>1.6</v>
          </cell>
          <cell r="G18">
            <v>1.5</v>
          </cell>
          <cell r="H18">
            <v>1.6</v>
          </cell>
          <cell r="I18">
            <v>1.9</v>
          </cell>
          <cell r="J18">
            <v>1.7</v>
          </cell>
          <cell r="K18">
            <v>1.5</v>
          </cell>
          <cell r="L18">
            <v>1.6</v>
          </cell>
        </row>
        <row r="19">
          <cell r="A19" t="str">
            <v>Malta</v>
          </cell>
          <cell r="B19">
            <v>2.4</v>
          </cell>
          <cell r="C19">
            <v>2.6</v>
          </cell>
          <cell r="D19">
            <v>2</v>
          </cell>
          <cell r="E19">
            <v>1.7</v>
          </cell>
          <cell r="F19">
            <v>2</v>
          </cell>
          <cell r="G19">
            <v>2.2999999999999998</v>
          </cell>
          <cell r="H19">
            <v>3.1</v>
          </cell>
          <cell r="I19">
            <v>3.5</v>
          </cell>
          <cell r="J19">
            <v>1.8</v>
          </cell>
          <cell r="K19">
            <v>2.9</v>
          </cell>
          <cell r="L19">
            <v>2.5</v>
          </cell>
        </row>
        <row r="20">
          <cell r="A20" t="str">
            <v>Netherlands</v>
          </cell>
          <cell r="B20">
            <v>4.0999999999999996</v>
          </cell>
          <cell r="C20">
            <v>4</v>
          </cell>
          <cell r="D20">
            <v>3.8</v>
          </cell>
          <cell r="E20">
            <v>3.5</v>
          </cell>
          <cell r="F20">
            <v>2.9</v>
          </cell>
          <cell r="G20">
            <v>2.4</v>
          </cell>
          <cell r="H20">
            <v>2.2000000000000002</v>
          </cell>
          <cell r="I20">
            <v>2.6</v>
          </cell>
          <cell r="J20">
            <v>2.9</v>
          </cell>
          <cell r="K20">
            <v>2.6</v>
          </cell>
          <cell r="L20">
            <v>2.7</v>
          </cell>
          <cell r="AD20" t="str">
            <v>Belgium</v>
          </cell>
          <cell r="AE20" t="str">
            <v>Bulgaria</v>
          </cell>
          <cell r="AF20" t="str">
            <v>Czechia</v>
          </cell>
          <cell r="AG20" t="str">
            <v>Denmark</v>
          </cell>
          <cell r="AH20" t="str">
            <v>Germany</v>
          </cell>
          <cell r="AI20" t="str">
            <v>Estonia</v>
          </cell>
          <cell r="AJ20" t="str">
            <v>Ireland</v>
          </cell>
          <cell r="AK20" t="str">
            <v>Greece</v>
          </cell>
          <cell r="AL20" t="str">
            <v>Spain</v>
          </cell>
          <cell r="AM20" t="str">
            <v>France</v>
          </cell>
          <cell r="AN20" t="str">
            <v>Croatia</v>
          </cell>
          <cell r="AO20" t="str">
            <v>Italy</v>
          </cell>
          <cell r="AP20" t="str">
            <v>Cyprus</v>
          </cell>
          <cell r="AQ20" t="str">
            <v>Latvia</v>
          </cell>
          <cell r="AR20" t="str">
            <v>Lithuania</v>
          </cell>
          <cell r="AS20" t="str">
            <v>Luxembourg</v>
          </cell>
          <cell r="AT20" t="str">
            <v>Hungary</v>
          </cell>
          <cell r="AU20" t="str">
            <v>Malta</v>
          </cell>
          <cell r="AV20" t="str">
            <v>Netherlands</v>
          </cell>
          <cell r="AW20" t="str">
            <v>Austria</v>
          </cell>
          <cell r="AX20" t="str">
            <v>Poland</v>
          </cell>
          <cell r="AY20" t="str">
            <v>Portugal</v>
          </cell>
          <cell r="AZ20" t="str">
            <v>Romania</v>
          </cell>
          <cell r="BA20" t="str">
            <v>Slovenia</v>
          </cell>
          <cell r="BB20" t="str">
            <v>Slovakia</v>
          </cell>
          <cell r="BC20" t="str">
            <v>Finland</v>
          </cell>
          <cell r="BD20" t="str">
            <v>Sweden</v>
          </cell>
          <cell r="BE20" t="str">
            <v>Iceland</v>
          </cell>
          <cell r="BF20" t="str">
            <v>Norway</v>
          </cell>
          <cell r="BG20" t="str">
            <v>Switzerland</v>
          </cell>
          <cell r="BH20" t="str">
            <v>United Kingdom</v>
          </cell>
          <cell r="BI20" t="str">
            <v>Bosnia and Herzegovina</v>
          </cell>
          <cell r="BJ20" t="str">
            <v>Montenegro</v>
          </cell>
          <cell r="BK20" t="str">
            <v>North Macedonia</v>
          </cell>
          <cell r="BL20" t="str">
            <v>Serbia</v>
          </cell>
          <cell r="BM20" t="str">
            <v>Türkiye</v>
          </cell>
        </row>
        <row r="21">
          <cell r="A21" t="str">
            <v>Austria</v>
          </cell>
          <cell r="B21">
            <v>3.5</v>
          </cell>
          <cell r="C21">
            <v>4</v>
          </cell>
          <cell r="D21">
            <v>3.9</v>
          </cell>
          <cell r="E21">
            <v>3.6</v>
          </cell>
          <cell r="F21">
            <v>3.1</v>
          </cell>
          <cell r="G21">
            <v>3.2</v>
          </cell>
          <cell r="H21">
            <v>3</v>
          </cell>
          <cell r="I21">
            <v>3.4</v>
          </cell>
          <cell r="J21">
            <v>4</v>
          </cell>
          <cell r="K21">
            <v>3.2</v>
          </cell>
          <cell r="L21">
            <v>3.3</v>
          </cell>
          <cell r="AC21" t="str">
            <v>MEAN</v>
          </cell>
          <cell r="AD21">
            <v>3.8727272727272735</v>
          </cell>
          <cell r="AE21">
            <v>3.127272727272727</v>
          </cell>
          <cell r="AF21">
            <v>1.7181818181818178</v>
          </cell>
          <cell r="AG21">
            <v>4.418181818181818</v>
          </cell>
          <cell r="AH21">
            <v>2.2454545454545456</v>
          </cell>
          <cell r="AI21">
            <v>4.0363636363636362</v>
          </cell>
          <cell r="AJ21">
            <v>4.627272727272727</v>
          </cell>
          <cell r="AK21">
            <v>14.781818181818181</v>
          </cell>
          <cell r="AL21">
            <v>10.754545454545454</v>
          </cell>
          <cell r="AM21">
            <v>5.5090909090909088</v>
          </cell>
          <cell r="AN21">
            <v>6.8636363636363633</v>
          </cell>
          <cell r="AO21">
            <v>6.0454545454545459</v>
          </cell>
          <cell r="AP21">
            <v>8.8909090909090924</v>
          </cell>
          <cell r="AQ21">
            <v>4.5909090909090908</v>
          </cell>
          <cell r="AR21">
            <v>3.7272727272727271</v>
          </cell>
          <cell r="AS21">
            <v>4.0545454545454547</v>
          </cell>
          <cell r="AT21">
            <v>2.0727272727272728</v>
          </cell>
          <cell r="AU21">
            <v>2.4363636363636365</v>
          </cell>
          <cell r="AV21">
            <v>3.063636363636363</v>
          </cell>
          <cell r="AW21">
            <v>3.4727272727272722</v>
          </cell>
          <cell r="AX21">
            <v>2.790909090909091</v>
          </cell>
          <cell r="AY21">
            <v>7.1181818181818164</v>
          </cell>
          <cell r="AZ21">
            <v>2.9272727272727277</v>
          </cell>
          <cell r="BA21">
            <v>4.3454545454545457</v>
          </cell>
          <cell r="BB21">
            <v>4.1999999999999993</v>
          </cell>
          <cell r="BC21">
            <v>4.7545454545454549</v>
          </cell>
          <cell r="BD21">
            <v>4.1181818181818182</v>
          </cell>
          <cell r="BE21">
            <v>2.790909090909091</v>
          </cell>
          <cell r="BF21">
            <v>2.4272727272727272</v>
          </cell>
          <cell r="BG21">
            <v>3.4727272727272731</v>
          </cell>
          <cell r="BH21">
            <v>2.9714285714285715</v>
          </cell>
          <cell r="BI21">
            <v>10.700000000000001</v>
          </cell>
          <cell r="BJ21">
            <v>11.2</v>
          </cell>
          <cell r="BK21">
            <v>18.912500000000001</v>
          </cell>
          <cell r="BL21">
            <v>11.372727272727273</v>
          </cell>
          <cell r="BM21">
            <v>11.554545454545455</v>
          </cell>
        </row>
        <row r="22">
          <cell r="A22" t="str">
            <v>Poland</v>
          </cell>
          <cell r="B22">
            <v>5.7</v>
          </cell>
          <cell r="C22">
            <v>4.7</v>
          </cell>
          <cell r="D22">
            <v>4</v>
          </cell>
          <cell r="E22">
            <v>3.3</v>
          </cell>
          <cell r="F22">
            <v>2.5</v>
          </cell>
          <cell r="G22">
            <v>2</v>
          </cell>
          <cell r="H22">
            <v>2</v>
          </cell>
          <cell r="I22">
            <v>2</v>
          </cell>
          <cell r="J22">
            <v>1.8</v>
          </cell>
          <cell r="K22">
            <v>1.4</v>
          </cell>
          <cell r="L22">
            <v>1.3</v>
          </cell>
        </row>
        <row r="23">
          <cell r="A23" t="str">
            <v>Portugal</v>
          </cell>
          <cell r="B23">
            <v>12.8</v>
          </cell>
          <cell r="C23">
            <v>10</v>
          </cell>
          <cell r="D23">
            <v>9.1999999999999993</v>
          </cell>
          <cell r="E23">
            <v>8.4</v>
          </cell>
          <cell r="F23">
            <v>6.5</v>
          </cell>
          <cell r="G23">
            <v>5.4</v>
          </cell>
          <cell r="H23">
            <v>5.3</v>
          </cell>
          <cell r="I23">
            <v>6</v>
          </cell>
          <cell r="J23">
            <v>5.5</v>
          </cell>
          <cell r="K23">
            <v>4.5999999999999996</v>
          </cell>
          <cell r="L23">
            <v>4.5999999999999996</v>
          </cell>
        </row>
        <row r="24">
          <cell r="A24" t="str">
            <v>Romania</v>
          </cell>
          <cell r="B24">
            <v>5.4</v>
          </cell>
          <cell r="C24">
            <v>5.9</v>
          </cell>
          <cell r="D24">
            <v>4.0999999999999996</v>
          </cell>
          <cell r="E24">
            <v>3.1</v>
          </cell>
          <cell r="F24">
            <v>2.4</v>
          </cell>
          <cell r="G24">
            <v>2.1</v>
          </cell>
          <cell r="H24">
            <v>1.6</v>
          </cell>
          <cell r="I24">
            <v>2.2000000000000002</v>
          </cell>
          <cell r="J24">
            <v>2.1</v>
          </cell>
          <cell r="K24">
            <v>1.7</v>
          </cell>
          <cell r="L24">
            <v>1.6</v>
          </cell>
        </row>
        <row r="25">
          <cell r="A25" t="str">
            <v>Slovenia</v>
          </cell>
          <cell r="B25">
            <v>6.2</v>
          </cell>
          <cell r="C25">
            <v>6.3</v>
          </cell>
          <cell r="D25">
            <v>5.8</v>
          </cell>
          <cell r="E25">
            <v>6.2</v>
          </cell>
          <cell r="F25">
            <v>5.3</v>
          </cell>
          <cell r="G25">
            <v>3.7</v>
          </cell>
          <cell r="H25">
            <v>3</v>
          </cell>
          <cell r="I25">
            <v>3.2</v>
          </cell>
          <cell r="J25">
            <v>3.4</v>
          </cell>
          <cell r="K25">
            <v>2.6</v>
          </cell>
          <cell r="L25">
            <v>2.1</v>
          </cell>
        </row>
        <row r="26">
          <cell r="A26" t="str">
            <v>Slovakia</v>
          </cell>
          <cell r="B26">
            <v>7.3</v>
          </cell>
          <cell r="C26">
            <v>6.4</v>
          </cell>
          <cell r="D26">
            <v>6.1</v>
          </cell>
          <cell r="E26">
            <v>5.7</v>
          </cell>
          <cell r="F26">
            <v>4.2</v>
          </cell>
          <cell r="G26">
            <v>3.1</v>
          </cell>
          <cell r="H26">
            <v>2.5</v>
          </cell>
          <cell r="I26">
            <v>3.5</v>
          </cell>
          <cell r="J26">
            <v>3</v>
          </cell>
          <cell r="K26">
            <v>2.4</v>
          </cell>
          <cell r="L26">
            <v>2</v>
          </cell>
        </row>
        <row r="27">
          <cell r="A27" t="str">
            <v>Finland</v>
          </cell>
          <cell r="B27">
            <v>4.5</v>
          </cell>
          <cell r="C27">
            <v>5.0999999999999996</v>
          </cell>
          <cell r="D27">
            <v>6.1</v>
          </cell>
          <cell r="E27">
            <v>5.9</v>
          </cell>
          <cell r="F27">
            <v>5.3</v>
          </cell>
          <cell r="G27">
            <v>4.3</v>
          </cell>
          <cell r="H27">
            <v>4</v>
          </cell>
          <cell r="I27">
            <v>4.4000000000000004</v>
          </cell>
          <cell r="J27">
            <v>4.7</v>
          </cell>
          <cell r="K27">
            <v>4</v>
          </cell>
          <cell r="L27">
            <v>4</v>
          </cell>
        </row>
        <row r="28">
          <cell r="A28" t="str">
            <v>Sweden</v>
          </cell>
          <cell r="B28">
            <v>4.4000000000000004</v>
          </cell>
          <cell r="C28">
            <v>4.4000000000000004</v>
          </cell>
          <cell r="D28">
            <v>4.3</v>
          </cell>
          <cell r="E28">
            <v>4.0999999999999996</v>
          </cell>
          <cell r="F28">
            <v>4.0999999999999996</v>
          </cell>
          <cell r="G28">
            <v>3.7</v>
          </cell>
          <cell r="H28">
            <v>3.8</v>
          </cell>
          <cell r="I28">
            <v>4.8</v>
          </cell>
          <cell r="J28">
            <v>4.5</v>
          </cell>
          <cell r="K28">
            <v>3.3</v>
          </cell>
          <cell r="L28">
            <v>3.9</v>
          </cell>
        </row>
        <row r="29">
          <cell r="A29" t="str">
            <v>Iceland</v>
          </cell>
          <cell r="B29">
            <v>3.6</v>
          </cell>
          <cell r="C29">
            <v>3.7</v>
          </cell>
          <cell r="D29">
            <v>2.8</v>
          </cell>
          <cell r="E29">
            <v>1.7</v>
          </cell>
          <cell r="F29">
            <v>1.7</v>
          </cell>
          <cell r="G29">
            <v>1.9</v>
          </cell>
          <cell r="H29">
            <v>2.4</v>
          </cell>
          <cell r="I29">
            <v>3.9</v>
          </cell>
          <cell r="J29">
            <v>4.2</v>
          </cell>
          <cell r="K29">
            <v>2.5</v>
          </cell>
          <cell r="L29">
            <v>2.2999999999999998</v>
          </cell>
        </row>
        <row r="30">
          <cell r="A30" t="str">
            <v>Norway</v>
          </cell>
          <cell r="B30">
            <v>2</v>
          </cell>
          <cell r="C30">
            <v>2.2000000000000002</v>
          </cell>
          <cell r="D30">
            <v>2.7</v>
          </cell>
          <cell r="E30">
            <v>3.1</v>
          </cell>
          <cell r="F30">
            <v>2.5</v>
          </cell>
          <cell r="G30">
            <v>2.4</v>
          </cell>
          <cell r="H30">
            <v>2.2000000000000002</v>
          </cell>
          <cell r="I30">
            <v>2.8</v>
          </cell>
          <cell r="J30">
            <v>2.7</v>
          </cell>
          <cell r="K30">
            <v>1.9</v>
          </cell>
          <cell r="L30">
            <v>2.2000000000000002</v>
          </cell>
        </row>
        <row r="31">
          <cell r="A31" t="str">
            <v>Switzerland</v>
          </cell>
          <cell r="B31">
            <v>3.5</v>
          </cell>
          <cell r="C31">
            <v>3.5</v>
          </cell>
          <cell r="D31">
            <v>3.6</v>
          </cell>
          <cell r="E31">
            <v>3.4</v>
          </cell>
          <cell r="F31">
            <v>3.9</v>
          </cell>
          <cell r="G31">
            <v>3.6</v>
          </cell>
          <cell r="H31">
            <v>3.3</v>
          </cell>
          <cell r="I31">
            <v>3.6</v>
          </cell>
          <cell r="J31">
            <v>3.5</v>
          </cell>
          <cell r="K31">
            <v>3.1</v>
          </cell>
          <cell r="L31">
            <v>3.2</v>
          </cell>
        </row>
        <row r="32">
          <cell r="A32" t="str">
            <v>United Kingdom</v>
          </cell>
          <cell r="B32">
            <v>4</v>
          </cell>
          <cell r="C32">
            <v>3.2</v>
          </cell>
          <cell r="D32">
            <v>2.9</v>
          </cell>
          <cell r="E32">
            <v>2.9</v>
          </cell>
          <cell r="F32">
            <v>2.8</v>
          </cell>
          <cell r="G32">
            <v>2.5</v>
          </cell>
          <cell r="H32">
            <v>2.5</v>
          </cell>
        </row>
        <row r="33">
          <cell r="A33" t="str">
            <v>Bosnia and Herzegovina</v>
          </cell>
          <cell r="J33">
            <v>12</v>
          </cell>
          <cell r="K33">
            <v>10.8</v>
          </cell>
          <cell r="L33">
            <v>9.3000000000000007</v>
          </cell>
        </row>
        <row r="34">
          <cell r="A34" t="str">
            <v>Montenegro</v>
          </cell>
          <cell r="B34">
            <v>10</v>
          </cell>
          <cell r="C34">
            <v>10</v>
          </cell>
          <cell r="D34">
            <v>10.5</v>
          </cell>
          <cell r="E34">
            <v>12.2</v>
          </cell>
          <cell r="F34">
            <v>11.2</v>
          </cell>
          <cell r="G34">
            <v>10.5</v>
          </cell>
          <cell r="H34">
            <v>11.6</v>
          </cell>
          <cell r="I34">
            <v>13.6</v>
          </cell>
        </row>
        <row r="35">
          <cell r="A35" t="str">
            <v>North Macedonia</v>
          </cell>
          <cell r="B35">
            <v>23.5</v>
          </cell>
          <cell r="C35">
            <v>22.5</v>
          </cell>
          <cell r="D35">
            <v>21.1</v>
          </cell>
          <cell r="E35">
            <v>19.399999999999999</v>
          </cell>
          <cell r="F35">
            <v>18.8</v>
          </cell>
          <cell r="G35">
            <v>17.899999999999999</v>
          </cell>
          <cell r="H35">
            <v>14.3</v>
          </cell>
          <cell r="I35">
            <v>13.8</v>
          </cell>
        </row>
        <row r="36">
          <cell r="A36" t="str">
            <v>Serbia</v>
          </cell>
          <cell r="B36">
            <v>18.3</v>
          </cell>
          <cell r="C36">
            <v>15.5</v>
          </cell>
          <cell r="D36">
            <v>15.5</v>
          </cell>
          <cell r="E36">
            <v>14.1</v>
          </cell>
          <cell r="F36">
            <v>12.4</v>
          </cell>
          <cell r="G36">
            <v>11</v>
          </cell>
          <cell r="H36">
            <v>8.5</v>
          </cell>
          <cell r="I36">
            <v>8.1</v>
          </cell>
          <cell r="J36">
            <v>8.6999999999999993</v>
          </cell>
          <cell r="K36">
            <v>6.1</v>
          </cell>
          <cell r="L36">
            <v>6.9</v>
          </cell>
        </row>
        <row r="37">
          <cell r="A37" t="str">
            <v>Türkiye</v>
          </cell>
          <cell r="B37">
            <v>9.3000000000000007</v>
          </cell>
          <cell r="C37">
            <v>10.5</v>
          </cell>
          <cell r="D37">
            <v>10.8</v>
          </cell>
          <cell r="E37">
            <v>11.9</v>
          </cell>
          <cell r="F37">
            <v>12.4</v>
          </cell>
          <cell r="G37">
            <v>12.2</v>
          </cell>
          <cell r="H37">
            <v>13.5</v>
          </cell>
          <cell r="I37">
            <v>12.7</v>
          </cell>
          <cell r="J37">
            <v>12.5</v>
          </cell>
          <cell r="K37">
            <v>11.4</v>
          </cell>
          <cell r="L37">
            <v>9.9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55"/>
  <sheetViews>
    <sheetView zoomScale="96" workbookViewId="0">
      <pane xSplit="1" ySplit="12" topLeftCell="B14" activePane="bottomRight" state="frozen"/>
      <selection pane="topRight"/>
      <selection pane="bottomLeft"/>
      <selection pane="bottomRight" activeCell="H6" sqref="H6"/>
    </sheetView>
  </sheetViews>
  <sheetFormatPr defaultRowHeight="11.4" customHeight="1" x14ac:dyDescent="0.35"/>
  <cols>
    <col min="1" max="1" width="21.90625" customWidth="1"/>
    <col min="2" max="2" width="10" customWidth="1"/>
    <col min="3" max="3" width="5" customWidth="1"/>
    <col min="4" max="4" width="10" customWidth="1"/>
    <col min="5" max="5" width="5" customWidth="1"/>
    <col min="6" max="6" width="10" customWidth="1"/>
    <col min="7" max="7" width="5" customWidth="1"/>
    <col min="8" max="8" width="10" customWidth="1"/>
    <col min="9" max="9" width="5" customWidth="1"/>
    <col min="10" max="10" width="10" customWidth="1"/>
    <col min="11" max="11" width="5" customWidth="1"/>
    <col min="12" max="12" width="10" customWidth="1"/>
    <col min="13" max="13" width="5" customWidth="1"/>
    <col min="14" max="14" width="10" customWidth="1"/>
    <col min="15" max="15" width="5" customWidth="1"/>
    <col min="16" max="16" width="10" customWidth="1"/>
    <col min="17" max="17" width="5" customWidth="1"/>
    <col min="18" max="18" width="10" customWidth="1"/>
    <col min="19" max="19" width="5" customWidth="1"/>
    <col min="20" max="20" width="10" customWidth="1"/>
    <col min="21" max="21" width="5" customWidth="1"/>
    <col min="22" max="22" width="10" customWidth="1"/>
    <col min="23" max="23" width="5" customWidth="1"/>
  </cols>
  <sheetData>
    <row r="1" spans="1:23" x14ac:dyDescent="0.35">
      <c r="A1" s="2" t="s">
        <v>61</v>
      </c>
    </row>
    <row r="2" spans="1:23" x14ac:dyDescent="0.35">
      <c r="A2" s="2" t="s">
        <v>62</v>
      </c>
      <c r="B2" s="1" t="s">
        <v>0</v>
      </c>
    </row>
    <row r="3" spans="1:23" x14ac:dyDescent="0.35">
      <c r="A3" s="2" t="s">
        <v>63</v>
      </c>
      <c r="B3" s="2" t="s">
        <v>1</v>
      </c>
    </row>
    <row r="4" spans="1:23" x14ac:dyDescent="0.35"/>
    <row r="5" spans="1:23" x14ac:dyDescent="0.35">
      <c r="A5" s="1" t="s">
        <v>2</v>
      </c>
      <c r="C5" s="2" t="s">
        <v>7</v>
      </c>
    </row>
    <row r="6" spans="1:23" x14ac:dyDescent="0.35">
      <c r="A6" s="1" t="s">
        <v>3</v>
      </c>
      <c r="C6" s="2" t="s">
        <v>8</v>
      </c>
    </row>
    <row r="7" spans="1:23" x14ac:dyDescent="0.35">
      <c r="A7" s="1" t="s">
        <v>4</v>
      </c>
      <c r="C7" s="2" t="s">
        <v>9</v>
      </c>
    </row>
    <row r="8" spans="1:23" x14ac:dyDescent="0.35">
      <c r="A8" s="1" t="s">
        <v>5</v>
      </c>
      <c r="C8" s="2" t="s">
        <v>10</v>
      </c>
    </row>
    <row r="9" spans="1:23" x14ac:dyDescent="0.35">
      <c r="A9" s="1" t="s">
        <v>6</v>
      </c>
      <c r="C9" s="2" t="s">
        <v>11</v>
      </c>
    </row>
    <row r="10" spans="1:23" x14ac:dyDescent="0.35"/>
    <row r="11" spans="1:23" x14ac:dyDescent="0.35">
      <c r="A11" s="3" t="s">
        <v>64</v>
      </c>
      <c r="B11" s="96" t="s">
        <v>50</v>
      </c>
      <c r="C11" s="96" t="s">
        <v>65</v>
      </c>
      <c r="D11" s="96" t="s">
        <v>51</v>
      </c>
      <c r="E11" s="96" t="s">
        <v>65</v>
      </c>
      <c r="F11" s="96" t="s">
        <v>52</v>
      </c>
      <c r="G11" s="96" t="s">
        <v>65</v>
      </c>
      <c r="H11" s="96" t="s">
        <v>53</v>
      </c>
      <c r="I11" s="96" t="s">
        <v>65</v>
      </c>
      <c r="J11" s="96" t="s">
        <v>54</v>
      </c>
      <c r="K11" s="96" t="s">
        <v>65</v>
      </c>
      <c r="L11" s="96" t="s">
        <v>55</v>
      </c>
      <c r="M11" s="96" t="s">
        <v>65</v>
      </c>
      <c r="N11" s="96" t="s">
        <v>56</v>
      </c>
      <c r="O11" s="96" t="s">
        <v>65</v>
      </c>
      <c r="P11" s="96" t="s">
        <v>57</v>
      </c>
      <c r="Q11" s="96" t="s">
        <v>65</v>
      </c>
      <c r="R11" s="96" t="s">
        <v>58</v>
      </c>
      <c r="S11" s="96" t="s">
        <v>65</v>
      </c>
      <c r="T11" s="96" t="s">
        <v>59</v>
      </c>
      <c r="U11" s="96" t="s">
        <v>65</v>
      </c>
      <c r="V11" s="96" t="s">
        <v>60</v>
      </c>
      <c r="W11" s="96" t="s">
        <v>65</v>
      </c>
    </row>
    <row r="12" spans="1:23" x14ac:dyDescent="0.35">
      <c r="A12" s="4" t="s">
        <v>66</v>
      </c>
      <c r="B12" s="6" t="s">
        <v>65</v>
      </c>
      <c r="C12" s="6" t="s">
        <v>65</v>
      </c>
      <c r="D12" s="6" t="s">
        <v>65</v>
      </c>
      <c r="E12" s="6" t="s">
        <v>65</v>
      </c>
      <c r="F12" s="6" t="s">
        <v>65</v>
      </c>
      <c r="G12" s="6" t="s">
        <v>65</v>
      </c>
      <c r="H12" s="6" t="s">
        <v>65</v>
      </c>
      <c r="I12" s="6" t="s">
        <v>65</v>
      </c>
      <c r="J12" s="6" t="s">
        <v>65</v>
      </c>
      <c r="K12" s="6" t="s">
        <v>65</v>
      </c>
      <c r="L12" s="6" t="s">
        <v>65</v>
      </c>
      <c r="M12" s="6" t="s">
        <v>65</v>
      </c>
      <c r="N12" s="6" t="s">
        <v>65</v>
      </c>
      <c r="O12" s="6" t="s">
        <v>65</v>
      </c>
      <c r="P12" s="6" t="s">
        <v>65</v>
      </c>
      <c r="Q12" s="6" t="s">
        <v>65</v>
      </c>
      <c r="R12" s="6" t="s">
        <v>65</v>
      </c>
      <c r="S12" s="6" t="s">
        <v>65</v>
      </c>
      <c r="T12" s="6" t="s">
        <v>65</v>
      </c>
      <c r="U12" s="6" t="s">
        <v>65</v>
      </c>
      <c r="V12" s="6" t="s">
        <v>65</v>
      </c>
      <c r="W12" s="6" t="s">
        <v>65</v>
      </c>
    </row>
    <row r="13" spans="1:23" x14ac:dyDescent="0.35">
      <c r="A13" s="5" t="s">
        <v>14</v>
      </c>
      <c r="B13" s="9">
        <v>4.9000000000000004</v>
      </c>
      <c r="C13" s="7" t="s">
        <v>65</v>
      </c>
      <c r="D13" s="9">
        <v>4.7</v>
      </c>
      <c r="E13" s="7" t="s">
        <v>67</v>
      </c>
      <c r="F13" s="9">
        <v>4.5999999999999996</v>
      </c>
      <c r="G13" s="7" t="s">
        <v>65</v>
      </c>
      <c r="H13" s="9">
        <v>4.2</v>
      </c>
      <c r="I13" s="7" t="s">
        <v>65</v>
      </c>
      <c r="J13" s="9">
        <v>4.3</v>
      </c>
      <c r="K13" s="7" t="s">
        <v>67</v>
      </c>
      <c r="L13" s="9">
        <v>3.5</v>
      </c>
      <c r="M13" s="7" t="s">
        <v>65</v>
      </c>
      <c r="N13" s="9">
        <v>3.2</v>
      </c>
      <c r="O13" s="7" t="s">
        <v>65</v>
      </c>
      <c r="P13" s="9">
        <v>3.5</v>
      </c>
      <c r="Q13" s="7" t="s">
        <v>65</v>
      </c>
      <c r="R13" s="9">
        <v>3.6</v>
      </c>
      <c r="S13" s="7" t="s">
        <v>67</v>
      </c>
      <c r="T13" s="9">
        <v>3.1</v>
      </c>
      <c r="U13" s="7" t="s">
        <v>65</v>
      </c>
      <c r="V13" s="11">
        <v>3</v>
      </c>
      <c r="W13" s="7" t="s">
        <v>65</v>
      </c>
    </row>
    <row r="14" spans="1:23" x14ac:dyDescent="0.35">
      <c r="A14" s="5" t="s">
        <v>15</v>
      </c>
      <c r="B14" s="10">
        <v>6.4</v>
      </c>
      <c r="C14" s="8" t="s">
        <v>65</v>
      </c>
      <c r="D14" s="10">
        <v>5.2</v>
      </c>
      <c r="E14" s="8" t="s">
        <v>67</v>
      </c>
      <c r="F14" s="12">
        <v>4</v>
      </c>
      <c r="G14" s="8" t="s">
        <v>65</v>
      </c>
      <c r="H14" s="10">
        <v>3.4</v>
      </c>
      <c r="I14" s="8" t="s">
        <v>65</v>
      </c>
      <c r="J14" s="10">
        <v>3.1</v>
      </c>
      <c r="K14" s="8" t="s">
        <v>65</v>
      </c>
      <c r="L14" s="10">
        <v>2.4</v>
      </c>
      <c r="M14" s="8" t="s">
        <v>65</v>
      </c>
      <c r="N14" s="10">
        <v>1.9</v>
      </c>
      <c r="O14" s="8" t="s">
        <v>67</v>
      </c>
      <c r="P14" s="10">
        <v>2.5</v>
      </c>
      <c r="Q14" s="8" t="s">
        <v>65</v>
      </c>
      <c r="R14" s="12">
        <v>2</v>
      </c>
      <c r="S14" s="8" t="s">
        <v>67</v>
      </c>
      <c r="T14" s="10">
        <v>1.6</v>
      </c>
      <c r="U14" s="8" t="s">
        <v>65</v>
      </c>
      <c r="V14" s="10">
        <v>1.9</v>
      </c>
      <c r="W14" s="8" t="s">
        <v>65</v>
      </c>
    </row>
    <row r="15" spans="1:23" x14ac:dyDescent="0.35">
      <c r="A15" s="5" t="s">
        <v>16</v>
      </c>
      <c r="B15" s="9">
        <v>2.8</v>
      </c>
      <c r="C15" s="7" t="s">
        <v>65</v>
      </c>
      <c r="D15" s="9">
        <v>2.9</v>
      </c>
      <c r="E15" s="7" t="s">
        <v>67</v>
      </c>
      <c r="F15" s="9">
        <v>2.4</v>
      </c>
      <c r="G15" s="7" t="s">
        <v>65</v>
      </c>
      <c r="H15" s="9">
        <v>1.9</v>
      </c>
      <c r="I15" s="7" t="s">
        <v>65</v>
      </c>
      <c r="J15" s="9">
        <v>1.5</v>
      </c>
      <c r="K15" s="7" t="s">
        <v>65</v>
      </c>
      <c r="L15" s="9">
        <v>1.2</v>
      </c>
      <c r="M15" s="7" t="s">
        <v>65</v>
      </c>
      <c r="N15" s="11">
        <v>1</v>
      </c>
      <c r="O15" s="7" t="s">
        <v>65</v>
      </c>
      <c r="P15" s="9">
        <v>1.5</v>
      </c>
      <c r="Q15" s="7" t="s">
        <v>65</v>
      </c>
      <c r="R15" s="9">
        <v>1.4</v>
      </c>
      <c r="S15" s="7" t="s">
        <v>67</v>
      </c>
      <c r="T15" s="9">
        <v>0.9</v>
      </c>
      <c r="U15" s="7" t="s">
        <v>65</v>
      </c>
      <c r="V15" s="9">
        <v>1.4</v>
      </c>
      <c r="W15" s="7" t="s">
        <v>65</v>
      </c>
    </row>
    <row r="16" spans="1:23" x14ac:dyDescent="0.35">
      <c r="A16" s="5" t="s">
        <v>17</v>
      </c>
      <c r="B16" s="10">
        <v>4.8</v>
      </c>
      <c r="C16" s="8" t="s">
        <v>65</v>
      </c>
      <c r="D16" s="10">
        <v>4.9000000000000004</v>
      </c>
      <c r="E16" s="8" t="s">
        <v>67</v>
      </c>
      <c r="F16" s="10">
        <v>4.7</v>
      </c>
      <c r="G16" s="8" t="s">
        <v>65</v>
      </c>
      <c r="H16" s="10">
        <v>4.7</v>
      </c>
      <c r="I16" s="8" t="s">
        <v>67</v>
      </c>
      <c r="J16" s="10">
        <v>4.7</v>
      </c>
      <c r="K16" s="8" t="s">
        <v>67</v>
      </c>
      <c r="L16" s="10">
        <v>4.3</v>
      </c>
      <c r="M16" s="8" t="s">
        <v>65</v>
      </c>
      <c r="N16" s="10">
        <v>4.2</v>
      </c>
      <c r="O16" s="8" t="s">
        <v>65</v>
      </c>
      <c r="P16" s="10">
        <v>4.7</v>
      </c>
      <c r="Q16" s="8" t="s">
        <v>65</v>
      </c>
      <c r="R16" s="10">
        <v>4.0999999999999996</v>
      </c>
      <c r="S16" s="8" t="s">
        <v>67</v>
      </c>
      <c r="T16" s="10">
        <v>3.6</v>
      </c>
      <c r="U16" s="8" t="s">
        <v>65</v>
      </c>
      <c r="V16" s="10">
        <v>3.9</v>
      </c>
      <c r="W16" s="8" t="s">
        <v>67</v>
      </c>
    </row>
    <row r="17" spans="1:23" x14ac:dyDescent="0.35">
      <c r="A17" s="5" t="s">
        <v>18</v>
      </c>
      <c r="B17" s="9">
        <v>2.4</v>
      </c>
      <c r="C17" s="7" t="s">
        <v>65</v>
      </c>
      <c r="D17" s="9">
        <v>2.5</v>
      </c>
      <c r="E17" s="7" t="s">
        <v>67</v>
      </c>
      <c r="F17" s="9">
        <v>2.4</v>
      </c>
      <c r="G17" s="7" t="s">
        <v>65</v>
      </c>
      <c r="H17" s="9">
        <v>2.2000000000000002</v>
      </c>
      <c r="I17" s="7" t="s">
        <v>65</v>
      </c>
      <c r="J17" s="11">
        <v>2</v>
      </c>
      <c r="K17" s="7" t="s">
        <v>65</v>
      </c>
      <c r="L17" s="9">
        <v>1.9</v>
      </c>
      <c r="M17" s="7" t="s">
        <v>65</v>
      </c>
      <c r="N17" s="9">
        <v>1.9</v>
      </c>
      <c r="O17" s="7" t="s">
        <v>65</v>
      </c>
      <c r="P17" s="9">
        <v>2.6</v>
      </c>
      <c r="Q17" s="7" t="s">
        <v>67</v>
      </c>
      <c r="R17" s="9">
        <v>2.5</v>
      </c>
      <c r="S17" s="7" t="s">
        <v>67</v>
      </c>
      <c r="T17" s="9">
        <v>2.1</v>
      </c>
      <c r="U17" s="7" t="s">
        <v>65</v>
      </c>
      <c r="V17" s="9">
        <v>2.2000000000000002</v>
      </c>
      <c r="W17" s="7" t="s">
        <v>65</v>
      </c>
    </row>
    <row r="18" spans="1:23" x14ac:dyDescent="0.35">
      <c r="A18" s="5" t="s">
        <v>19</v>
      </c>
      <c r="B18" s="10">
        <v>5.9</v>
      </c>
      <c r="C18" s="8" t="s">
        <v>65</v>
      </c>
      <c r="D18" s="10">
        <v>4.9000000000000004</v>
      </c>
      <c r="E18" s="8" t="s">
        <v>67</v>
      </c>
      <c r="F18" s="10">
        <v>4.0999999999999996</v>
      </c>
      <c r="G18" s="8" t="s">
        <v>65</v>
      </c>
      <c r="H18" s="10">
        <v>3.9</v>
      </c>
      <c r="I18" s="8" t="s">
        <v>65</v>
      </c>
      <c r="J18" s="10">
        <v>3.4</v>
      </c>
      <c r="K18" s="8" t="s">
        <v>65</v>
      </c>
      <c r="L18" s="10">
        <v>3.5</v>
      </c>
      <c r="M18" s="8" t="s">
        <v>65</v>
      </c>
      <c r="N18" s="10">
        <v>2.8</v>
      </c>
      <c r="O18" s="8" t="s">
        <v>65</v>
      </c>
      <c r="P18" s="10">
        <v>4.9000000000000004</v>
      </c>
      <c r="Q18" s="8" t="s">
        <v>65</v>
      </c>
      <c r="R18" s="10">
        <v>3.6</v>
      </c>
      <c r="S18" s="8" t="s">
        <v>67</v>
      </c>
      <c r="T18" s="10">
        <v>3.8</v>
      </c>
      <c r="U18" s="8" t="s">
        <v>65</v>
      </c>
      <c r="V18" s="10">
        <v>3.6</v>
      </c>
      <c r="W18" s="8" t="s">
        <v>65</v>
      </c>
    </row>
    <row r="19" spans="1:23" x14ac:dyDescent="0.35">
      <c r="A19" s="5" t="s">
        <v>20</v>
      </c>
      <c r="B19" s="9">
        <v>7.5</v>
      </c>
      <c r="C19" s="7" t="s">
        <v>65</v>
      </c>
      <c r="D19" s="11">
        <v>7</v>
      </c>
      <c r="E19" s="7" t="s">
        <v>67</v>
      </c>
      <c r="F19" s="9">
        <v>5.7</v>
      </c>
      <c r="G19" s="7" t="s">
        <v>65</v>
      </c>
      <c r="H19" s="9">
        <v>5.0999999999999996</v>
      </c>
      <c r="I19" s="7" t="s">
        <v>65</v>
      </c>
      <c r="J19" s="9">
        <v>4.0999999999999996</v>
      </c>
      <c r="K19" s="7" t="s">
        <v>67</v>
      </c>
      <c r="L19" s="9">
        <v>3.8</v>
      </c>
      <c r="M19" s="7" t="s">
        <v>65</v>
      </c>
      <c r="N19" s="9">
        <v>3.2</v>
      </c>
      <c r="O19" s="7" t="s">
        <v>65</v>
      </c>
      <c r="P19" s="9">
        <v>4.2</v>
      </c>
      <c r="Q19" s="7" t="s">
        <v>65</v>
      </c>
      <c r="R19" s="9">
        <v>4.3</v>
      </c>
      <c r="S19" s="7" t="s">
        <v>67</v>
      </c>
      <c r="T19" s="9">
        <v>3.1</v>
      </c>
      <c r="U19" s="7" t="s">
        <v>65</v>
      </c>
      <c r="V19" s="9">
        <v>2.9</v>
      </c>
      <c r="W19" s="7" t="s">
        <v>65</v>
      </c>
    </row>
    <row r="20" spans="1:23" x14ac:dyDescent="0.35">
      <c r="A20" s="5" t="s">
        <v>21</v>
      </c>
      <c r="B20" s="10">
        <v>20.5</v>
      </c>
      <c r="C20" s="8" t="s">
        <v>65</v>
      </c>
      <c r="D20" s="10">
        <v>20.100000000000001</v>
      </c>
      <c r="E20" s="8" t="s">
        <v>67</v>
      </c>
      <c r="F20" s="12">
        <v>20</v>
      </c>
      <c r="G20" s="8" t="s">
        <v>65</v>
      </c>
      <c r="H20" s="10">
        <v>18.100000000000001</v>
      </c>
      <c r="I20" s="8" t="s">
        <v>65</v>
      </c>
      <c r="J20" s="10">
        <v>16.600000000000001</v>
      </c>
      <c r="K20" s="8" t="s">
        <v>65</v>
      </c>
      <c r="L20" s="10">
        <v>14.3</v>
      </c>
      <c r="M20" s="8" t="s">
        <v>65</v>
      </c>
      <c r="N20" s="10">
        <v>12.3</v>
      </c>
      <c r="O20" s="8" t="s">
        <v>65</v>
      </c>
      <c r="P20" s="10">
        <v>12.2</v>
      </c>
      <c r="Q20" s="8" t="s">
        <v>65</v>
      </c>
      <c r="R20" s="10">
        <v>11.2</v>
      </c>
      <c r="S20" s="8" t="s">
        <v>67</v>
      </c>
      <c r="T20" s="12">
        <v>9</v>
      </c>
      <c r="U20" s="8" t="s">
        <v>65</v>
      </c>
      <c r="V20" s="10">
        <v>8.3000000000000007</v>
      </c>
      <c r="W20" s="8" t="s">
        <v>65</v>
      </c>
    </row>
    <row r="21" spans="1:23" x14ac:dyDescent="0.35">
      <c r="A21" s="5" t="s">
        <v>22</v>
      </c>
      <c r="B21" s="11">
        <v>16</v>
      </c>
      <c r="C21" s="7" t="s">
        <v>65</v>
      </c>
      <c r="D21" s="9">
        <v>14.8</v>
      </c>
      <c r="E21" s="7" t="s">
        <v>67</v>
      </c>
      <c r="F21" s="9">
        <v>13.3</v>
      </c>
      <c r="G21" s="7" t="s">
        <v>65</v>
      </c>
      <c r="H21" s="9">
        <v>11.7</v>
      </c>
      <c r="I21" s="7" t="s">
        <v>65</v>
      </c>
      <c r="J21" s="11">
        <v>10</v>
      </c>
      <c r="K21" s="7" t="s">
        <v>65</v>
      </c>
      <c r="L21" s="11">
        <v>9</v>
      </c>
      <c r="M21" s="7" t="s">
        <v>65</v>
      </c>
      <c r="N21" s="9">
        <v>8.6999999999999993</v>
      </c>
      <c r="O21" s="7" t="s">
        <v>65</v>
      </c>
      <c r="P21" s="9">
        <v>10.3</v>
      </c>
      <c r="Q21" s="7" t="s">
        <v>65</v>
      </c>
      <c r="R21" s="9">
        <v>9.3000000000000007</v>
      </c>
      <c r="S21" s="7" t="s">
        <v>68</v>
      </c>
      <c r="T21" s="9">
        <v>7.8</v>
      </c>
      <c r="U21" s="7" t="s">
        <v>69</v>
      </c>
      <c r="V21" s="9">
        <v>7.4</v>
      </c>
      <c r="W21" s="7" t="s">
        <v>69</v>
      </c>
    </row>
    <row r="22" spans="1:23" x14ac:dyDescent="0.35">
      <c r="A22" s="5" t="s">
        <v>23</v>
      </c>
      <c r="B22" s="12">
        <v>6</v>
      </c>
      <c r="C22" s="8" t="s">
        <v>67</v>
      </c>
      <c r="D22" s="10">
        <v>6.3</v>
      </c>
      <c r="E22" s="8" t="s">
        <v>67</v>
      </c>
      <c r="F22" s="10">
        <v>6.4</v>
      </c>
      <c r="G22" s="8" t="s">
        <v>65</v>
      </c>
      <c r="H22" s="10">
        <v>5.7</v>
      </c>
      <c r="I22" s="8" t="s">
        <v>65</v>
      </c>
      <c r="J22" s="10">
        <v>5.3</v>
      </c>
      <c r="K22" s="8" t="s">
        <v>65</v>
      </c>
      <c r="L22" s="10">
        <v>5.5</v>
      </c>
      <c r="M22" s="8" t="s">
        <v>65</v>
      </c>
      <c r="N22" s="10">
        <v>5.0999999999999996</v>
      </c>
      <c r="O22" s="8" t="s">
        <v>65</v>
      </c>
      <c r="P22" s="10">
        <v>5.2</v>
      </c>
      <c r="Q22" s="8" t="s">
        <v>65</v>
      </c>
      <c r="R22" s="10">
        <v>5.3</v>
      </c>
      <c r="S22" s="8" t="s">
        <v>68</v>
      </c>
      <c r="T22" s="10">
        <v>4.8</v>
      </c>
      <c r="U22" s="8" t="s">
        <v>69</v>
      </c>
      <c r="V22" s="12">
        <v>5</v>
      </c>
      <c r="W22" s="8" t="s">
        <v>69</v>
      </c>
    </row>
    <row r="23" spans="1:23" x14ac:dyDescent="0.35">
      <c r="A23" s="5" t="s">
        <v>24</v>
      </c>
      <c r="B23" s="9">
        <v>11.4</v>
      </c>
      <c r="C23" s="7" t="s">
        <v>65</v>
      </c>
      <c r="D23" s="9">
        <v>9.6</v>
      </c>
      <c r="E23" s="7" t="s">
        <v>67</v>
      </c>
      <c r="F23" s="9">
        <v>9.4</v>
      </c>
      <c r="G23" s="7" t="s">
        <v>65</v>
      </c>
      <c r="H23" s="9">
        <v>7.9</v>
      </c>
      <c r="I23" s="7" t="s">
        <v>65</v>
      </c>
      <c r="J23" s="9">
        <v>7.2</v>
      </c>
      <c r="K23" s="7" t="s">
        <v>65</v>
      </c>
      <c r="L23" s="9">
        <v>6.1</v>
      </c>
      <c r="M23" s="7" t="s">
        <v>65</v>
      </c>
      <c r="N23" s="9">
        <v>5.2</v>
      </c>
      <c r="O23" s="7" t="s">
        <v>67</v>
      </c>
      <c r="P23" s="9">
        <v>5.2</v>
      </c>
      <c r="Q23" s="7" t="s">
        <v>65</v>
      </c>
      <c r="R23" s="9">
        <v>4.7</v>
      </c>
      <c r="S23" s="7" t="s">
        <v>67</v>
      </c>
      <c r="T23" s="9">
        <v>5.0999999999999996</v>
      </c>
      <c r="U23" s="7" t="s">
        <v>65</v>
      </c>
      <c r="V23" s="9">
        <v>3.7</v>
      </c>
      <c r="W23" s="7" t="s">
        <v>65</v>
      </c>
    </row>
    <row r="24" spans="1:23" x14ac:dyDescent="0.35">
      <c r="A24" s="5" t="s">
        <v>25</v>
      </c>
      <c r="B24" s="10">
        <v>7.3</v>
      </c>
      <c r="C24" s="8" t="s">
        <v>65</v>
      </c>
      <c r="D24" s="12">
        <v>8</v>
      </c>
      <c r="E24" s="8" t="s">
        <v>67</v>
      </c>
      <c r="F24" s="10">
        <v>7.2</v>
      </c>
      <c r="G24" s="8" t="s">
        <v>65</v>
      </c>
      <c r="H24" s="10">
        <v>6.9</v>
      </c>
      <c r="I24" s="8" t="s">
        <v>65</v>
      </c>
      <c r="J24" s="10">
        <v>6.5</v>
      </c>
      <c r="K24" s="8" t="s">
        <v>65</v>
      </c>
      <c r="L24" s="12">
        <v>6</v>
      </c>
      <c r="M24" s="8" t="s">
        <v>67</v>
      </c>
      <c r="N24" s="10">
        <v>5.8</v>
      </c>
      <c r="O24" s="8" t="s">
        <v>65</v>
      </c>
      <c r="P24" s="10">
        <v>5.5</v>
      </c>
      <c r="Q24" s="8" t="s">
        <v>65</v>
      </c>
      <c r="R24" s="10">
        <v>5.2</v>
      </c>
      <c r="S24" s="8" t="s">
        <v>67</v>
      </c>
      <c r="T24" s="10">
        <v>4.2</v>
      </c>
      <c r="U24" s="8" t="s">
        <v>65</v>
      </c>
      <c r="V24" s="10">
        <v>3.9</v>
      </c>
      <c r="W24" s="8" t="s">
        <v>65</v>
      </c>
    </row>
    <row r="25" spans="1:23" x14ac:dyDescent="0.35">
      <c r="A25" s="5" t="s">
        <v>26</v>
      </c>
      <c r="B25" s="9">
        <v>13.3</v>
      </c>
      <c r="C25" s="7" t="s">
        <v>65</v>
      </c>
      <c r="D25" s="11">
        <v>13</v>
      </c>
      <c r="E25" s="7" t="s">
        <v>67</v>
      </c>
      <c r="F25" s="9">
        <v>12.1</v>
      </c>
      <c r="G25" s="7" t="s">
        <v>65</v>
      </c>
      <c r="H25" s="9">
        <v>10.9</v>
      </c>
      <c r="I25" s="7" t="s">
        <v>65</v>
      </c>
      <c r="J25" s="9">
        <v>9.8000000000000007</v>
      </c>
      <c r="K25" s="7" t="s">
        <v>65</v>
      </c>
      <c r="L25" s="9">
        <v>7.7</v>
      </c>
      <c r="M25" s="7" t="s">
        <v>65</v>
      </c>
      <c r="N25" s="9">
        <v>6.2</v>
      </c>
      <c r="O25" s="7" t="s">
        <v>65</v>
      </c>
      <c r="P25" s="9">
        <v>7.1</v>
      </c>
      <c r="Q25" s="7" t="s">
        <v>65</v>
      </c>
      <c r="R25" s="9">
        <v>6.4</v>
      </c>
      <c r="S25" s="7" t="s">
        <v>67</v>
      </c>
      <c r="T25" s="9">
        <v>5.9</v>
      </c>
      <c r="U25" s="7" t="s">
        <v>65</v>
      </c>
      <c r="V25" s="9">
        <v>5.4</v>
      </c>
      <c r="W25" s="7" t="s">
        <v>67</v>
      </c>
    </row>
    <row r="26" spans="1:23" x14ac:dyDescent="0.35">
      <c r="A26" s="5" t="s">
        <v>27</v>
      </c>
      <c r="B26" s="10">
        <v>6.1</v>
      </c>
      <c r="C26" s="8" t="s">
        <v>65</v>
      </c>
      <c r="D26" s="10">
        <v>5.7</v>
      </c>
      <c r="E26" s="8" t="s">
        <v>67</v>
      </c>
      <c r="F26" s="12">
        <v>5</v>
      </c>
      <c r="G26" s="8" t="s">
        <v>65</v>
      </c>
      <c r="H26" s="10">
        <v>4.4000000000000004</v>
      </c>
      <c r="I26" s="8" t="s">
        <v>65</v>
      </c>
      <c r="J26" s="12">
        <v>4</v>
      </c>
      <c r="K26" s="8" t="s">
        <v>65</v>
      </c>
      <c r="L26" s="10">
        <v>3.8</v>
      </c>
      <c r="M26" s="8" t="s">
        <v>65</v>
      </c>
      <c r="N26" s="10">
        <v>3.7</v>
      </c>
      <c r="O26" s="8" t="s">
        <v>65</v>
      </c>
      <c r="P26" s="10">
        <v>5.3</v>
      </c>
      <c r="Q26" s="8" t="s">
        <v>65</v>
      </c>
      <c r="R26" s="10">
        <v>4.8</v>
      </c>
      <c r="S26" s="8" t="s">
        <v>67</v>
      </c>
      <c r="T26" s="10">
        <v>4.2</v>
      </c>
      <c r="U26" s="8" t="s">
        <v>65</v>
      </c>
      <c r="V26" s="10">
        <v>3.5</v>
      </c>
      <c r="W26" s="8" t="s">
        <v>65</v>
      </c>
    </row>
    <row r="27" spans="1:23" x14ac:dyDescent="0.35">
      <c r="A27" s="5" t="s">
        <v>28</v>
      </c>
      <c r="B27" s="9">
        <v>5.2</v>
      </c>
      <c r="C27" s="7" t="s">
        <v>65</v>
      </c>
      <c r="D27" s="9">
        <v>4.3</v>
      </c>
      <c r="E27" s="7" t="s">
        <v>67</v>
      </c>
      <c r="F27" s="9">
        <v>3.7</v>
      </c>
      <c r="G27" s="7" t="s">
        <v>65</v>
      </c>
      <c r="H27" s="11">
        <v>3</v>
      </c>
      <c r="I27" s="7" t="s">
        <v>65</v>
      </c>
      <c r="J27" s="11">
        <v>3</v>
      </c>
      <c r="K27" s="7" t="s">
        <v>65</v>
      </c>
      <c r="L27" s="9">
        <v>2.9</v>
      </c>
      <c r="M27" s="7" t="s">
        <v>65</v>
      </c>
      <c r="N27" s="11">
        <v>3</v>
      </c>
      <c r="O27" s="7" t="s">
        <v>65</v>
      </c>
      <c r="P27" s="9">
        <v>4.2</v>
      </c>
      <c r="Q27" s="7" t="s">
        <v>65</v>
      </c>
      <c r="R27" s="9">
        <v>4.2</v>
      </c>
      <c r="S27" s="7" t="s">
        <v>67</v>
      </c>
      <c r="T27" s="9">
        <v>3.6</v>
      </c>
      <c r="U27" s="7" t="s">
        <v>65</v>
      </c>
      <c r="V27" s="9">
        <v>3.9</v>
      </c>
      <c r="W27" s="7" t="s">
        <v>65</v>
      </c>
    </row>
    <row r="28" spans="1:23" x14ac:dyDescent="0.35">
      <c r="A28" s="5" t="s">
        <v>29</v>
      </c>
      <c r="B28" s="10">
        <v>3.9</v>
      </c>
      <c r="C28" s="8" t="s">
        <v>65</v>
      </c>
      <c r="D28" s="12">
        <v>4</v>
      </c>
      <c r="E28" s="8" t="s">
        <v>67</v>
      </c>
      <c r="F28" s="10">
        <v>4.8</v>
      </c>
      <c r="G28" s="8" t="s">
        <v>67</v>
      </c>
      <c r="H28" s="12">
        <v>4</v>
      </c>
      <c r="I28" s="8" t="s">
        <v>65</v>
      </c>
      <c r="J28" s="10">
        <v>3.9</v>
      </c>
      <c r="K28" s="8" t="s">
        <v>65</v>
      </c>
      <c r="L28" s="10">
        <v>4.3</v>
      </c>
      <c r="M28" s="8" t="s">
        <v>65</v>
      </c>
      <c r="N28" s="10">
        <v>3.6</v>
      </c>
      <c r="O28" s="8" t="s">
        <v>65</v>
      </c>
      <c r="P28" s="10">
        <v>4.7</v>
      </c>
      <c r="Q28" s="8" t="s">
        <v>65</v>
      </c>
      <c r="R28" s="12">
        <v>4</v>
      </c>
      <c r="S28" s="8" t="s">
        <v>67</v>
      </c>
      <c r="T28" s="10">
        <v>3.5</v>
      </c>
      <c r="U28" s="8" t="s">
        <v>65</v>
      </c>
      <c r="V28" s="10">
        <v>3.9</v>
      </c>
      <c r="W28" s="8" t="s">
        <v>65</v>
      </c>
    </row>
    <row r="29" spans="1:23" x14ac:dyDescent="0.35">
      <c r="A29" s="5" t="s">
        <v>30</v>
      </c>
      <c r="B29" s="11">
        <v>4</v>
      </c>
      <c r="C29" s="7" t="s">
        <v>65</v>
      </c>
      <c r="D29" s="9">
        <v>3.2</v>
      </c>
      <c r="E29" s="7" t="s">
        <v>67</v>
      </c>
      <c r="F29" s="9">
        <v>2.4</v>
      </c>
      <c r="G29" s="7" t="s">
        <v>65</v>
      </c>
      <c r="H29" s="9">
        <v>1.8</v>
      </c>
      <c r="I29" s="7" t="s">
        <v>65</v>
      </c>
      <c r="J29" s="9">
        <v>1.6</v>
      </c>
      <c r="K29" s="7" t="s">
        <v>65</v>
      </c>
      <c r="L29" s="9">
        <v>1.5</v>
      </c>
      <c r="M29" s="7" t="s">
        <v>65</v>
      </c>
      <c r="N29" s="9">
        <v>1.6</v>
      </c>
      <c r="O29" s="7" t="s">
        <v>65</v>
      </c>
      <c r="P29" s="9">
        <v>1.9</v>
      </c>
      <c r="Q29" s="7" t="s">
        <v>65</v>
      </c>
      <c r="R29" s="9">
        <v>1.7</v>
      </c>
      <c r="S29" s="7" t="s">
        <v>67</v>
      </c>
      <c r="T29" s="9">
        <v>1.5</v>
      </c>
      <c r="U29" s="7" t="s">
        <v>65</v>
      </c>
      <c r="V29" s="9">
        <v>1.6</v>
      </c>
      <c r="W29" s="7" t="s">
        <v>65</v>
      </c>
    </row>
    <row r="30" spans="1:23" x14ac:dyDescent="0.35">
      <c r="A30" s="5" t="s">
        <v>31</v>
      </c>
      <c r="B30" s="10">
        <v>2.4</v>
      </c>
      <c r="C30" s="8" t="s">
        <v>65</v>
      </c>
      <c r="D30" s="10">
        <v>2.6</v>
      </c>
      <c r="E30" s="8" t="s">
        <v>67</v>
      </c>
      <c r="F30" s="12">
        <v>2</v>
      </c>
      <c r="G30" s="8" t="s">
        <v>65</v>
      </c>
      <c r="H30" s="10">
        <v>1.7</v>
      </c>
      <c r="I30" s="8" t="s">
        <v>65</v>
      </c>
      <c r="J30" s="12">
        <v>2</v>
      </c>
      <c r="K30" s="8" t="s">
        <v>65</v>
      </c>
      <c r="L30" s="10">
        <v>2.2999999999999998</v>
      </c>
      <c r="M30" s="8" t="s">
        <v>65</v>
      </c>
      <c r="N30" s="10">
        <v>3.1</v>
      </c>
      <c r="O30" s="8" t="s">
        <v>65</v>
      </c>
      <c r="P30" s="10">
        <v>3.5</v>
      </c>
      <c r="Q30" s="8" t="s">
        <v>65</v>
      </c>
      <c r="R30" s="10">
        <v>1.8</v>
      </c>
      <c r="S30" s="8" t="s">
        <v>67</v>
      </c>
      <c r="T30" s="10">
        <v>2.9</v>
      </c>
      <c r="U30" s="8" t="s">
        <v>65</v>
      </c>
      <c r="V30" s="10">
        <v>2.5</v>
      </c>
      <c r="W30" s="8" t="s">
        <v>65</v>
      </c>
    </row>
    <row r="31" spans="1:23" x14ac:dyDescent="0.35">
      <c r="A31" s="5" t="s">
        <v>32</v>
      </c>
      <c r="B31" s="9">
        <v>4.0999999999999996</v>
      </c>
      <c r="C31" s="7" t="s">
        <v>67</v>
      </c>
      <c r="D31" s="11">
        <v>4</v>
      </c>
      <c r="E31" s="7" t="s">
        <v>67</v>
      </c>
      <c r="F31" s="9">
        <v>3.8</v>
      </c>
      <c r="G31" s="7" t="s">
        <v>65</v>
      </c>
      <c r="H31" s="9">
        <v>3.5</v>
      </c>
      <c r="I31" s="7" t="s">
        <v>65</v>
      </c>
      <c r="J31" s="9">
        <v>2.9</v>
      </c>
      <c r="K31" s="7" t="s">
        <v>65</v>
      </c>
      <c r="L31" s="9">
        <v>2.4</v>
      </c>
      <c r="M31" s="7" t="s">
        <v>65</v>
      </c>
      <c r="N31" s="9">
        <v>2.2000000000000002</v>
      </c>
      <c r="O31" s="7" t="s">
        <v>67</v>
      </c>
      <c r="P31" s="9">
        <v>2.6</v>
      </c>
      <c r="Q31" s="7" t="s">
        <v>65</v>
      </c>
      <c r="R31" s="9">
        <v>2.9</v>
      </c>
      <c r="S31" s="7" t="s">
        <v>67</v>
      </c>
      <c r="T31" s="9">
        <v>2.6</v>
      </c>
      <c r="U31" s="7" t="s">
        <v>65</v>
      </c>
      <c r="V31" s="9">
        <v>2.7</v>
      </c>
      <c r="W31" s="7" t="s">
        <v>65</v>
      </c>
    </row>
    <row r="32" spans="1:23" x14ac:dyDescent="0.35">
      <c r="A32" s="5" t="s">
        <v>33</v>
      </c>
      <c r="B32" s="10">
        <v>3.5</v>
      </c>
      <c r="C32" s="8" t="s">
        <v>65</v>
      </c>
      <c r="D32" s="12">
        <v>4</v>
      </c>
      <c r="E32" s="8" t="s">
        <v>67</v>
      </c>
      <c r="F32" s="10">
        <v>3.9</v>
      </c>
      <c r="G32" s="8" t="s">
        <v>65</v>
      </c>
      <c r="H32" s="10">
        <v>3.6</v>
      </c>
      <c r="I32" s="8" t="s">
        <v>65</v>
      </c>
      <c r="J32" s="10">
        <v>3.1</v>
      </c>
      <c r="K32" s="8" t="s">
        <v>65</v>
      </c>
      <c r="L32" s="10">
        <v>3.2</v>
      </c>
      <c r="M32" s="8" t="s">
        <v>65</v>
      </c>
      <c r="N32" s="12">
        <v>3</v>
      </c>
      <c r="O32" s="8" t="s">
        <v>65</v>
      </c>
      <c r="P32" s="10">
        <v>3.4</v>
      </c>
      <c r="Q32" s="8" t="s">
        <v>65</v>
      </c>
      <c r="R32" s="12">
        <v>4</v>
      </c>
      <c r="S32" s="8" t="s">
        <v>67</v>
      </c>
      <c r="T32" s="10">
        <v>3.2</v>
      </c>
      <c r="U32" s="8" t="s">
        <v>65</v>
      </c>
      <c r="V32" s="10">
        <v>3.3</v>
      </c>
      <c r="W32" s="8" t="s">
        <v>65</v>
      </c>
    </row>
    <row r="33" spans="1:23" x14ac:dyDescent="0.35">
      <c r="A33" s="5" t="s">
        <v>34</v>
      </c>
      <c r="B33" s="9">
        <v>5.7</v>
      </c>
      <c r="C33" s="7" t="s">
        <v>65</v>
      </c>
      <c r="D33" s="9">
        <v>4.7</v>
      </c>
      <c r="E33" s="7" t="s">
        <v>67</v>
      </c>
      <c r="F33" s="11">
        <v>4</v>
      </c>
      <c r="G33" s="7" t="s">
        <v>65</v>
      </c>
      <c r="H33" s="9">
        <v>3.3</v>
      </c>
      <c r="I33" s="7" t="s">
        <v>65</v>
      </c>
      <c r="J33" s="9">
        <v>2.5</v>
      </c>
      <c r="K33" s="7" t="s">
        <v>65</v>
      </c>
      <c r="L33" s="11">
        <v>2</v>
      </c>
      <c r="M33" s="7" t="s">
        <v>65</v>
      </c>
      <c r="N33" s="11">
        <v>2</v>
      </c>
      <c r="O33" s="7" t="s">
        <v>67</v>
      </c>
      <c r="P33" s="11">
        <v>2</v>
      </c>
      <c r="Q33" s="7" t="s">
        <v>65</v>
      </c>
      <c r="R33" s="9">
        <v>1.8</v>
      </c>
      <c r="S33" s="7" t="s">
        <v>67</v>
      </c>
      <c r="T33" s="9">
        <v>1.4</v>
      </c>
      <c r="U33" s="7" t="s">
        <v>65</v>
      </c>
      <c r="V33" s="9">
        <v>1.3</v>
      </c>
      <c r="W33" s="7" t="s">
        <v>65</v>
      </c>
    </row>
    <row r="34" spans="1:23" x14ac:dyDescent="0.35">
      <c r="A34" s="5" t="s">
        <v>35</v>
      </c>
      <c r="B34" s="10">
        <v>12.8</v>
      </c>
      <c r="C34" s="8" t="s">
        <v>65</v>
      </c>
      <c r="D34" s="12">
        <v>10</v>
      </c>
      <c r="E34" s="8" t="s">
        <v>67</v>
      </c>
      <c r="F34" s="10">
        <v>9.1999999999999993</v>
      </c>
      <c r="G34" s="8" t="s">
        <v>65</v>
      </c>
      <c r="H34" s="10">
        <v>8.4</v>
      </c>
      <c r="I34" s="8" t="s">
        <v>65</v>
      </c>
      <c r="J34" s="10">
        <v>6.5</v>
      </c>
      <c r="K34" s="8" t="s">
        <v>65</v>
      </c>
      <c r="L34" s="10">
        <v>5.4</v>
      </c>
      <c r="M34" s="8" t="s">
        <v>65</v>
      </c>
      <c r="N34" s="10">
        <v>5.3</v>
      </c>
      <c r="O34" s="8" t="s">
        <v>65</v>
      </c>
      <c r="P34" s="12">
        <v>6</v>
      </c>
      <c r="Q34" s="8" t="s">
        <v>65</v>
      </c>
      <c r="R34" s="10">
        <v>5.5</v>
      </c>
      <c r="S34" s="8" t="s">
        <v>67</v>
      </c>
      <c r="T34" s="10">
        <v>4.5999999999999996</v>
      </c>
      <c r="U34" s="8" t="s">
        <v>65</v>
      </c>
      <c r="V34" s="10">
        <v>4.5999999999999996</v>
      </c>
      <c r="W34" s="8" t="s">
        <v>65</v>
      </c>
    </row>
    <row r="35" spans="1:23" x14ac:dyDescent="0.35">
      <c r="A35" s="5" t="s">
        <v>36</v>
      </c>
      <c r="B35" s="9">
        <v>5.4</v>
      </c>
      <c r="C35" s="7" t="s">
        <v>65</v>
      </c>
      <c r="D35" s="9">
        <v>5.9</v>
      </c>
      <c r="E35" s="7" t="s">
        <v>67</v>
      </c>
      <c r="F35" s="9">
        <v>4.0999999999999996</v>
      </c>
      <c r="G35" s="7" t="s">
        <v>65</v>
      </c>
      <c r="H35" s="9">
        <v>3.1</v>
      </c>
      <c r="I35" s="7" t="s">
        <v>65</v>
      </c>
      <c r="J35" s="9">
        <v>2.4</v>
      </c>
      <c r="K35" s="7" t="s">
        <v>65</v>
      </c>
      <c r="L35" s="9">
        <v>2.1</v>
      </c>
      <c r="M35" s="7" t="s">
        <v>65</v>
      </c>
      <c r="N35" s="9">
        <v>1.6</v>
      </c>
      <c r="O35" s="7" t="s">
        <v>65</v>
      </c>
      <c r="P35" s="9">
        <v>2.2000000000000002</v>
      </c>
      <c r="Q35" s="7" t="s">
        <v>65</v>
      </c>
      <c r="R35" s="9">
        <v>2.1</v>
      </c>
      <c r="S35" s="7" t="s">
        <v>67</v>
      </c>
      <c r="T35" s="9">
        <v>1.7</v>
      </c>
      <c r="U35" s="7" t="s">
        <v>65</v>
      </c>
      <c r="V35" s="9">
        <v>1.6</v>
      </c>
      <c r="W35" s="7" t="s">
        <v>65</v>
      </c>
    </row>
    <row r="36" spans="1:23" x14ac:dyDescent="0.35">
      <c r="A36" s="5" t="s">
        <v>37</v>
      </c>
      <c r="B36" s="10">
        <v>6.2</v>
      </c>
      <c r="C36" s="8" t="s">
        <v>65</v>
      </c>
      <c r="D36" s="10">
        <v>6.3</v>
      </c>
      <c r="E36" s="8" t="s">
        <v>67</v>
      </c>
      <c r="F36" s="10">
        <v>5.8</v>
      </c>
      <c r="G36" s="8" t="s">
        <v>65</v>
      </c>
      <c r="H36" s="10">
        <v>6.2</v>
      </c>
      <c r="I36" s="8" t="s">
        <v>65</v>
      </c>
      <c r="J36" s="10">
        <v>5.3</v>
      </c>
      <c r="K36" s="8" t="s">
        <v>65</v>
      </c>
      <c r="L36" s="10">
        <v>3.7</v>
      </c>
      <c r="M36" s="8" t="s">
        <v>65</v>
      </c>
      <c r="N36" s="12">
        <v>3</v>
      </c>
      <c r="O36" s="8" t="s">
        <v>65</v>
      </c>
      <c r="P36" s="10">
        <v>3.2</v>
      </c>
      <c r="Q36" s="8" t="s">
        <v>65</v>
      </c>
      <c r="R36" s="10">
        <v>3.4</v>
      </c>
      <c r="S36" s="8" t="s">
        <v>67</v>
      </c>
      <c r="T36" s="10">
        <v>2.6</v>
      </c>
      <c r="U36" s="8" t="s">
        <v>65</v>
      </c>
      <c r="V36" s="10">
        <v>2.1</v>
      </c>
      <c r="W36" s="8" t="s">
        <v>67</v>
      </c>
    </row>
    <row r="37" spans="1:23" x14ac:dyDescent="0.35">
      <c r="A37" s="5" t="s">
        <v>38</v>
      </c>
      <c r="B37" s="9">
        <v>7.3</v>
      </c>
      <c r="C37" s="7" t="s">
        <v>65</v>
      </c>
      <c r="D37" s="9">
        <v>6.4</v>
      </c>
      <c r="E37" s="7" t="s">
        <v>67</v>
      </c>
      <c r="F37" s="9">
        <v>6.1</v>
      </c>
      <c r="G37" s="7" t="s">
        <v>65</v>
      </c>
      <c r="H37" s="9">
        <v>5.7</v>
      </c>
      <c r="I37" s="7" t="s">
        <v>65</v>
      </c>
      <c r="J37" s="9">
        <v>4.2</v>
      </c>
      <c r="K37" s="7" t="s">
        <v>65</v>
      </c>
      <c r="L37" s="9">
        <v>3.1</v>
      </c>
      <c r="M37" s="7" t="s">
        <v>65</v>
      </c>
      <c r="N37" s="9">
        <v>2.5</v>
      </c>
      <c r="O37" s="7" t="s">
        <v>65</v>
      </c>
      <c r="P37" s="9">
        <v>3.5</v>
      </c>
      <c r="Q37" s="7" t="s">
        <v>65</v>
      </c>
      <c r="R37" s="11">
        <v>3</v>
      </c>
      <c r="S37" s="7" t="s">
        <v>67</v>
      </c>
      <c r="T37" s="9">
        <v>2.4</v>
      </c>
      <c r="U37" s="7" t="s">
        <v>65</v>
      </c>
      <c r="V37" s="11">
        <v>2</v>
      </c>
      <c r="W37" s="7" t="s">
        <v>65</v>
      </c>
    </row>
    <row r="38" spans="1:23" x14ac:dyDescent="0.35">
      <c r="A38" s="5" t="s">
        <v>39</v>
      </c>
      <c r="B38" s="10">
        <v>4.5</v>
      </c>
      <c r="C38" s="8" t="s">
        <v>65</v>
      </c>
      <c r="D38" s="10">
        <v>5.0999999999999996</v>
      </c>
      <c r="E38" s="8" t="s">
        <v>67</v>
      </c>
      <c r="F38" s="10">
        <v>6.1</v>
      </c>
      <c r="G38" s="8" t="s">
        <v>65</v>
      </c>
      <c r="H38" s="10">
        <v>5.9</v>
      </c>
      <c r="I38" s="8" t="s">
        <v>65</v>
      </c>
      <c r="J38" s="10">
        <v>5.3</v>
      </c>
      <c r="K38" s="8" t="s">
        <v>65</v>
      </c>
      <c r="L38" s="10">
        <v>4.3</v>
      </c>
      <c r="M38" s="8" t="s">
        <v>65</v>
      </c>
      <c r="N38" s="12">
        <v>4</v>
      </c>
      <c r="O38" s="8" t="s">
        <v>65</v>
      </c>
      <c r="P38" s="10">
        <v>4.4000000000000004</v>
      </c>
      <c r="Q38" s="8" t="s">
        <v>65</v>
      </c>
      <c r="R38" s="10">
        <v>4.7</v>
      </c>
      <c r="S38" s="8" t="s">
        <v>67</v>
      </c>
      <c r="T38" s="12">
        <v>4</v>
      </c>
      <c r="U38" s="8" t="s">
        <v>65</v>
      </c>
      <c r="V38" s="12">
        <v>4</v>
      </c>
      <c r="W38" s="8" t="s">
        <v>65</v>
      </c>
    </row>
    <row r="39" spans="1:23" x14ac:dyDescent="0.35">
      <c r="A39" s="5" t="s">
        <v>40</v>
      </c>
      <c r="B39" s="9">
        <v>4.4000000000000004</v>
      </c>
      <c r="C39" s="7" t="s">
        <v>65</v>
      </c>
      <c r="D39" s="9">
        <v>4.4000000000000004</v>
      </c>
      <c r="E39" s="7" t="s">
        <v>67</v>
      </c>
      <c r="F39" s="9">
        <v>4.3</v>
      </c>
      <c r="G39" s="7" t="s">
        <v>65</v>
      </c>
      <c r="H39" s="9">
        <v>4.0999999999999996</v>
      </c>
      <c r="I39" s="7" t="s">
        <v>65</v>
      </c>
      <c r="J39" s="9">
        <v>4.0999999999999996</v>
      </c>
      <c r="K39" s="7" t="s">
        <v>65</v>
      </c>
      <c r="L39" s="9">
        <v>3.7</v>
      </c>
      <c r="M39" s="7" t="s">
        <v>67</v>
      </c>
      <c r="N39" s="9">
        <v>3.8</v>
      </c>
      <c r="O39" s="7" t="s">
        <v>65</v>
      </c>
      <c r="P39" s="9">
        <v>4.8</v>
      </c>
      <c r="Q39" s="7" t="s">
        <v>65</v>
      </c>
      <c r="R39" s="9">
        <v>4.5</v>
      </c>
      <c r="S39" s="7" t="s">
        <v>67</v>
      </c>
      <c r="T39" s="9">
        <v>3.3</v>
      </c>
      <c r="U39" s="7" t="s">
        <v>65</v>
      </c>
      <c r="V39" s="9">
        <v>3.9</v>
      </c>
      <c r="W39" s="7" t="s">
        <v>65</v>
      </c>
    </row>
    <row r="40" spans="1:23" x14ac:dyDescent="0.35">
      <c r="A40" s="5" t="s">
        <v>41</v>
      </c>
      <c r="B40" s="10">
        <v>3.6</v>
      </c>
      <c r="C40" s="8" t="s">
        <v>65</v>
      </c>
      <c r="D40" s="10">
        <v>3.7</v>
      </c>
      <c r="E40" s="8" t="s">
        <v>67</v>
      </c>
      <c r="F40" s="10">
        <v>2.8</v>
      </c>
      <c r="G40" s="8" t="s">
        <v>65</v>
      </c>
      <c r="H40" s="10">
        <v>1.7</v>
      </c>
      <c r="I40" s="8" t="s">
        <v>65</v>
      </c>
      <c r="J40" s="10">
        <v>1.7</v>
      </c>
      <c r="K40" s="8" t="s">
        <v>65</v>
      </c>
      <c r="L40" s="10">
        <v>1.9</v>
      </c>
      <c r="M40" s="8" t="s">
        <v>65</v>
      </c>
      <c r="N40" s="10">
        <v>2.4</v>
      </c>
      <c r="O40" s="8" t="s">
        <v>65</v>
      </c>
      <c r="P40" s="10">
        <v>3.9</v>
      </c>
      <c r="Q40" s="8" t="s">
        <v>67</v>
      </c>
      <c r="R40" s="10">
        <v>4.2</v>
      </c>
      <c r="S40" s="8" t="s">
        <v>67</v>
      </c>
      <c r="T40" s="10">
        <v>2.5</v>
      </c>
      <c r="U40" s="8" t="s">
        <v>65</v>
      </c>
      <c r="V40" s="10">
        <v>2.2999999999999998</v>
      </c>
      <c r="W40" s="8" t="s">
        <v>65</v>
      </c>
    </row>
    <row r="41" spans="1:23" x14ac:dyDescent="0.35">
      <c r="A41" s="5" t="s">
        <v>42</v>
      </c>
      <c r="B41" s="11">
        <v>2</v>
      </c>
      <c r="C41" s="7" t="s">
        <v>65</v>
      </c>
      <c r="D41" s="9">
        <v>2.2000000000000002</v>
      </c>
      <c r="E41" s="7" t="s">
        <v>67</v>
      </c>
      <c r="F41" s="9">
        <v>2.7</v>
      </c>
      <c r="G41" s="7" t="s">
        <v>65</v>
      </c>
      <c r="H41" s="9">
        <v>3.1</v>
      </c>
      <c r="I41" s="7" t="s">
        <v>65</v>
      </c>
      <c r="J41" s="9">
        <v>2.5</v>
      </c>
      <c r="K41" s="7" t="s">
        <v>65</v>
      </c>
      <c r="L41" s="9">
        <v>2.4</v>
      </c>
      <c r="M41" s="7" t="s">
        <v>65</v>
      </c>
      <c r="N41" s="9">
        <v>2.2000000000000002</v>
      </c>
      <c r="O41" s="7" t="s">
        <v>65</v>
      </c>
      <c r="P41" s="9">
        <v>2.8</v>
      </c>
      <c r="Q41" s="7" t="s">
        <v>65</v>
      </c>
      <c r="R41" s="9">
        <v>2.7</v>
      </c>
      <c r="S41" s="7" t="s">
        <v>67</v>
      </c>
      <c r="T41" s="9">
        <v>1.9</v>
      </c>
      <c r="U41" s="7" t="s">
        <v>65</v>
      </c>
      <c r="V41" s="9">
        <v>2.2000000000000002</v>
      </c>
      <c r="W41" s="7" t="s">
        <v>65</v>
      </c>
    </row>
    <row r="42" spans="1:23" x14ac:dyDescent="0.35">
      <c r="A42" s="5" t="s">
        <v>43</v>
      </c>
      <c r="B42" s="10">
        <v>3.5</v>
      </c>
      <c r="C42" s="8" t="s">
        <v>65</v>
      </c>
      <c r="D42" s="10">
        <v>3.5</v>
      </c>
      <c r="E42" s="8" t="s">
        <v>67</v>
      </c>
      <c r="F42" s="10">
        <v>3.6</v>
      </c>
      <c r="G42" s="8" t="s">
        <v>65</v>
      </c>
      <c r="H42" s="10">
        <v>3.4</v>
      </c>
      <c r="I42" s="8" t="s">
        <v>65</v>
      </c>
      <c r="J42" s="10">
        <v>3.9</v>
      </c>
      <c r="K42" s="8" t="s">
        <v>65</v>
      </c>
      <c r="L42" s="10">
        <v>3.6</v>
      </c>
      <c r="M42" s="8" t="s">
        <v>65</v>
      </c>
      <c r="N42" s="10">
        <v>3.3</v>
      </c>
      <c r="O42" s="8" t="s">
        <v>65</v>
      </c>
      <c r="P42" s="10">
        <v>3.6</v>
      </c>
      <c r="Q42" s="8" t="s">
        <v>65</v>
      </c>
      <c r="R42" s="10">
        <v>3.5</v>
      </c>
      <c r="S42" s="8" t="s">
        <v>67</v>
      </c>
      <c r="T42" s="10">
        <v>3.1</v>
      </c>
      <c r="U42" s="8" t="s">
        <v>65</v>
      </c>
      <c r="V42" s="10">
        <v>3.2</v>
      </c>
      <c r="W42" s="8" t="s">
        <v>65</v>
      </c>
    </row>
    <row r="43" spans="1:23" x14ac:dyDescent="0.35">
      <c r="A43" s="5" t="s">
        <v>44</v>
      </c>
      <c r="B43" s="11">
        <v>4</v>
      </c>
      <c r="C43" s="7" t="s">
        <v>65</v>
      </c>
      <c r="D43" s="9">
        <v>3.2</v>
      </c>
      <c r="E43" s="7" t="s">
        <v>67</v>
      </c>
      <c r="F43" s="9">
        <v>2.9</v>
      </c>
      <c r="G43" s="7" t="s">
        <v>65</v>
      </c>
      <c r="H43" s="9">
        <v>2.9</v>
      </c>
      <c r="I43" s="7" t="s">
        <v>65</v>
      </c>
      <c r="J43" s="9">
        <v>2.8</v>
      </c>
      <c r="K43" s="7" t="s">
        <v>65</v>
      </c>
      <c r="L43" s="9">
        <v>2.5</v>
      </c>
      <c r="M43" s="7" t="s">
        <v>65</v>
      </c>
      <c r="N43" s="9">
        <v>2.5</v>
      </c>
      <c r="O43" s="7" t="s">
        <v>65</v>
      </c>
      <c r="P43" s="7" t="s">
        <v>70</v>
      </c>
      <c r="Q43" s="7" t="s">
        <v>65</v>
      </c>
      <c r="R43" s="7" t="s">
        <v>70</v>
      </c>
      <c r="S43" s="7" t="s">
        <v>65</v>
      </c>
      <c r="T43" s="7" t="s">
        <v>70</v>
      </c>
      <c r="U43" s="7" t="s">
        <v>65</v>
      </c>
      <c r="V43" s="7" t="s">
        <v>70</v>
      </c>
      <c r="W43" s="7" t="s">
        <v>65</v>
      </c>
    </row>
    <row r="44" spans="1:23" x14ac:dyDescent="0.35">
      <c r="A44" s="5" t="s">
        <v>45</v>
      </c>
      <c r="B44" s="8" t="s">
        <v>70</v>
      </c>
      <c r="C44" s="8" t="s">
        <v>65</v>
      </c>
      <c r="D44" s="8" t="s">
        <v>70</v>
      </c>
      <c r="E44" s="8" t="s">
        <v>65</v>
      </c>
      <c r="F44" s="8" t="s">
        <v>70</v>
      </c>
      <c r="G44" s="8" t="s">
        <v>65</v>
      </c>
      <c r="H44" s="8" t="s">
        <v>70</v>
      </c>
      <c r="I44" s="8" t="s">
        <v>65</v>
      </c>
      <c r="J44" s="8" t="s">
        <v>70</v>
      </c>
      <c r="K44" s="8" t="s">
        <v>65</v>
      </c>
      <c r="L44" s="8" t="s">
        <v>70</v>
      </c>
      <c r="M44" s="8" t="s">
        <v>65</v>
      </c>
      <c r="N44" s="8" t="s">
        <v>70</v>
      </c>
      <c r="O44" s="8" t="s">
        <v>65</v>
      </c>
      <c r="P44" s="8" t="s">
        <v>70</v>
      </c>
      <c r="Q44" s="8" t="s">
        <v>65</v>
      </c>
      <c r="R44" s="12">
        <v>12</v>
      </c>
      <c r="S44" s="8" t="s">
        <v>67</v>
      </c>
      <c r="T44" s="10">
        <v>10.8</v>
      </c>
      <c r="U44" s="8" t="s">
        <v>65</v>
      </c>
      <c r="V44" s="10">
        <v>9.3000000000000007</v>
      </c>
      <c r="W44" s="8" t="s">
        <v>65</v>
      </c>
    </row>
    <row r="45" spans="1:23" x14ac:dyDescent="0.35">
      <c r="A45" s="5" t="s">
        <v>46</v>
      </c>
      <c r="B45" s="11">
        <v>10</v>
      </c>
      <c r="C45" s="7" t="s">
        <v>65</v>
      </c>
      <c r="D45" s="11">
        <v>10</v>
      </c>
      <c r="E45" s="7" t="s">
        <v>67</v>
      </c>
      <c r="F45" s="9">
        <v>10.5</v>
      </c>
      <c r="G45" s="7" t="s">
        <v>65</v>
      </c>
      <c r="H45" s="9">
        <v>12.2</v>
      </c>
      <c r="I45" s="7" t="s">
        <v>65</v>
      </c>
      <c r="J45" s="9">
        <v>11.2</v>
      </c>
      <c r="K45" s="7" t="s">
        <v>65</v>
      </c>
      <c r="L45" s="9">
        <v>10.5</v>
      </c>
      <c r="M45" s="7" t="s">
        <v>65</v>
      </c>
      <c r="N45" s="9">
        <v>11.6</v>
      </c>
      <c r="O45" s="7" t="s">
        <v>65</v>
      </c>
      <c r="P45" s="9">
        <v>13.6</v>
      </c>
      <c r="Q45" s="7" t="s">
        <v>65</v>
      </c>
      <c r="R45" s="7" t="s">
        <v>70</v>
      </c>
      <c r="S45" s="7" t="s">
        <v>65</v>
      </c>
      <c r="T45" s="7" t="s">
        <v>70</v>
      </c>
      <c r="U45" s="7" t="s">
        <v>65</v>
      </c>
      <c r="V45" s="7" t="s">
        <v>70</v>
      </c>
      <c r="W45" s="7" t="s">
        <v>65</v>
      </c>
    </row>
    <row r="46" spans="1:23" x14ac:dyDescent="0.35">
      <c r="A46" s="5" t="s">
        <v>47</v>
      </c>
      <c r="B46" s="10">
        <v>23.5</v>
      </c>
      <c r="C46" s="8" t="s">
        <v>65</v>
      </c>
      <c r="D46" s="10">
        <v>22.5</v>
      </c>
      <c r="E46" s="8" t="s">
        <v>67</v>
      </c>
      <c r="F46" s="10">
        <v>21.1</v>
      </c>
      <c r="G46" s="8" t="s">
        <v>65</v>
      </c>
      <c r="H46" s="10">
        <v>19.399999999999999</v>
      </c>
      <c r="I46" s="8" t="s">
        <v>65</v>
      </c>
      <c r="J46" s="10">
        <v>18.8</v>
      </c>
      <c r="K46" s="8" t="s">
        <v>65</v>
      </c>
      <c r="L46" s="10">
        <v>17.899999999999999</v>
      </c>
      <c r="M46" s="8" t="s">
        <v>65</v>
      </c>
      <c r="N46" s="10">
        <v>14.3</v>
      </c>
      <c r="O46" s="8" t="s">
        <v>65</v>
      </c>
      <c r="P46" s="10">
        <v>13.8</v>
      </c>
      <c r="Q46" s="8" t="s">
        <v>65</v>
      </c>
      <c r="R46" s="8" t="s">
        <v>70</v>
      </c>
      <c r="S46" s="8" t="s">
        <v>65</v>
      </c>
      <c r="T46" s="8" t="s">
        <v>70</v>
      </c>
      <c r="U46" s="8" t="s">
        <v>65</v>
      </c>
      <c r="V46" s="8" t="s">
        <v>70</v>
      </c>
      <c r="W46" s="8" t="s">
        <v>65</v>
      </c>
    </row>
    <row r="47" spans="1:23" x14ac:dyDescent="0.35">
      <c r="A47" s="5" t="s">
        <v>48</v>
      </c>
      <c r="B47" s="9">
        <v>18.3</v>
      </c>
      <c r="C47" s="7" t="s">
        <v>65</v>
      </c>
      <c r="D47" s="9">
        <v>15.5</v>
      </c>
      <c r="E47" s="7" t="s">
        <v>67</v>
      </c>
      <c r="F47" s="9">
        <v>15.5</v>
      </c>
      <c r="G47" s="7" t="s">
        <v>65</v>
      </c>
      <c r="H47" s="9">
        <v>14.1</v>
      </c>
      <c r="I47" s="7" t="s">
        <v>65</v>
      </c>
      <c r="J47" s="9">
        <v>12.4</v>
      </c>
      <c r="K47" s="7" t="s">
        <v>65</v>
      </c>
      <c r="L47" s="11">
        <v>11</v>
      </c>
      <c r="M47" s="7" t="s">
        <v>65</v>
      </c>
      <c r="N47" s="9">
        <v>8.5</v>
      </c>
      <c r="O47" s="7" t="s">
        <v>65</v>
      </c>
      <c r="P47" s="9">
        <v>8.1</v>
      </c>
      <c r="Q47" s="7" t="s">
        <v>65</v>
      </c>
      <c r="R47" s="9">
        <v>8.6999999999999993</v>
      </c>
      <c r="S47" s="7" t="s">
        <v>67</v>
      </c>
      <c r="T47" s="9">
        <v>6.1</v>
      </c>
      <c r="U47" s="7" t="s">
        <v>65</v>
      </c>
      <c r="V47" s="9">
        <v>6.9</v>
      </c>
      <c r="W47" s="7" t="s">
        <v>65</v>
      </c>
    </row>
    <row r="48" spans="1:23" x14ac:dyDescent="0.35">
      <c r="A48" s="5" t="s">
        <v>49</v>
      </c>
      <c r="B48" s="10">
        <v>9.3000000000000007</v>
      </c>
      <c r="C48" s="8" t="s">
        <v>65</v>
      </c>
      <c r="D48" s="10">
        <v>10.5</v>
      </c>
      <c r="E48" s="8" t="s">
        <v>67</v>
      </c>
      <c r="F48" s="10">
        <v>10.8</v>
      </c>
      <c r="G48" s="8" t="s">
        <v>65</v>
      </c>
      <c r="H48" s="10">
        <v>11.9</v>
      </c>
      <c r="I48" s="8" t="s">
        <v>65</v>
      </c>
      <c r="J48" s="10">
        <v>12.4</v>
      </c>
      <c r="K48" s="8" t="s">
        <v>65</v>
      </c>
      <c r="L48" s="10">
        <v>12.2</v>
      </c>
      <c r="M48" s="8" t="s">
        <v>65</v>
      </c>
      <c r="N48" s="10">
        <v>13.5</v>
      </c>
      <c r="O48" s="8" t="s">
        <v>65</v>
      </c>
      <c r="P48" s="10">
        <v>12.7</v>
      </c>
      <c r="Q48" s="8" t="s">
        <v>65</v>
      </c>
      <c r="R48" s="10">
        <v>12.5</v>
      </c>
      <c r="S48" s="8" t="s">
        <v>67</v>
      </c>
      <c r="T48" s="10">
        <v>11.4</v>
      </c>
      <c r="U48" s="8" t="s">
        <v>65</v>
      </c>
      <c r="V48" s="10">
        <v>9.9</v>
      </c>
      <c r="W48" s="8" t="s">
        <v>65</v>
      </c>
    </row>
    <row r="50" spans="1:2" x14ac:dyDescent="0.35">
      <c r="A50" s="1" t="s">
        <v>71</v>
      </c>
    </row>
    <row r="51" spans="1:2" x14ac:dyDescent="0.35">
      <c r="A51" s="1" t="s">
        <v>70</v>
      </c>
      <c r="B51" s="2" t="s">
        <v>72</v>
      </c>
    </row>
    <row r="52" spans="1:2" x14ac:dyDescent="0.35">
      <c r="A52" s="1" t="s">
        <v>73</v>
      </c>
    </row>
    <row r="53" spans="1:2" x14ac:dyDescent="0.35">
      <c r="A53" s="1" t="s">
        <v>68</v>
      </c>
      <c r="B53" s="2" t="s">
        <v>74</v>
      </c>
    </row>
    <row r="54" spans="1:2" x14ac:dyDescent="0.35">
      <c r="A54" s="1" t="s">
        <v>67</v>
      </c>
      <c r="B54" s="2" t="s">
        <v>75</v>
      </c>
    </row>
    <row r="55" spans="1:2" x14ac:dyDescent="0.35">
      <c r="A55" s="1" t="s">
        <v>69</v>
      </c>
      <c r="B55" s="2" t="s">
        <v>76</v>
      </c>
    </row>
  </sheetData>
  <mergeCells count="11">
    <mergeCell ref="V11:W11"/>
    <mergeCell ref="L11:M11"/>
    <mergeCell ref="N11:O11"/>
    <mergeCell ref="P11:Q11"/>
    <mergeCell ref="R11:S11"/>
    <mergeCell ref="T11:U11"/>
    <mergeCell ref="B11:C11"/>
    <mergeCell ref="D11:E11"/>
    <mergeCell ref="F11:G11"/>
    <mergeCell ref="H11:I11"/>
    <mergeCell ref="J11:K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57"/>
  <sheetViews>
    <sheetView workbookViewId="0">
      <pane xSplit="1" ySplit="12" topLeftCell="B13" activePane="bottomRight" state="frozen"/>
      <selection pane="topRight"/>
      <selection pane="bottomLeft"/>
      <selection pane="bottomRight"/>
    </sheetView>
  </sheetViews>
  <sheetFormatPr defaultRowHeight="11.4" customHeight="1" x14ac:dyDescent="0.35"/>
  <cols>
    <col min="1" max="1" width="21.90625" customWidth="1"/>
    <col min="2" max="2" width="10" customWidth="1"/>
    <col min="3" max="3" width="5" customWidth="1"/>
    <col min="4" max="4" width="10" customWidth="1"/>
    <col min="5" max="5" width="5" customWidth="1"/>
    <col min="6" max="6" width="10" customWidth="1"/>
    <col min="7" max="7" width="5" customWidth="1"/>
    <col min="8" max="8" width="10" customWidth="1"/>
    <col min="9" max="9" width="5" customWidth="1"/>
    <col min="10" max="10" width="10" customWidth="1"/>
    <col min="11" max="11" width="5" customWidth="1"/>
    <col min="12" max="12" width="10" customWidth="1"/>
    <col min="13" max="13" width="5" customWidth="1"/>
    <col min="14" max="14" width="10" customWidth="1"/>
    <col min="15" max="15" width="5" customWidth="1"/>
    <col min="16" max="16" width="10" customWidth="1"/>
    <col min="17" max="17" width="5" customWidth="1"/>
    <col min="18" max="18" width="10" customWidth="1"/>
    <col min="19" max="19" width="5" customWidth="1"/>
    <col min="20" max="20" width="10" customWidth="1"/>
    <col min="21" max="21" width="5" customWidth="1"/>
    <col min="22" max="22" width="10" customWidth="1"/>
    <col min="23" max="23" width="5" customWidth="1"/>
  </cols>
  <sheetData>
    <row r="1" spans="1:23" x14ac:dyDescent="0.35">
      <c r="A1" s="2" t="s">
        <v>61</v>
      </c>
    </row>
    <row r="2" spans="1:23" x14ac:dyDescent="0.35">
      <c r="A2" s="2" t="s">
        <v>62</v>
      </c>
      <c r="B2" s="1" t="s">
        <v>0</v>
      </c>
    </row>
    <row r="3" spans="1:23" x14ac:dyDescent="0.35">
      <c r="A3" s="2" t="s">
        <v>63</v>
      </c>
      <c r="B3" s="2" t="s">
        <v>1</v>
      </c>
    </row>
    <row r="4" spans="1:23" x14ac:dyDescent="0.35"/>
    <row r="5" spans="1:23" x14ac:dyDescent="0.35">
      <c r="A5" s="1" t="s">
        <v>2</v>
      </c>
      <c r="C5" s="2" t="s">
        <v>7</v>
      </c>
    </row>
    <row r="6" spans="1:23" x14ac:dyDescent="0.35">
      <c r="A6" s="1" t="s">
        <v>3</v>
      </c>
      <c r="C6" s="2" t="s">
        <v>8</v>
      </c>
    </row>
    <row r="7" spans="1:23" x14ac:dyDescent="0.35">
      <c r="A7" s="1" t="s">
        <v>4</v>
      </c>
      <c r="C7" s="2" t="s">
        <v>12</v>
      </c>
    </row>
    <row r="8" spans="1:23" x14ac:dyDescent="0.35">
      <c r="A8" s="1" t="s">
        <v>5</v>
      </c>
      <c r="C8" s="2" t="s">
        <v>10</v>
      </c>
    </row>
    <row r="9" spans="1:23" x14ac:dyDescent="0.35">
      <c r="A9" s="1" t="s">
        <v>6</v>
      </c>
      <c r="C9" s="2" t="s">
        <v>11</v>
      </c>
    </row>
    <row r="10" spans="1:23" x14ac:dyDescent="0.35"/>
    <row r="11" spans="1:23" x14ac:dyDescent="0.35">
      <c r="A11" s="3" t="s">
        <v>64</v>
      </c>
      <c r="B11" s="96" t="s">
        <v>50</v>
      </c>
      <c r="C11" s="96" t="s">
        <v>65</v>
      </c>
      <c r="D11" s="96" t="s">
        <v>51</v>
      </c>
      <c r="E11" s="96" t="s">
        <v>65</v>
      </c>
      <c r="F11" s="96" t="s">
        <v>52</v>
      </c>
      <c r="G11" s="96" t="s">
        <v>65</v>
      </c>
      <c r="H11" s="96" t="s">
        <v>53</v>
      </c>
      <c r="I11" s="96" t="s">
        <v>65</v>
      </c>
      <c r="J11" s="96" t="s">
        <v>54</v>
      </c>
      <c r="K11" s="96" t="s">
        <v>65</v>
      </c>
      <c r="L11" s="96" t="s">
        <v>55</v>
      </c>
      <c r="M11" s="96" t="s">
        <v>65</v>
      </c>
      <c r="N11" s="96" t="s">
        <v>56</v>
      </c>
      <c r="O11" s="96" t="s">
        <v>65</v>
      </c>
      <c r="P11" s="96" t="s">
        <v>57</v>
      </c>
      <c r="Q11" s="96" t="s">
        <v>65</v>
      </c>
      <c r="R11" s="96" t="s">
        <v>58</v>
      </c>
      <c r="S11" s="96" t="s">
        <v>65</v>
      </c>
      <c r="T11" s="96" t="s">
        <v>59</v>
      </c>
      <c r="U11" s="96" t="s">
        <v>65</v>
      </c>
      <c r="V11" s="96" t="s">
        <v>60</v>
      </c>
      <c r="W11" s="96" t="s">
        <v>65</v>
      </c>
    </row>
    <row r="12" spans="1:23" x14ac:dyDescent="0.35">
      <c r="A12" s="4" t="s">
        <v>66</v>
      </c>
      <c r="B12" s="6" t="s">
        <v>65</v>
      </c>
      <c r="C12" s="6" t="s">
        <v>65</v>
      </c>
      <c r="D12" s="6" t="s">
        <v>65</v>
      </c>
      <c r="E12" s="6" t="s">
        <v>65</v>
      </c>
      <c r="F12" s="6" t="s">
        <v>65</v>
      </c>
      <c r="G12" s="6" t="s">
        <v>65</v>
      </c>
      <c r="H12" s="6" t="s">
        <v>65</v>
      </c>
      <c r="I12" s="6" t="s">
        <v>65</v>
      </c>
      <c r="J12" s="6" t="s">
        <v>65</v>
      </c>
      <c r="K12" s="6" t="s">
        <v>65</v>
      </c>
      <c r="L12" s="6" t="s">
        <v>65</v>
      </c>
      <c r="M12" s="6" t="s">
        <v>65</v>
      </c>
      <c r="N12" s="6" t="s">
        <v>65</v>
      </c>
      <c r="O12" s="6" t="s">
        <v>65</v>
      </c>
      <c r="P12" s="6" t="s">
        <v>65</v>
      </c>
      <c r="Q12" s="6" t="s">
        <v>65</v>
      </c>
      <c r="R12" s="6" t="s">
        <v>65</v>
      </c>
      <c r="S12" s="6" t="s">
        <v>65</v>
      </c>
      <c r="T12" s="6" t="s">
        <v>65</v>
      </c>
      <c r="U12" s="6" t="s">
        <v>65</v>
      </c>
      <c r="V12" s="6" t="s">
        <v>65</v>
      </c>
      <c r="W12" s="6" t="s">
        <v>65</v>
      </c>
    </row>
    <row r="13" spans="1:23" x14ac:dyDescent="0.35">
      <c r="A13" s="5" t="s">
        <v>14</v>
      </c>
      <c r="B13" s="9">
        <v>4.7</v>
      </c>
      <c r="C13" s="7" t="s">
        <v>65</v>
      </c>
      <c r="D13" s="9">
        <v>4.7</v>
      </c>
      <c r="E13" s="7" t="s">
        <v>67</v>
      </c>
      <c r="F13" s="11">
        <v>5</v>
      </c>
      <c r="G13" s="7" t="s">
        <v>65</v>
      </c>
      <c r="H13" s="9">
        <v>4.0999999999999996</v>
      </c>
      <c r="I13" s="7" t="s">
        <v>65</v>
      </c>
      <c r="J13" s="9">
        <v>3.9</v>
      </c>
      <c r="K13" s="7" t="s">
        <v>67</v>
      </c>
      <c r="L13" s="9">
        <v>3.6</v>
      </c>
      <c r="M13" s="7" t="s">
        <v>65</v>
      </c>
      <c r="N13" s="9">
        <v>3.3</v>
      </c>
      <c r="O13" s="7" t="s">
        <v>65</v>
      </c>
      <c r="P13" s="9">
        <v>3.6</v>
      </c>
      <c r="Q13" s="7" t="s">
        <v>65</v>
      </c>
      <c r="R13" s="9">
        <v>3.8</v>
      </c>
      <c r="S13" s="7" t="s">
        <v>67</v>
      </c>
      <c r="T13" s="9">
        <v>3.3</v>
      </c>
      <c r="U13" s="7" t="s">
        <v>65</v>
      </c>
      <c r="V13" s="11">
        <v>3</v>
      </c>
      <c r="W13" s="7" t="s">
        <v>65</v>
      </c>
    </row>
    <row r="14" spans="1:23" x14ac:dyDescent="0.35">
      <c r="A14" s="5" t="s">
        <v>15</v>
      </c>
      <c r="B14" s="10">
        <v>6.5</v>
      </c>
      <c r="C14" s="8" t="s">
        <v>65</v>
      </c>
      <c r="D14" s="10">
        <v>5.6</v>
      </c>
      <c r="E14" s="8" t="s">
        <v>67</v>
      </c>
      <c r="F14" s="10">
        <v>4.0999999999999996</v>
      </c>
      <c r="G14" s="8" t="s">
        <v>65</v>
      </c>
      <c r="H14" s="10">
        <v>3.6</v>
      </c>
      <c r="I14" s="8" t="s">
        <v>65</v>
      </c>
      <c r="J14" s="10">
        <v>3.3</v>
      </c>
      <c r="K14" s="8" t="s">
        <v>65</v>
      </c>
      <c r="L14" s="10">
        <v>2.5</v>
      </c>
      <c r="M14" s="8" t="s">
        <v>65</v>
      </c>
      <c r="N14" s="10">
        <v>1.8</v>
      </c>
      <c r="O14" s="8" t="s">
        <v>67</v>
      </c>
      <c r="P14" s="10">
        <v>2.6</v>
      </c>
      <c r="Q14" s="8" t="s">
        <v>65</v>
      </c>
      <c r="R14" s="12">
        <v>2</v>
      </c>
      <c r="S14" s="8" t="s">
        <v>67</v>
      </c>
      <c r="T14" s="12">
        <v>2</v>
      </c>
      <c r="U14" s="8" t="s">
        <v>65</v>
      </c>
      <c r="V14" s="10">
        <v>1.8</v>
      </c>
      <c r="W14" s="8" t="s">
        <v>65</v>
      </c>
    </row>
    <row r="15" spans="1:23" x14ac:dyDescent="0.35">
      <c r="A15" s="5" t="s">
        <v>16</v>
      </c>
      <c r="B15" s="9">
        <v>2.2999999999999998</v>
      </c>
      <c r="C15" s="7" t="s">
        <v>65</v>
      </c>
      <c r="D15" s="9">
        <v>2.4</v>
      </c>
      <c r="E15" s="7" t="s">
        <v>67</v>
      </c>
      <c r="F15" s="9">
        <v>2.1</v>
      </c>
      <c r="G15" s="7" t="s">
        <v>65</v>
      </c>
      <c r="H15" s="9">
        <v>1.5</v>
      </c>
      <c r="I15" s="7" t="s">
        <v>65</v>
      </c>
      <c r="J15" s="9">
        <v>1.2</v>
      </c>
      <c r="K15" s="7" t="s">
        <v>65</v>
      </c>
      <c r="L15" s="11">
        <v>1</v>
      </c>
      <c r="M15" s="7" t="s">
        <v>65</v>
      </c>
      <c r="N15" s="9">
        <v>0.9</v>
      </c>
      <c r="O15" s="7" t="s">
        <v>65</v>
      </c>
      <c r="P15" s="9">
        <v>1.3</v>
      </c>
      <c r="Q15" s="7" t="s">
        <v>65</v>
      </c>
      <c r="R15" s="9">
        <v>1.3</v>
      </c>
      <c r="S15" s="7" t="s">
        <v>67</v>
      </c>
      <c r="T15" s="9">
        <v>0.9</v>
      </c>
      <c r="U15" s="7" t="s">
        <v>65</v>
      </c>
      <c r="V15" s="11">
        <v>1</v>
      </c>
      <c r="W15" s="7" t="s">
        <v>65</v>
      </c>
    </row>
    <row r="16" spans="1:23" x14ac:dyDescent="0.35">
      <c r="A16" s="5" t="s">
        <v>17</v>
      </c>
      <c r="B16" s="10">
        <v>4.7</v>
      </c>
      <c r="C16" s="8" t="s">
        <v>65</v>
      </c>
      <c r="D16" s="10">
        <v>4.5999999999999996</v>
      </c>
      <c r="E16" s="8" t="s">
        <v>67</v>
      </c>
      <c r="F16" s="10">
        <v>4.3</v>
      </c>
      <c r="G16" s="8" t="s">
        <v>65</v>
      </c>
      <c r="H16" s="10">
        <v>4.5</v>
      </c>
      <c r="I16" s="8" t="s">
        <v>67</v>
      </c>
      <c r="J16" s="10">
        <v>4.5</v>
      </c>
      <c r="K16" s="8" t="s">
        <v>67</v>
      </c>
      <c r="L16" s="10">
        <v>3.7</v>
      </c>
      <c r="M16" s="8" t="s">
        <v>65</v>
      </c>
      <c r="N16" s="12">
        <v>4</v>
      </c>
      <c r="O16" s="8" t="s">
        <v>65</v>
      </c>
      <c r="P16" s="10">
        <v>4.5</v>
      </c>
      <c r="Q16" s="8" t="s">
        <v>65</v>
      </c>
      <c r="R16" s="10">
        <v>4.4000000000000004</v>
      </c>
      <c r="S16" s="8" t="s">
        <v>67</v>
      </c>
      <c r="T16" s="10">
        <v>3.6</v>
      </c>
      <c r="U16" s="8" t="s">
        <v>65</v>
      </c>
      <c r="V16" s="12">
        <v>4</v>
      </c>
      <c r="W16" s="8" t="s">
        <v>67</v>
      </c>
    </row>
    <row r="17" spans="1:23" x14ac:dyDescent="0.35">
      <c r="A17" s="5" t="s">
        <v>18</v>
      </c>
      <c r="B17" s="9">
        <v>2.2000000000000002</v>
      </c>
      <c r="C17" s="7" t="s">
        <v>65</v>
      </c>
      <c r="D17" s="9">
        <v>2.2999999999999998</v>
      </c>
      <c r="E17" s="7" t="s">
        <v>67</v>
      </c>
      <c r="F17" s="9">
        <v>2.2000000000000002</v>
      </c>
      <c r="G17" s="7" t="s">
        <v>65</v>
      </c>
      <c r="H17" s="9">
        <v>2.2000000000000002</v>
      </c>
      <c r="I17" s="7" t="s">
        <v>65</v>
      </c>
      <c r="J17" s="11">
        <v>2</v>
      </c>
      <c r="K17" s="7" t="s">
        <v>65</v>
      </c>
      <c r="L17" s="9">
        <v>1.9</v>
      </c>
      <c r="M17" s="7" t="s">
        <v>65</v>
      </c>
      <c r="N17" s="9">
        <v>1.8</v>
      </c>
      <c r="O17" s="7" t="s">
        <v>65</v>
      </c>
      <c r="P17" s="9">
        <v>2.6</v>
      </c>
      <c r="Q17" s="7" t="s">
        <v>67</v>
      </c>
      <c r="R17" s="9">
        <v>2.4</v>
      </c>
      <c r="S17" s="7" t="s">
        <v>67</v>
      </c>
      <c r="T17" s="9">
        <v>1.9</v>
      </c>
      <c r="U17" s="7" t="s">
        <v>65</v>
      </c>
      <c r="V17" s="11">
        <v>2</v>
      </c>
      <c r="W17" s="7" t="s">
        <v>65</v>
      </c>
    </row>
    <row r="18" spans="1:23" x14ac:dyDescent="0.35">
      <c r="A18" s="5" t="s">
        <v>19</v>
      </c>
      <c r="B18" s="10">
        <v>5.6</v>
      </c>
      <c r="C18" s="8" t="s">
        <v>65</v>
      </c>
      <c r="D18" s="10">
        <v>4.9000000000000004</v>
      </c>
      <c r="E18" s="8" t="s">
        <v>67</v>
      </c>
      <c r="F18" s="10">
        <v>3.5</v>
      </c>
      <c r="G18" s="8" t="s">
        <v>65</v>
      </c>
      <c r="H18" s="12">
        <v>4</v>
      </c>
      <c r="I18" s="8" t="s">
        <v>65</v>
      </c>
      <c r="J18" s="10">
        <v>3.8</v>
      </c>
      <c r="K18" s="8" t="s">
        <v>65</v>
      </c>
      <c r="L18" s="10">
        <v>3.6</v>
      </c>
      <c r="M18" s="8" t="s">
        <v>65</v>
      </c>
      <c r="N18" s="10">
        <v>2.6</v>
      </c>
      <c r="O18" s="8" t="s">
        <v>65</v>
      </c>
      <c r="P18" s="10">
        <v>4.8</v>
      </c>
      <c r="Q18" s="8" t="s">
        <v>65</v>
      </c>
      <c r="R18" s="10">
        <v>4.2</v>
      </c>
      <c r="S18" s="8" t="s">
        <v>67</v>
      </c>
      <c r="T18" s="10">
        <v>4.4000000000000004</v>
      </c>
      <c r="U18" s="8" t="s">
        <v>65</v>
      </c>
      <c r="V18" s="10">
        <v>3.1</v>
      </c>
      <c r="W18" s="8" t="s">
        <v>65</v>
      </c>
    </row>
    <row r="19" spans="1:23" x14ac:dyDescent="0.35">
      <c r="A19" s="5" t="s">
        <v>20</v>
      </c>
      <c r="B19" s="9">
        <v>7.1</v>
      </c>
      <c r="C19" s="7" t="s">
        <v>65</v>
      </c>
      <c r="D19" s="9">
        <v>6.8</v>
      </c>
      <c r="E19" s="7" t="s">
        <v>67</v>
      </c>
      <c r="F19" s="9">
        <v>5.4</v>
      </c>
      <c r="G19" s="7" t="s">
        <v>65</v>
      </c>
      <c r="H19" s="9">
        <v>5.0999999999999996</v>
      </c>
      <c r="I19" s="7" t="s">
        <v>65</v>
      </c>
      <c r="J19" s="11">
        <v>4</v>
      </c>
      <c r="K19" s="7" t="s">
        <v>67</v>
      </c>
      <c r="L19" s="9">
        <v>3.8</v>
      </c>
      <c r="M19" s="7" t="s">
        <v>65</v>
      </c>
      <c r="N19" s="9">
        <v>3.3</v>
      </c>
      <c r="O19" s="7" t="s">
        <v>65</v>
      </c>
      <c r="P19" s="9">
        <v>4.0999999999999996</v>
      </c>
      <c r="Q19" s="7" t="s">
        <v>65</v>
      </c>
      <c r="R19" s="9">
        <v>4.4000000000000004</v>
      </c>
      <c r="S19" s="7" t="s">
        <v>67</v>
      </c>
      <c r="T19" s="11">
        <v>3</v>
      </c>
      <c r="U19" s="7" t="s">
        <v>65</v>
      </c>
      <c r="V19" s="9">
        <v>2.9</v>
      </c>
      <c r="W19" s="7" t="s">
        <v>65</v>
      </c>
    </row>
    <row r="20" spans="1:23" x14ac:dyDescent="0.35">
      <c r="A20" s="5" t="s">
        <v>21</v>
      </c>
      <c r="B20" s="10">
        <v>16.600000000000001</v>
      </c>
      <c r="C20" s="8" t="s">
        <v>65</v>
      </c>
      <c r="D20" s="10">
        <v>17.100000000000001</v>
      </c>
      <c r="E20" s="8" t="s">
        <v>67</v>
      </c>
      <c r="F20" s="10">
        <v>16.600000000000001</v>
      </c>
      <c r="G20" s="8" t="s">
        <v>65</v>
      </c>
      <c r="H20" s="10">
        <v>13.5</v>
      </c>
      <c r="I20" s="8" t="s">
        <v>65</v>
      </c>
      <c r="J20" s="10">
        <v>12.4</v>
      </c>
      <c r="K20" s="8" t="s">
        <v>65</v>
      </c>
      <c r="L20" s="12">
        <v>10</v>
      </c>
      <c r="M20" s="8" t="s">
        <v>65</v>
      </c>
      <c r="N20" s="10">
        <v>8.3000000000000007</v>
      </c>
      <c r="O20" s="8" t="s">
        <v>65</v>
      </c>
      <c r="P20" s="10">
        <v>9.3000000000000007</v>
      </c>
      <c r="Q20" s="8" t="s">
        <v>65</v>
      </c>
      <c r="R20" s="10">
        <v>8.5</v>
      </c>
      <c r="S20" s="8" t="s">
        <v>67</v>
      </c>
      <c r="T20" s="12">
        <v>7</v>
      </c>
      <c r="U20" s="8" t="s">
        <v>65</v>
      </c>
      <c r="V20" s="10">
        <v>6.4</v>
      </c>
      <c r="W20" s="8" t="s">
        <v>65</v>
      </c>
    </row>
    <row r="21" spans="1:23" x14ac:dyDescent="0.35">
      <c r="A21" s="5" t="s">
        <v>22</v>
      </c>
      <c r="B21" s="9">
        <v>14.4</v>
      </c>
      <c r="C21" s="7" t="s">
        <v>65</v>
      </c>
      <c r="D21" s="9">
        <v>13.2</v>
      </c>
      <c r="E21" s="7" t="s">
        <v>67</v>
      </c>
      <c r="F21" s="9">
        <v>11.3</v>
      </c>
      <c r="G21" s="7" t="s">
        <v>65</v>
      </c>
      <c r="H21" s="11">
        <v>10</v>
      </c>
      <c r="I21" s="7" t="s">
        <v>65</v>
      </c>
      <c r="J21" s="9">
        <v>8.3000000000000007</v>
      </c>
      <c r="K21" s="7" t="s">
        <v>65</v>
      </c>
      <c r="L21" s="9">
        <v>7.6</v>
      </c>
      <c r="M21" s="7" t="s">
        <v>65</v>
      </c>
      <c r="N21" s="9">
        <v>7.4</v>
      </c>
      <c r="O21" s="7" t="s">
        <v>65</v>
      </c>
      <c r="P21" s="11">
        <v>9</v>
      </c>
      <c r="Q21" s="7" t="s">
        <v>65</v>
      </c>
      <c r="R21" s="9">
        <v>8.1</v>
      </c>
      <c r="S21" s="7" t="s">
        <v>68</v>
      </c>
      <c r="T21" s="9">
        <v>6.5</v>
      </c>
      <c r="U21" s="7" t="s">
        <v>69</v>
      </c>
      <c r="V21" s="9">
        <v>6.1</v>
      </c>
      <c r="W21" s="7" t="s">
        <v>69</v>
      </c>
    </row>
    <row r="22" spans="1:23" x14ac:dyDescent="0.35">
      <c r="A22" s="5" t="s">
        <v>23</v>
      </c>
      <c r="B22" s="10">
        <v>6.1</v>
      </c>
      <c r="C22" s="8" t="s">
        <v>67</v>
      </c>
      <c r="D22" s="10">
        <v>6.4</v>
      </c>
      <c r="E22" s="8" t="s">
        <v>67</v>
      </c>
      <c r="F22" s="10">
        <v>6.6</v>
      </c>
      <c r="G22" s="8" t="s">
        <v>65</v>
      </c>
      <c r="H22" s="10">
        <v>5.6</v>
      </c>
      <c r="I22" s="8" t="s">
        <v>65</v>
      </c>
      <c r="J22" s="12">
        <v>5</v>
      </c>
      <c r="K22" s="8" t="s">
        <v>65</v>
      </c>
      <c r="L22" s="10">
        <v>5.5</v>
      </c>
      <c r="M22" s="8" t="s">
        <v>65</v>
      </c>
      <c r="N22" s="10">
        <v>5.4</v>
      </c>
      <c r="O22" s="8" t="s">
        <v>65</v>
      </c>
      <c r="P22" s="10">
        <v>5.3</v>
      </c>
      <c r="Q22" s="8" t="s">
        <v>65</v>
      </c>
      <c r="R22" s="10">
        <v>5.5</v>
      </c>
      <c r="S22" s="8" t="s">
        <v>68</v>
      </c>
      <c r="T22" s="10">
        <v>4.9000000000000004</v>
      </c>
      <c r="U22" s="8" t="s">
        <v>69</v>
      </c>
      <c r="V22" s="10">
        <v>5.0999999999999996</v>
      </c>
      <c r="W22" s="8" t="s">
        <v>69</v>
      </c>
    </row>
    <row r="23" spans="1:23" x14ac:dyDescent="0.35">
      <c r="A23" s="5" t="s">
        <v>24</v>
      </c>
      <c r="B23" s="9">
        <v>10.8</v>
      </c>
      <c r="C23" s="7" t="s">
        <v>65</v>
      </c>
      <c r="D23" s="11">
        <v>9</v>
      </c>
      <c r="E23" s="7" t="s">
        <v>67</v>
      </c>
      <c r="F23" s="9">
        <v>9.4</v>
      </c>
      <c r="G23" s="7" t="s">
        <v>65</v>
      </c>
      <c r="H23" s="9">
        <v>6.9</v>
      </c>
      <c r="I23" s="7" t="s">
        <v>65</v>
      </c>
      <c r="J23" s="9">
        <v>7.4</v>
      </c>
      <c r="K23" s="7" t="s">
        <v>65</v>
      </c>
      <c r="L23" s="9">
        <v>5.6</v>
      </c>
      <c r="M23" s="7" t="s">
        <v>65</v>
      </c>
      <c r="N23" s="9">
        <v>4.2</v>
      </c>
      <c r="O23" s="7" t="s">
        <v>77</v>
      </c>
      <c r="P23" s="9">
        <v>4.5</v>
      </c>
      <c r="Q23" s="7" t="s">
        <v>78</v>
      </c>
      <c r="R23" s="9">
        <v>4.4000000000000004</v>
      </c>
      <c r="S23" s="7" t="s">
        <v>77</v>
      </c>
      <c r="T23" s="9">
        <v>4.7</v>
      </c>
      <c r="U23" s="7" t="s">
        <v>78</v>
      </c>
      <c r="V23" s="9">
        <v>2.7</v>
      </c>
      <c r="W23" s="7" t="s">
        <v>78</v>
      </c>
    </row>
    <row r="24" spans="1:23" x14ac:dyDescent="0.35">
      <c r="A24" s="5" t="s">
        <v>25</v>
      </c>
      <c r="B24" s="10">
        <v>5.8</v>
      </c>
      <c r="C24" s="8" t="s">
        <v>65</v>
      </c>
      <c r="D24" s="10">
        <v>6.5</v>
      </c>
      <c r="E24" s="8" t="s">
        <v>67</v>
      </c>
      <c r="F24" s="10">
        <v>5.7</v>
      </c>
      <c r="G24" s="8" t="s">
        <v>65</v>
      </c>
      <c r="H24" s="10">
        <v>5.4</v>
      </c>
      <c r="I24" s="8" t="s">
        <v>65</v>
      </c>
      <c r="J24" s="10">
        <v>5.3</v>
      </c>
      <c r="K24" s="8" t="s">
        <v>65</v>
      </c>
      <c r="L24" s="10">
        <v>4.8</v>
      </c>
      <c r="M24" s="8" t="s">
        <v>67</v>
      </c>
      <c r="N24" s="10">
        <v>4.9000000000000004</v>
      </c>
      <c r="O24" s="8" t="s">
        <v>65</v>
      </c>
      <c r="P24" s="10">
        <v>4.5</v>
      </c>
      <c r="Q24" s="8" t="s">
        <v>65</v>
      </c>
      <c r="R24" s="10">
        <v>4.5</v>
      </c>
      <c r="S24" s="8" t="s">
        <v>67</v>
      </c>
      <c r="T24" s="10">
        <v>3.4</v>
      </c>
      <c r="U24" s="8" t="s">
        <v>65</v>
      </c>
      <c r="V24" s="10">
        <v>3.3</v>
      </c>
      <c r="W24" s="8" t="s">
        <v>65</v>
      </c>
    </row>
    <row r="25" spans="1:23" x14ac:dyDescent="0.35">
      <c r="A25" s="5" t="s">
        <v>26</v>
      </c>
      <c r="B25" s="11">
        <v>12</v>
      </c>
      <c r="C25" s="7" t="s">
        <v>65</v>
      </c>
      <c r="D25" s="9">
        <v>11.5</v>
      </c>
      <c r="E25" s="7" t="s">
        <v>67</v>
      </c>
      <c r="F25" s="11">
        <v>10</v>
      </c>
      <c r="G25" s="7" t="s">
        <v>65</v>
      </c>
      <c r="H25" s="9">
        <v>10.1</v>
      </c>
      <c r="I25" s="7" t="s">
        <v>65</v>
      </c>
      <c r="J25" s="9">
        <v>8.6999999999999993</v>
      </c>
      <c r="K25" s="7" t="s">
        <v>65</v>
      </c>
      <c r="L25" s="9">
        <v>7.3</v>
      </c>
      <c r="M25" s="7" t="s">
        <v>65</v>
      </c>
      <c r="N25" s="9">
        <v>4.5999999999999996</v>
      </c>
      <c r="O25" s="7" t="s">
        <v>65</v>
      </c>
      <c r="P25" s="9">
        <v>7.3</v>
      </c>
      <c r="Q25" s="7" t="s">
        <v>65</v>
      </c>
      <c r="R25" s="9">
        <v>5.8</v>
      </c>
      <c r="S25" s="7" t="s">
        <v>67</v>
      </c>
      <c r="T25" s="9">
        <v>4.8</v>
      </c>
      <c r="U25" s="7" t="s">
        <v>65</v>
      </c>
      <c r="V25" s="9">
        <v>5.3</v>
      </c>
      <c r="W25" s="7" t="s">
        <v>67</v>
      </c>
    </row>
    <row r="26" spans="1:23" x14ac:dyDescent="0.35">
      <c r="A26" s="5" t="s">
        <v>27</v>
      </c>
      <c r="B26" s="10">
        <v>5.6</v>
      </c>
      <c r="C26" s="8" t="s">
        <v>65</v>
      </c>
      <c r="D26" s="10">
        <v>5.2</v>
      </c>
      <c r="E26" s="8" t="s">
        <v>67</v>
      </c>
      <c r="F26" s="10">
        <v>4.3</v>
      </c>
      <c r="G26" s="8" t="s">
        <v>65</v>
      </c>
      <c r="H26" s="10">
        <v>4.9000000000000004</v>
      </c>
      <c r="I26" s="8" t="s">
        <v>65</v>
      </c>
      <c r="J26" s="12">
        <v>4</v>
      </c>
      <c r="K26" s="8" t="s">
        <v>65</v>
      </c>
      <c r="L26" s="10">
        <v>4.5</v>
      </c>
      <c r="M26" s="8" t="s">
        <v>65</v>
      </c>
      <c r="N26" s="10">
        <v>4.0999999999999996</v>
      </c>
      <c r="O26" s="8" t="s">
        <v>65</v>
      </c>
      <c r="P26" s="10">
        <v>6.4</v>
      </c>
      <c r="Q26" s="8" t="s">
        <v>65</v>
      </c>
      <c r="R26" s="10">
        <v>5.2</v>
      </c>
      <c r="S26" s="8" t="s">
        <v>67</v>
      </c>
      <c r="T26" s="10">
        <v>4.5</v>
      </c>
      <c r="U26" s="8" t="s">
        <v>65</v>
      </c>
      <c r="V26" s="10">
        <v>3.4</v>
      </c>
      <c r="W26" s="8" t="s">
        <v>65</v>
      </c>
    </row>
    <row r="27" spans="1:23" x14ac:dyDescent="0.35">
      <c r="A27" s="5" t="s">
        <v>28</v>
      </c>
      <c r="B27" s="9">
        <v>4.9000000000000004</v>
      </c>
      <c r="C27" s="7" t="s">
        <v>65</v>
      </c>
      <c r="D27" s="9">
        <v>4.2</v>
      </c>
      <c r="E27" s="7" t="s">
        <v>67</v>
      </c>
      <c r="F27" s="9">
        <v>3.3</v>
      </c>
      <c r="G27" s="7" t="s">
        <v>65</v>
      </c>
      <c r="H27" s="9">
        <v>3.1</v>
      </c>
      <c r="I27" s="7" t="s">
        <v>65</v>
      </c>
      <c r="J27" s="9">
        <v>3.2</v>
      </c>
      <c r="K27" s="7" t="s">
        <v>65</v>
      </c>
      <c r="L27" s="11">
        <v>3</v>
      </c>
      <c r="M27" s="7" t="s">
        <v>65</v>
      </c>
      <c r="N27" s="9">
        <v>3.4</v>
      </c>
      <c r="O27" s="7" t="s">
        <v>65</v>
      </c>
      <c r="P27" s="9">
        <v>4.4000000000000004</v>
      </c>
      <c r="Q27" s="7" t="s">
        <v>65</v>
      </c>
      <c r="R27" s="9">
        <v>4.5</v>
      </c>
      <c r="S27" s="7" t="s">
        <v>67</v>
      </c>
      <c r="T27" s="9">
        <v>3.9</v>
      </c>
      <c r="U27" s="7" t="s">
        <v>65</v>
      </c>
      <c r="V27" s="9">
        <v>4.0999999999999996</v>
      </c>
      <c r="W27" s="7" t="s">
        <v>65</v>
      </c>
    </row>
    <row r="28" spans="1:23" x14ac:dyDescent="0.35">
      <c r="A28" s="5" t="s">
        <v>29</v>
      </c>
      <c r="B28" s="10">
        <v>3.7</v>
      </c>
      <c r="C28" s="8" t="s">
        <v>65</v>
      </c>
      <c r="D28" s="12">
        <v>4</v>
      </c>
      <c r="E28" s="8" t="s">
        <v>67</v>
      </c>
      <c r="F28" s="10">
        <v>4.4000000000000004</v>
      </c>
      <c r="G28" s="8" t="s">
        <v>67</v>
      </c>
      <c r="H28" s="10">
        <v>4.2</v>
      </c>
      <c r="I28" s="8" t="s">
        <v>65</v>
      </c>
      <c r="J28" s="10">
        <v>3.6</v>
      </c>
      <c r="K28" s="8" t="s">
        <v>65</v>
      </c>
      <c r="L28" s="10">
        <v>4.2</v>
      </c>
      <c r="M28" s="8" t="s">
        <v>65</v>
      </c>
      <c r="N28" s="10">
        <v>3.7</v>
      </c>
      <c r="O28" s="8" t="s">
        <v>65</v>
      </c>
      <c r="P28" s="10">
        <v>4.0999999999999996</v>
      </c>
      <c r="Q28" s="8" t="s">
        <v>65</v>
      </c>
      <c r="R28" s="10">
        <v>3.2</v>
      </c>
      <c r="S28" s="8" t="s">
        <v>67</v>
      </c>
      <c r="T28" s="10">
        <v>3.3</v>
      </c>
      <c r="U28" s="8" t="s">
        <v>65</v>
      </c>
      <c r="V28" s="10">
        <v>4.2</v>
      </c>
      <c r="W28" s="8" t="s">
        <v>78</v>
      </c>
    </row>
    <row r="29" spans="1:23" x14ac:dyDescent="0.35">
      <c r="A29" s="5" t="s">
        <v>30</v>
      </c>
      <c r="B29" s="9">
        <v>3.5</v>
      </c>
      <c r="C29" s="7" t="s">
        <v>65</v>
      </c>
      <c r="D29" s="9">
        <v>2.8</v>
      </c>
      <c r="E29" s="7" t="s">
        <v>67</v>
      </c>
      <c r="F29" s="9">
        <v>2.2000000000000002</v>
      </c>
      <c r="G29" s="7" t="s">
        <v>65</v>
      </c>
      <c r="H29" s="9">
        <v>1.8</v>
      </c>
      <c r="I29" s="7" t="s">
        <v>65</v>
      </c>
      <c r="J29" s="9">
        <v>1.4</v>
      </c>
      <c r="K29" s="7" t="s">
        <v>65</v>
      </c>
      <c r="L29" s="9">
        <v>1.2</v>
      </c>
      <c r="M29" s="7" t="s">
        <v>65</v>
      </c>
      <c r="N29" s="9">
        <v>1.5</v>
      </c>
      <c r="O29" s="7" t="s">
        <v>65</v>
      </c>
      <c r="P29" s="9">
        <v>1.6</v>
      </c>
      <c r="Q29" s="7" t="s">
        <v>65</v>
      </c>
      <c r="R29" s="9">
        <v>1.6</v>
      </c>
      <c r="S29" s="7" t="s">
        <v>67</v>
      </c>
      <c r="T29" s="9">
        <v>1.4</v>
      </c>
      <c r="U29" s="7" t="s">
        <v>65</v>
      </c>
      <c r="V29" s="9">
        <v>1.7</v>
      </c>
      <c r="W29" s="7" t="s">
        <v>65</v>
      </c>
    </row>
    <row r="30" spans="1:23" x14ac:dyDescent="0.35">
      <c r="A30" s="5" t="s">
        <v>31</v>
      </c>
      <c r="B30" s="10">
        <v>2.4</v>
      </c>
      <c r="C30" s="8" t="s">
        <v>78</v>
      </c>
      <c r="D30" s="10">
        <v>2.5</v>
      </c>
      <c r="E30" s="8" t="s">
        <v>77</v>
      </c>
      <c r="F30" s="8" t="s">
        <v>70</v>
      </c>
      <c r="G30" s="8" t="s">
        <v>78</v>
      </c>
      <c r="H30" s="8" t="s">
        <v>70</v>
      </c>
      <c r="I30" s="8" t="s">
        <v>78</v>
      </c>
      <c r="J30" s="10">
        <v>1.9</v>
      </c>
      <c r="K30" s="8" t="s">
        <v>78</v>
      </c>
      <c r="L30" s="10">
        <v>2.2000000000000002</v>
      </c>
      <c r="M30" s="8" t="s">
        <v>78</v>
      </c>
      <c r="N30" s="10">
        <v>2.6</v>
      </c>
      <c r="O30" s="8" t="s">
        <v>78</v>
      </c>
      <c r="P30" s="10">
        <v>3.6</v>
      </c>
      <c r="Q30" s="8" t="s">
        <v>65</v>
      </c>
      <c r="R30" s="10">
        <v>1.3</v>
      </c>
      <c r="S30" s="8" t="s">
        <v>77</v>
      </c>
      <c r="T30" s="10">
        <v>2.7</v>
      </c>
      <c r="U30" s="8" t="s">
        <v>65</v>
      </c>
      <c r="V30" s="10">
        <v>2.6</v>
      </c>
      <c r="W30" s="8" t="s">
        <v>78</v>
      </c>
    </row>
    <row r="31" spans="1:23" x14ac:dyDescent="0.35">
      <c r="A31" s="5" t="s">
        <v>32</v>
      </c>
      <c r="B31" s="11">
        <v>4</v>
      </c>
      <c r="C31" s="7" t="s">
        <v>67</v>
      </c>
      <c r="D31" s="9">
        <v>3.8</v>
      </c>
      <c r="E31" s="7" t="s">
        <v>67</v>
      </c>
      <c r="F31" s="9">
        <v>3.6</v>
      </c>
      <c r="G31" s="7" t="s">
        <v>65</v>
      </c>
      <c r="H31" s="9">
        <v>3.2</v>
      </c>
      <c r="I31" s="7" t="s">
        <v>65</v>
      </c>
      <c r="J31" s="9">
        <v>2.8</v>
      </c>
      <c r="K31" s="7" t="s">
        <v>65</v>
      </c>
      <c r="L31" s="9">
        <v>2.4</v>
      </c>
      <c r="M31" s="7" t="s">
        <v>65</v>
      </c>
      <c r="N31" s="9">
        <v>2.2000000000000002</v>
      </c>
      <c r="O31" s="7" t="s">
        <v>67</v>
      </c>
      <c r="P31" s="9">
        <v>2.4</v>
      </c>
      <c r="Q31" s="7" t="s">
        <v>65</v>
      </c>
      <c r="R31" s="9">
        <v>2.9</v>
      </c>
      <c r="S31" s="7" t="s">
        <v>67</v>
      </c>
      <c r="T31" s="9">
        <v>2.5</v>
      </c>
      <c r="U31" s="7" t="s">
        <v>65</v>
      </c>
      <c r="V31" s="9">
        <v>2.2999999999999998</v>
      </c>
      <c r="W31" s="7" t="s">
        <v>65</v>
      </c>
    </row>
    <row r="32" spans="1:23" x14ac:dyDescent="0.35">
      <c r="A32" s="5" t="s">
        <v>33</v>
      </c>
      <c r="B32" s="10">
        <v>2.9</v>
      </c>
      <c r="C32" s="8" t="s">
        <v>65</v>
      </c>
      <c r="D32" s="10">
        <v>3.8</v>
      </c>
      <c r="E32" s="8" t="s">
        <v>67</v>
      </c>
      <c r="F32" s="10">
        <v>4.0999999999999996</v>
      </c>
      <c r="G32" s="8" t="s">
        <v>65</v>
      </c>
      <c r="H32" s="10">
        <v>3.8</v>
      </c>
      <c r="I32" s="8" t="s">
        <v>65</v>
      </c>
      <c r="J32" s="10">
        <v>3.1</v>
      </c>
      <c r="K32" s="8" t="s">
        <v>65</v>
      </c>
      <c r="L32" s="10">
        <v>3.1</v>
      </c>
      <c r="M32" s="8" t="s">
        <v>65</v>
      </c>
      <c r="N32" s="10">
        <v>2.7</v>
      </c>
      <c r="O32" s="8" t="s">
        <v>65</v>
      </c>
      <c r="P32" s="12">
        <v>3</v>
      </c>
      <c r="Q32" s="8" t="s">
        <v>65</v>
      </c>
      <c r="R32" s="10">
        <v>4.0999999999999996</v>
      </c>
      <c r="S32" s="8" t="s">
        <v>67</v>
      </c>
      <c r="T32" s="10">
        <v>3.2</v>
      </c>
      <c r="U32" s="8" t="s">
        <v>65</v>
      </c>
      <c r="V32" s="12">
        <v>3</v>
      </c>
      <c r="W32" s="8" t="s">
        <v>65</v>
      </c>
    </row>
    <row r="33" spans="1:23" x14ac:dyDescent="0.35">
      <c r="A33" s="5" t="s">
        <v>34</v>
      </c>
      <c r="B33" s="9">
        <v>4.9000000000000004</v>
      </c>
      <c r="C33" s="7" t="s">
        <v>65</v>
      </c>
      <c r="D33" s="9">
        <v>3.9</v>
      </c>
      <c r="E33" s="7" t="s">
        <v>67</v>
      </c>
      <c r="F33" s="9">
        <v>3.5</v>
      </c>
      <c r="G33" s="7" t="s">
        <v>65</v>
      </c>
      <c r="H33" s="9">
        <v>2.9</v>
      </c>
      <c r="I33" s="7" t="s">
        <v>65</v>
      </c>
      <c r="J33" s="9">
        <v>2.2000000000000002</v>
      </c>
      <c r="K33" s="7" t="s">
        <v>65</v>
      </c>
      <c r="L33" s="9">
        <v>2.1</v>
      </c>
      <c r="M33" s="7" t="s">
        <v>65</v>
      </c>
      <c r="N33" s="9">
        <v>1.8</v>
      </c>
      <c r="O33" s="7" t="s">
        <v>67</v>
      </c>
      <c r="P33" s="9">
        <v>1.8</v>
      </c>
      <c r="Q33" s="7" t="s">
        <v>65</v>
      </c>
      <c r="R33" s="9">
        <v>1.6</v>
      </c>
      <c r="S33" s="7" t="s">
        <v>67</v>
      </c>
      <c r="T33" s="9">
        <v>1.4</v>
      </c>
      <c r="U33" s="7" t="s">
        <v>65</v>
      </c>
      <c r="V33" s="9">
        <v>1.3</v>
      </c>
      <c r="W33" s="7" t="s">
        <v>65</v>
      </c>
    </row>
    <row r="34" spans="1:23" x14ac:dyDescent="0.35">
      <c r="A34" s="5" t="s">
        <v>35</v>
      </c>
      <c r="B34" s="10">
        <v>10.9</v>
      </c>
      <c r="C34" s="8" t="s">
        <v>65</v>
      </c>
      <c r="D34" s="10">
        <v>8.1999999999999993</v>
      </c>
      <c r="E34" s="8" t="s">
        <v>67</v>
      </c>
      <c r="F34" s="10">
        <v>8.6</v>
      </c>
      <c r="G34" s="8" t="s">
        <v>65</v>
      </c>
      <c r="H34" s="10">
        <v>8.1</v>
      </c>
      <c r="I34" s="8" t="s">
        <v>65</v>
      </c>
      <c r="J34" s="10">
        <v>6.6</v>
      </c>
      <c r="K34" s="8" t="s">
        <v>65</v>
      </c>
      <c r="L34" s="10">
        <v>5.2</v>
      </c>
      <c r="M34" s="8" t="s">
        <v>65</v>
      </c>
      <c r="N34" s="10">
        <v>4.9000000000000004</v>
      </c>
      <c r="O34" s="8" t="s">
        <v>65</v>
      </c>
      <c r="P34" s="10">
        <v>6.8</v>
      </c>
      <c r="Q34" s="8" t="s">
        <v>65</v>
      </c>
      <c r="R34" s="10">
        <v>6.4</v>
      </c>
      <c r="S34" s="8" t="s">
        <v>67</v>
      </c>
      <c r="T34" s="10">
        <v>4.5999999999999996</v>
      </c>
      <c r="U34" s="8" t="s">
        <v>65</v>
      </c>
      <c r="V34" s="10">
        <v>4.5999999999999996</v>
      </c>
      <c r="W34" s="8" t="s">
        <v>65</v>
      </c>
    </row>
    <row r="35" spans="1:23" x14ac:dyDescent="0.35">
      <c r="A35" s="5" t="s">
        <v>36</v>
      </c>
      <c r="B35" s="9">
        <v>5.2</v>
      </c>
      <c r="C35" s="7" t="s">
        <v>65</v>
      </c>
      <c r="D35" s="9">
        <v>5.8</v>
      </c>
      <c r="E35" s="7" t="s">
        <v>67</v>
      </c>
      <c r="F35" s="9">
        <v>3.9</v>
      </c>
      <c r="G35" s="7" t="s">
        <v>65</v>
      </c>
      <c r="H35" s="9">
        <v>3.1</v>
      </c>
      <c r="I35" s="7" t="s">
        <v>65</v>
      </c>
      <c r="J35" s="9">
        <v>2.8</v>
      </c>
      <c r="K35" s="7" t="s">
        <v>65</v>
      </c>
      <c r="L35" s="9">
        <v>2.2999999999999998</v>
      </c>
      <c r="M35" s="7" t="s">
        <v>65</v>
      </c>
      <c r="N35" s="9">
        <v>1.6</v>
      </c>
      <c r="O35" s="7" t="s">
        <v>65</v>
      </c>
      <c r="P35" s="9">
        <v>2.1</v>
      </c>
      <c r="Q35" s="7" t="s">
        <v>65</v>
      </c>
      <c r="R35" s="9">
        <v>2.2999999999999998</v>
      </c>
      <c r="S35" s="7" t="s">
        <v>67</v>
      </c>
      <c r="T35" s="9">
        <v>2.1</v>
      </c>
      <c r="U35" s="7" t="s">
        <v>65</v>
      </c>
      <c r="V35" s="9">
        <v>1.7</v>
      </c>
      <c r="W35" s="7" t="s">
        <v>65</v>
      </c>
    </row>
    <row r="36" spans="1:23" x14ac:dyDescent="0.35">
      <c r="A36" s="5" t="s">
        <v>37</v>
      </c>
      <c r="B36" s="10">
        <v>5.0999999999999996</v>
      </c>
      <c r="C36" s="8" t="s">
        <v>65</v>
      </c>
      <c r="D36" s="10">
        <v>4.5999999999999996</v>
      </c>
      <c r="E36" s="8" t="s">
        <v>67</v>
      </c>
      <c r="F36" s="10">
        <v>4.5999999999999996</v>
      </c>
      <c r="G36" s="8" t="s">
        <v>65</v>
      </c>
      <c r="H36" s="10">
        <v>5.7</v>
      </c>
      <c r="I36" s="8" t="s">
        <v>65</v>
      </c>
      <c r="J36" s="10">
        <v>4.2</v>
      </c>
      <c r="K36" s="8" t="s">
        <v>65</v>
      </c>
      <c r="L36" s="10">
        <v>2.7</v>
      </c>
      <c r="M36" s="8" t="s">
        <v>65</v>
      </c>
      <c r="N36" s="10">
        <v>2.2000000000000002</v>
      </c>
      <c r="O36" s="8" t="s">
        <v>78</v>
      </c>
      <c r="P36" s="10">
        <v>2.9</v>
      </c>
      <c r="Q36" s="8" t="s">
        <v>65</v>
      </c>
      <c r="R36" s="10">
        <v>3.1</v>
      </c>
      <c r="S36" s="8" t="s">
        <v>67</v>
      </c>
      <c r="T36" s="10">
        <v>2.6</v>
      </c>
      <c r="U36" s="8" t="s">
        <v>78</v>
      </c>
      <c r="V36" s="12">
        <v>2</v>
      </c>
      <c r="W36" s="8" t="s">
        <v>77</v>
      </c>
    </row>
    <row r="37" spans="1:23" x14ac:dyDescent="0.35">
      <c r="A37" s="5" t="s">
        <v>38</v>
      </c>
      <c r="B37" s="9">
        <v>6.3</v>
      </c>
      <c r="C37" s="7" t="s">
        <v>65</v>
      </c>
      <c r="D37" s="9">
        <v>5.0999999999999996</v>
      </c>
      <c r="E37" s="7" t="s">
        <v>67</v>
      </c>
      <c r="F37" s="9">
        <v>5.0999999999999996</v>
      </c>
      <c r="G37" s="7" t="s">
        <v>65</v>
      </c>
      <c r="H37" s="9">
        <v>4.9000000000000004</v>
      </c>
      <c r="I37" s="7" t="s">
        <v>65</v>
      </c>
      <c r="J37" s="9">
        <v>3.3</v>
      </c>
      <c r="K37" s="7" t="s">
        <v>65</v>
      </c>
      <c r="L37" s="9">
        <v>2.6</v>
      </c>
      <c r="M37" s="7" t="s">
        <v>65</v>
      </c>
      <c r="N37" s="9">
        <v>2.2999999999999998</v>
      </c>
      <c r="O37" s="7" t="s">
        <v>65</v>
      </c>
      <c r="P37" s="9">
        <v>3.3</v>
      </c>
      <c r="Q37" s="7" t="s">
        <v>65</v>
      </c>
      <c r="R37" s="9">
        <v>2.8</v>
      </c>
      <c r="S37" s="7" t="s">
        <v>77</v>
      </c>
      <c r="T37" s="9">
        <v>2.2000000000000002</v>
      </c>
      <c r="U37" s="7" t="s">
        <v>78</v>
      </c>
      <c r="V37" s="9">
        <v>1.6</v>
      </c>
      <c r="W37" s="7" t="s">
        <v>78</v>
      </c>
    </row>
    <row r="38" spans="1:23" x14ac:dyDescent="0.35">
      <c r="A38" s="5" t="s">
        <v>39</v>
      </c>
      <c r="B38" s="12">
        <v>5</v>
      </c>
      <c r="C38" s="8" t="s">
        <v>65</v>
      </c>
      <c r="D38" s="10">
        <v>5.8</v>
      </c>
      <c r="E38" s="8" t="s">
        <v>67</v>
      </c>
      <c r="F38" s="10">
        <v>6.5</v>
      </c>
      <c r="G38" s="8" t="s">
        <v>65</v>
      </c>
      <c r="H38" s="10">
        <v>6.1</v>
      </c>
      <c r="I38" s="8" t="s">
        <v>65</v>
      </c>
      <c r="J38" s="10">
        <v>5.3</v>
      </c>
      <c r="K38" s="8" t="s">
        <v>65</v>
      </c>
      <c r="L38" s="10">
        <v>4.2</v>
      </c>
      <c r="M38" s="8" t="s">
        <v>65</v>
      </c>
      <c r="N38" s="10">
        <v>4.4000000000000004</v>
      </c>
      <c r="O38" s="8" t="s">
        <v>65</v>
      </c>
      <c r="P38" s="10">
        <v>4.2</v>
      </c>
      <c r="Q38" s="8" t="s">
        <v>65</v>
      </c>
      <c r="R38" s="10">
        <v>5.2</v>
      </c>
      <c r="S38" s="8" t="s">
        <v>67</v>
      </c>
      <c r="T38" s="10">
        <v>4.4000000000000004</v>
      </c>
      <c r="U38" s="8" t="s">
        <v>65</v>
      </c>
      <c r="V38" s="10">
        <v>4.5</v>
      </c>
      <c r="W38" s="8" t="s">
        <v>65</v>
      </c>
    </row>
    <row r="39" spans="1:23" x14ac:dyDescent="0.35">
      <c r="A39" s="5" t="s">
        <v>40</v>
      </c>
      <c r="B39" s="9">
        <v>4.8</v>
      </c>
      <c r="C39" s="7" t="s">
        <v>65</v>
      </c>
      <c r="D39" s="11">
        <v>5</v>
      </c>
      <c r="E39" s="7" t="s">
        <v>67</v>
      </c>
      <c r="F39" s="9">
        <v>4.9000000000000004</v>
      </c>
      <c r="G39" s="7" t="s">
        <v>65</v>
      </c>
      <c r="H39" s="9">
        <v>4.8</v>
      </c>
      <c r="I39" s="7" t="s">
        <v>65</v>
      </c>
      <c r="J39" s="9">
        <v>4.8</v>
      </c>
      <c r="K39" s="7" t="s">
        <v>65</v>
      </c>
      <c r="L39" s="9">
        <v>4.4000000000000004</v>
      </c>
      <c r="M39" s="7" t="s">
        <v>67</v>
      </c>
      <c r="N39" s="9">
        <v>4.2</v>
      </c>
      <c r="O39" s="7" t="s">
        <v>65</v>
      </c>
      <c r="P39" s="9">
        <v>5.3</v>
      </c>
      <c r="Q39" s="7" t="s">
        <v>65</v>
      </c>
      <c r="R39" s="9">
        <v>4.7</v>
      </c>
      <c r="S39" s="7" t="s">
        <v>67</v>
      </c>
      <c r="T39" s="9">
        <v>3.2</v>
      </c>
      <c r="U39" s="7" t="s">
        <v>65</v>
      </c>
      <c r="V39" s="9">
        <v>3.8</v>
      </c>
      <c r="W39" s="7" t="s">
        <v>65</v>
      </c>
    </row>
    <row r="40" spans="1:23" x14ac:dyDescent="0.35">
      <c r="A40" s="5" t="s">
        <v>41</v>
      </c>
      <c r="B40" s="10">
        <v>2.9</v>
      </c>
      <c r="C40" s="8" t="s">
        <v>65</v>
      </c>
      <c r="D40" s="10">
        <v>2.6</v>
      </c>
      <c r="E40" s="8" t="s">
        <v>67</v>
      </c>
      <c r="F40" s="10">
        <v>2.1</v>
      </c>
      <c r="G40" s="8" t="s">
        <v>65</v>
      </c>
      <c r="H40" s="8" t="s">
        <v>70</v>
      </c>
      <c r="I40" s="8" t="s">
        <v>78</v>
      </c>
      <c r="J40" s="10">
        <v>1.8</v>
      </c>
      <c r="K40" s="8" t="s">
        <v>65</v>
      </c>
      <c r="L40" s="10">
        <v>2.2000000000000002</v>
      </c>
      <c r="M40" s="8" t="s">
        <v>65</v>
      </c>
      <c r="N40" s="10">
        <v>2.4</v>
      </c>
      <c r="O40" s="8" t="s">
        <v>65</v>
      </c>
      <c r="P40" s="10">
        <v>4.3</v>
      </c>
      <c r="Q40" s="8" t="s">
        <v>67</v>
      </c>
      <c r="R40" s="10">
        <v>4.0999999999999996</v>
      </c>
      <c r="S40" s="8" t="s">
        <v>67</v>
      </c>
      <c r="T40" s="10">
        <v>2.4</v>
      </c>
      <c r="U40" s="8" t="s">
        <v>65</v>
      </c>
      <c r="V40" s="10">
        <v>3.7</v>
      </c>
      <c r="W40" s="8" t="s">
        <v>65</v>
      </c>
    </row>
    <row r="41" spans="1:23" x14ac:dyDescent="0.35">
      <c r="A41" s="5" t="s">
        <v>42</v>
      </c>
      <c r="B41" s="11">
        <v>2</v>
      </c>
      <c r="C41" s="7" t="s">
        <v>65</v>
      </c>
      <c r="D41" s="11">
        <v>2</v>
      </c>
      <c r="E41" s="7" t="s">
        <v>67</v>
      </c>
      <c r="F41" s="9">
        <v>2.8</v>
      </c>
      <c r="G41" s="7" t="s">
        <v>65</v>
      </c>
      <c r="H41" s="9">
        <v>3.7</v>
      </c>
      <c r="I41" s="7" t="s">
        <v>65</v>
      </c>
      <c r="J41" s="9">
        <v>2.8</v>
      </c>
      <c r="K41" s="7" t="s">
        <v>65</v>
      </c>
      <c r="L41" s="9">
        <v>2.6</v>
      </c>
      <c r="M41" s="7" t="s">
        <v>65</v>
      </c>
      <c r="N41" s="9">
        <v>2.4</v>
      </c>
      <c r="O41" s="7" t="s">
        <v>65</v>
      </c>
      <c r="P41" s="9">
        <v>3.1</v>
      </c>
      <c r="Q41" s="7" t="s">
        <v>65</v>
      </c>
      <c r="R41" s="9">
        <v>2.7</v>
      </c>
      <c r="S41" s="7" t="s">
        <v>67</v>
      </c>
      <c r="T41" s="9">
        <v>1.8</v>
      </c>
      <c r="U41" s="7" t="s">
        <v>65</v>
      </c>
      <c r="V41" s="9">
        <v>2.2999999999999998</v>
      </c>
      <c r="W41" s="7" t="s">
        <v>65</v>
      </c>
    </row>
    <row r="42" spans="1:23" x14ac:dyDescent="0.35">
      <c r="A42" s="5" t="s">
        <v>43</v>
      </c>
      <c r="B42" s="10">
        <v>3.2</v>
      </c>
      <c r="C42" s="8" t="s">
        <v>65</v>
      </c>
      <c r="D42" s="10">
        <v>3.4</v>
      </c>
      <c r="E42" s="8" t="s">
        <v>67</v>
      </c>
      <c r="F42" s="10">
        <v>3.5</v>
      </c>
      <c r="G42" s="8" t="s">
        <v>65</v>
      </c>
      <c r="H42" s="10">
        <v>3.3</v>
      </c>
      <c r="I42" s="8" t="s">
        <v>65</v>
      </c>
      <c r="J42" s="10">
        <v>3.2</v>
      </c>
      <c r="K42" s="8" t="s">
        <v>65</v>
      </c>
      <c r="L42" s="12">
        <v>3</v>
      </c>
      <c r="M42" s="8" t="s">
        <v>65</v>
      </c>
      <c r="N42" s="10">
        <v>2.8</v>
      </c>
      <c r="O42" s="8" t="s">
        <v>65</v>
      </c>
      <c r="P42" s="10">
        <v>3.1</v>
      </c>
      <c r="Q42" s="8" t="s">
        <v>65</v>
      </c>
      <c r="R42" s="10">
        <v>3.1</v>
      </c>
      <c r="S42" s="8" t="s">
        <v>67</v>
      </c>
      <c r="T42" s="10">
        <v>2.8</v>
      </c>
      <c r="U42" s="8" t="s">
        <v>65</v>
      </c>
      <c r="V42" s="10">
        <v>2.7</v>
      </c>
      <c r="W42" s="8" t="s">
        <v>65</v>
      </c>
    </row>
    <row r="43" spans="1:23" x14ac:dyDescent="0.35">
      <c r="A43" s="5" t="s">
        <v>44</v>
      </c>
      <c r="B43" s="9">
        <v>4.2</v>
      </c>
      <c r="C43" s="7" t="s">
        <v>65</v>
      </c>
      <c r="D43" s="9">
        <v>3.2</v>
      </c>
      <c r="E43" s="7" t="s">
        <v>67</v>
      </c>
      <c r="F43" s="11">
        <v>3</v>
      </c>
      <c r="G43" s="7" t="s">
        <v>65</v>
      </c>
      <c r="H43" s="9">
        <v>2.8</v>
      </c>
      <c r="I43" s="7" t="s">
        <v>65</v>
      </c>
      <c r="J43" s="9">
        <v>2.6</v>
      </c>
      <c r="K43" s="7" t="s">
        <v>65</v>
      </c>
      <c r="L43" s="9">
        <v>2.6</v>
      </c>
      <c r="M43" s="7" t="s">
        <v>65</v>
      </c>
      <c r="N43" s="9">
        <v>2.6</v>
      </c>
      <c r="O43" s="7" t="s">
        <v>65</v>
      </c>
      <c r="P43" s="7" t="s">
        <v>70</v>
      </c>
      <c r="Q43" s="7" t="s">
        <v>65</v>
      </c>
      <c r="R43" s="7" t="s">
        <v>70</v>
      </c>
      <c r="S43" s="7" t="s">
        <v>65</v>
      </c>
      <c r="T43" s="7" t="s">
        <v>70</v>
      </c>
      <c r="U43" s="7" t="s">
        <v>65</v>
      </c>
      <c r="V43" s="7" t="s">
        <v>70</v>
      </c>
      <c r="W43" s="7" t="s">
        <v>65</v>
      </c>
    </row>
    <row r="44" spans="1:23" x14ac:dyDescent="0.35">
      <c r="A44" s="5" t="s">
        <v>45</v>
      </c>
      <c r="B44" s="8" t="s">
        <v>70</v>
      </c>
      <c r="C44" s="8" t="s">
        <v>65</v>
      </c>
      <c r="D44" s="8" t="s">
        <v>70</v>
      </c>
      <c r="E44" s="8" t="s">
        <v>65</v>
      </c>
      <c r="F44" s="8" t="s">
        <v>70</v>
      </c>
      <c r="G44" s="8" t="s">
        <v>65</v>
      </c>
      <c r="H44" s="8" t="s">
        <v>70</v>
      </c>
      <c r="I44" s="8" t="s">
        <v>65</v>
      </c>
      <c r="J44" s="8" t="s">
        <v>70</v>
      </c>
      <c r="K44" s="8" t="s">
        <v>65</v>
      </c>
      <c r="L44" s="8" t="s">
        <v>70</v>
      </c>
      <c r="M44" s="8" t="s">
        <v>65</v>
      </c>
      <c r="N44" s="8" t="s">
        <v>70</v>
      </c>
      <c r="O44" s="8" t="s">
        <v>65</v>
      </c>
      <c r="P44" s="8" t="s">
        <v>70</v>
      </c>
      <c r="Q44" s="8" t="s">
        <v>65</v>
      </c>
      <c r="R44" s="10">
        <v>8.3000000000000007</v>
      </c>
      <c r="S44" s="8" t="s">
        <v>67</v>
      </c>
      <c r="T44" s="10">
        <v>7.4</v>
      </c>
      <c r="U44" s="8" t="s">
        <v>65</v>
      </c>
      <c r="V44" s="10">
        <v>6.6</v>
      </c>
      <c r="W44" s="8" t="s">
        <v>65</v>
      </c>
    </row>
    <row r="45" spans="1:23" x14ac:dyDescent="0.35">
      <c r="A45" s="5" t="s">
        <v>46</v>
      </c>
      <c r="B45" s="9">
        <v>10.5</v>
      </c>
      <c r="C45" s="7" t="s">
        <v>65</v>
      </c>
      <c r="D45" s="9">
        <v>10.1</v>
      </c>
      <c r="E45" s="7" t="s">
        <v>67</v>
      </c>
      <c r="F45" s="9">
        <v>10.199999999999999</v>
      </c>
      <c r="G45" s="7" t="s">
        <v>65</v>
      </c>
      <c r="H45" s="9">
        <v>12.8</v>
      </c>
      <c r="I45" s="7" t="s">
        <v>65</v>
      </c>
      <c r="J45" s="9">
        <v>10.8</v>
      </c>
      <c r="K45" s="7" t="s">
        <v>65</v>
      </c>
      <c r="L45" s="9">
        <v>11.4</v>
      </c>
      <c r="M45" s="7" t="s">
        <v>65</v>
      </c>
      <c r="N45" s="9">
        <v>13.7</v>
      </c>
      <c r="O45" s="7" t="s">
        <v>65</v>
      </c>
      <c r="P45" s="9">
        <v>13.6</v>
      </c>
      <c r="Q45" s="7" t="s">
        <v>65</v>
      </c>
      <c r="R45" s="7" t="s">
        <v>70</v>
      </c>
      <c r="S45" s="7" t="s">
        <v>65</v>
      </c>
      <c r="T45" s="7" t="s">
        <v>70</v>
      </c>
      <c r="U45" s="7" t="s">
        <v>65</v>
      </c>
      <c r="V45" s="7" t="s">
        <v>70</v>
      </c>
      <c r="W45" s="7" t="s">
        <v>65</v>
      </c>
    </row>
    <row r="46" spans="1:23" x14ac:dyDescent="0.35">
      <c r="A46" s="5" t="s">
        <v>47</v>
      </c>
      <c r="B46" s="10">
        <v>19.8</v>
      </c>
      <c r="C46" s="8" t="s">
        <v>65</v>
      </c>
      <c r="D46" s="10">
        <v>20.100000000000001</v>
      </c>
      <c r="E46" s="8" t="s">
        <v>67</v>
      </c>
      <c r="F46" s="10">
        <v>19.399999999999999</v>
      </c>
      <c r="G46" s="8" t="s">
        <v>65</v>
      </c>
      <c r="H46" s="10">
        <v>17.7</v>
      </c>
      <c r="I46" s="8" t="s">
        <v>65</v>
      </c>
      <c r="J46" s="10">
        <v>15.6</v>
      </c>
      <c r="K46" s="8" t="s">
        <v>65</v>
      </c>
      <c r="L46" s="10">
        <v>15.3</v>
      </c>
      <c r="M46" s="8" t="s">
        <v>65</v>
      </c>
      <c r="N46" s="10">
        <v>13.5</v>
      </c>
      <c r="O46" s="8" t="s">
        <v>65</v>
      </c>
      <c r="P46" s="10">
        <v>12.3</v>
      </c>
      <c r="Q46" s="8" t="s">
        <v>65</v>
      </c>
      <c r="R46" s="8" t="s">
        <v>70</v>
      </c>
      <c r="S46" s="8" t="s">
        <v>65</v>
      </c>
      <c r="T46" s="8" t="s">
        <v>70</v>
      </c>
      <c r="U46" s="8" t="s">
        <v>65</v>
      </c>
      <c r="V46" s="8" t="s">
        <v>70</v>
      </c>
      <c r="W46" s="8" t="s">
        <v>65</v>
      </c>
    </row>
    <row r="47" spans="1:23" x14ac:dyDescent="0.35">
      <c r="A47" s="5" t="s">
        <v>48</v>
      </c>
      <c r="B47" s="9">
        <v>17.899999999999999</v>
      </c>
      <c r="C47" s="7" t="s">
        <v>65</v>
      </c>
      <c r="D47" s="9">
        <v>13.9</v>
      </c>
      <c r="E47" s="7" t="s">
        <v>67</v>
      </c>
      <c r="F47" s="9">
        <v>14.3</v>
      </c>
      <c r="G47" s="7" t="s">
        <v>65</v>
      </c>
      <c r="H47" s="9">
        <v>13.2</v>
      </c>
      <c r="I47" s="7" t="s">
        <v>65</v>
      </c>
      <c r="J47" s="9">
        <v>11.3</v>
      </c>
      <c r="K47" s="7" t="s">
        <v>65</v>
      </c>
      <c r="L47" s="9">
        <v>9.4</v>
      </c>
      <c r="M47" s="7" t="s">
        <v>65</v>
      </c>
      <c r="N47" s="9">
        <v>7.9</v>
      </c>
      <c r="O47" s="7" t="s">
        <v>65</v>
      </c>
      <c r="P47" s="9">
        <v>7.8</v>
      </c>
      <c r="Q47" s="7" t="s">
        <v>65</v>
      </c>
      <c r="R47" s="9">
        <v>7.4</v>
      </c>
      <c r="S47" s="7" t="s">
        <v>67</v>
      </c>
      <c r="T47" s="9">
        <v>5.4</v>
      </c>
      <c r="U47" s="7" t="s">
        <v>65</v>
      </c>
      <c r="V47" s="9">
        <v>5.8</v>
      </c>
      <c r="W47" s="7" t="s">
        <v>65</v>
      </c>
    </row>
    <row r="48" spans="1:23" x14ac:dyDescent="0.35">
      <c r="A48" s="5" t="s">
        <v>49</v>
      </c>
      <c r="B48" s="10">
        <v>6.7</v>
      </c>
      <c r="C48" s="8" t="s">
        <v>65</v>
      </c>
      <c r="D48" s="10">
        <v>7.6</v>
      </c>
      <c r="E48" s="8" t="s">
        <v>67</v>
      </c>
      <c r="F48" s="10">
        <v>7.4</v>
      </c>
      <c r="G48" s="8" t="s">
        <v>65</v>
      </c>
      <c r="H48" s="10">
        <v>8.6999999999999993</v>
      </c>
      <c r="I48" s="8" t="s">
        <v>65</v>
      </c>
      <c r="J48" s="10">
        <v>8.6</v>
      </c>
      <c r="K48" s="8" t="s">
        <v>65</v>
      </c>
      <c r="L48" s="12">
        <v>9</v>
      </c>
      <c r="M48" s="8" t="s">
        <v>65</v>
      </c>
      <c r="N48" s="10">
        <v>10.199999999999999</v>
      </c>
      <c r="O48" s="8" t="s">
        <v>65</v>
      </c>
      <c r="P48" s="12">
        <v>10</v>
      </c>
      <c r="Q48" s="8" t="s">
        <v>65</v>
      </c>
      <c r="R48" s="10">
        <v>9.3000000000000007</v>
      </c>
      <c r="S48" s="8" t="s">
        <v>67</v>
      </c>
      <c r="T48" s="10">
        <v>8.5</v>
      </c>
      <c r="U48" s="8" t="s">
        <v>65</v>
      </c>
      <c r="V48" s="10">
        <v>6.7</v>
      </c>
      <c r="W48" s="8" t="s">
        <v>65</v>
      </c>
    </row>
    <row r="50" spans="1:2" x14ac:dyDescent="0.35">
      <c r="A50" s="1" t="s">
        <v>71</v>
      </c>
    </row>
    <row r="51" spans="1:2" x14ac:dyDescent="0.35">
      <c r="A51" s="1" t="s">
        <v>70</v>
      </c>
      <c r="B51" s="2" t="s">
        <v>72</v>
      </c>
    </row>
    <row r="52" spans="1:2" x14ac:dyDescent="0.35">
      <c r="A52" s="1" t="s">
        <v>73</v>
      </c>
    </row>
    <row r="53" spans="1:2" x14ac:dyDescent="0.35">
      <c r="A53" s="1" t="s">
        <v>68</v>
      </c>
      <c r="B53" s="2" t="s">
        <v>74</v>
      </c>
    </row>
    <row r="54" spans="1:2" x14ac:dyDescent="0.35">
      <c r="A54" s="1" t="s">
        <v>77</v>
      </c>
      <c r="B54" s="2" t="s">
        <v>79</v>
      </c>
    </row>
    <row r="55" spans="1:2" x14ac:dyDescent="0.35">
      <c r="A55" s="1" t="s">
        <v>67</v>
      </c>
      <c r="B55" s="2" t="s">
        <v>75</v>
      </c>
    </row>
    <row r="56" spans="1:2" x14ac:dyDescent="0.35">
      <c r="A56" s="1" t="s">
        <v>69</v>
      </c>
      <c r="B56" s="2" t="s">
        <v>76</v>
      </c>
    </row>
    <row r="57" spans="1:2" x14ac:dyDescent="0.35">
      <c r="A57" s="1" t="s">
        <v>78</v>
      </c>
      <c r="B57" s="2" t="s">
        <v>80</v>
      </c>
    </row>
  </sheetData>
  <mergeCells count="11">
    <mergeCell ref="V11:W11"/>
    <mergeCell ref="L11:M11"/>
    <mergeCell ref="N11:O11"/>
    <mergeCell ref="P11:Q11"/>
    <mergeCell ref="R11:S11"/>
    <mergeCell ref="T11:U11"/>
    <mergeCell ref="B11:C11"/>
    <mergeCell ref="D11:E11"/>
    <mergeCell ref="F11:G11"/>
    <mergeCell ref="H11:I11"/>
    <mergeCell ref="J11:K1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57"/>
  <sheetViews>
    <sheetView workbookViewId="0">
      <pane xSplit="1" ySplit="12" topLeftCell="B13" activePane="bottomRight" state="frozen"/>
      <selection pane="topRight"/>
      <selection pane="bottomLeft"/>
      <selection pane="bottomRight" activeCell="C8" sqref="C8"/>
    </sheetView>
  </sheetViews>
  <sheetFormatPr defaultRowHeight="11.4" customHeight="1" x14ac:dyDescent="0.35"/>
  <cols>
    <col min="1" max="1" width="21.90625" customWidth="1"/>
    <col min="2" max="2" width="10" customWidth="1"/>
    <col min="3" max="3" width="5" customWidth="1"/>
    <col min="4" max="4" width="10" customWidth="1"/>
    <col min="5" max="5" width="5" customWidth="1"/>
    <col min="6" max="6" width="10" customWidth="1"/>
    <col min="7" max="7" width="5" customWidth="1"/>
    <col min="8" max="8" width="10" customWidth="1"/>
    <col min="9" max="9" width="5" customWidth="1"/>
    <col min="10" max="10" width="10" customWidth="1"/>
    <col min="11" max="11" width="5" customWidth="1"/>
    <col min="12" max="12" width="10" customWidth="1"/>
    <col min="13" max="13" width="5" customWidth="1"/>
    <col min="14" max="14" width="10" customWidth="1"/>
    <col min="15" max="15" width="5" customWidth="1"/>
    <col min="16" max="16" width="10" customWidth="1"/>
    <col min="17" max="17" width="5" customWidth="1"/>
    <col min="18" max="18" width="10" customWidth="1"/>
    <col min="19" max="19" width="5" customWidth="1"/>
    <col min="20" max="20" width="10" customWidth="1"/>
    <col min="21" max="21" width="5" customWidth="1"/>
    <col min="22" max="22" width="10" customWidth="1"/>
    <col min="23" max="23" width="5" customWidth="1"/>
  </cols>
  <sheetData>
    <row r="1" spans="1:23" x14ac:dyDescent="0.35">
      <c r="A1" s="2" t="s">
        <v>61</v>
      </c>
    </row>
    <row r="2" spans="1:23" x14ac:dyDescent="0.35">
      <c r="A2" s="2" t="s">
        <v>62</v>
      </c>
      <c r="B2" s="1" t="s">
        <v>0</v>
      </c>
    </row>
    <row r="3" spans="1:23" x14ac:dyDescent="0.35">
      <c r="A3" s="2" t="s">
        <v>63</v>
      </c>
      <c r="B3" s="2" t="s">
        <v>1</v>
      </c>
    </row>
    <row r="4" spans="1:23" x14ac:dyDescent="0.35"/>
    <row r="5" spans="1:23" x14ac:dyDescent="0.35">
      <c r="A5" s="1" t="s">
        <v>2</v>
      </c>
      <c r="C5" s="2" t="s">
        <v>7</v>
      </c>
    </row>
    <row r="6" spans="1:23" x14ac:dyDescent="0.35">
      <c r="A6" s="1" t="s">
        <v>3</v>
      </c>
      <c r="C6" s="2" t="s">
        <v>8</v>
      </c>
    </row>
    <row r="7" spans="1:23" x14ac:dyDescent="0.35">
      <c r="A7" s="1" t="s">
        <v>4</v>
      </c>
      <c r="C7" s="2" t="s">
        <v>13</v>
      </c>
    </row>
    <row r="8" spans="1:23" x14ac:dyDescent="0.35">
      <c r="A8" s="1" t="s">
        <v>5</v>
      </c>
      <c r="C8" s="2" t="s">
        <v>10</v>
      </c>
    </row>
    <row r="9" spans="1:23" x14ac:dyDescent="0.35">
      <c r="A9" s="1" t="s">
        <v>6</v>
      </c>
      <c r="C9" s="2" t="s">
        <v>11</v>
      </c>
    </row>
    <row r="10" spans="1:23" x14ac:dyDescent="0.35"/>
    <row r="11" spans="1:23" x14ac:dyDescent="0.35">
      <c r="A11" s="3" t="s">
        <v>64</v>
      </c>
      <c r="B11" s="96" t="s">
        <v>50</v>
      </c>
      <c r="C11" s="96" t="s">
        <v>65</v>
      </c>
      <c r="D11" s="96" t="s">
        <v>51</v>
      </c>
      <c r="E11" s="96" t="s">
        <v>65</v>
      </c>
      <c r="F11" s="96" t="s">
        <v>52</v>
      </c>
      <c r="G11" s="96" t="s">
        <v>65</v>
      </c>
      <c r="H11" s="96" t="s">
        <v>53</v>
      </c>
      <c r="I11" s="96" t="s">
        <v>65</v>
      </c>
      <c r="J11" s="96" t="s">
        <v>54</v>
      </c>
      <c r="K11" s="96" t="s">
        <v>65</v>
      </c>
      <c r="L11" s="96" t="s">
        <v>55</v>
      </c>
      <c r="M11" s="96" t="s">
        <v>65</v>
      </c>
      <c r="N11" s="96" t="s">
        <v>56</v>
      </c>
      <c r="O11" s="96" t="s">
        <v>65</v>
      </c>
      <c r="P11" s="96" t="s">
        <v>57</v>
      </c>
      <c r="Q11" s="96" t="s">
        <v>65</v>
      </c>
      <c r="R11" s="96" t="s">
        <v>58</v>
      </c>
      <c r="S11" s="96" t="s">
        <v>65</v>
      </c>
      <c r="T11" s="96" t="s">
        <v>59</v>
      </c>
      <c r="U11" s="96" t="s">
        <v>65</v>
      </c>
      <c r="V11" s="96" t="s">
        <v>60</v>
      </c>
      <c r="W11" s="96" t="s">
        <v>65</v>
      </c>
    </row>
    <row r="12" spans="1:23" x14ac:dyDescent="0.35">
      <c r="A12" s="4" t="s">
        <v>66</v>
      </c>
      <c r="B12" s="6" t="s">
        <v>65</v>
      </c>
      <c r="C12" s="6" t="s">
        <v>65</v>
      </c>
      <c r="D12" s="6" t="s">
        <v>65</v>
      </c>
      <c r="E12" s="6" t="s">
        <v>65</v>
      </c>
      <c r="F12" s="6" t="s">
        <v>65</v>
      </c>
      <c r="G12" s="6" t="s">
        <v>65</v>
      </c>
      <c r="H12" s="6" t="s">
        <v>65</v>
      </c>
      <c r="I12" s="6" t="s">
        <v>65</v>
      </c>
      <c r="J12" s="6" t="s">
        <v>65</v>
      </c>
      <c r="K12" s="6" t="s">
        <v>65</v>
      </c>
      <c r="L12" s="6" t="s">
        <v>65</v>
      </c>
      <c r="M12" s="6" t="s">
        <v>65</v>
      </c>
      <c r="N12" s="6" t="s">
        <v>65</v>
      </c>
      <c r="O12" s="6" t="s">
        <v>65</v>
      </c>
      <c r="P12" s="6" t="s">
        <v>65</v>
      </c>
      <c r="Q12" s="6" t="s">
        <v>65</v>
      </c>
      <c r="R12" s="6" t="s">
        <v>65</v>
      </c>
      <c r="S12" s="6" t="s">
        <v>65</v>
      </c>
      <c r="T12" s="6" t="s">
        <v>65</v>
      </c>
      <c r="U12" s="6" t="s">
        <v>65</v>
      </c>
      <c r="V12" s="6" t="s">
        <v>65</v>
      </c>
      <c r="W12" s="6" t="s">
        <v>65</v>
      </c>
    </row>
    <row r="13" spans="1:23" x14ac:dyDescent="0.35">
      <c r="A13" s="5" t="s">
        <v>14</v>
      </c>
      <c r="B13" s="9">
        <v>5.2</v>
      </c>
      <c r="C13" s="7" t="s">
        <v>65</v>
      </c>
      <c r="D13" s="9">
        <v>4.7</v>
      </c>
      <c r="E13" s="7" t="s">
        <v>67</v>
      </c>
      <c r="F13" s="9">
        <v>4.3</v>
      </c>
      <c r="G13" s="7" t="s">
        <v>65</v>
      </c>
      <c r="H13" s="9">
        <v>4.4000000000000004</v>
      </c>
      <c r="I13" s="7" t="s">
        <v>65</v>
      </c>
      <c r="J13" s="9">
        <v>4.7</v>
      </c>
      <c r="K13" s="7" t="s">
        <v>67</v>
      </c>
      <c r="L13" s="9">
        <v>3.4</v>
      </c>
      <c r="M13" s="7" t="s">
        <v>65</v>
      </c>
      <c r="N13" s="11">
        <v>3</v>
      </c>
      <c r="O13" s="7" t="s">
        <v>65</v>
      </c>
      <c r="P13" s="9">
        <v>3.3</v>
      </c>
      <c r="Q13" s="7" t="s">
        <v>65</v>
      </c>
      <c r="R13" s="9">
        <v>3.4</v>
      </c>
      <c r="S13" s="7" t="s">
        <v>67</v>
      </c>
      <c r="T13" s="9">
        <v>2.9</v>
      </c>
      <c r="U13" s="7" t="s">
        <v>65</v>
      </c>
      <c r="V13" s="9">
        <v>2.9</v>
      </c>
      <c r="W13" s="7" t="s">
        <v>65</v>
      </c>
    </row>
    <row r="14" spans="1:23" x14ac:dyDescent="0.35">
      <c r="A14" s="5" t="s">
        <v>15</v>
      </c>
      <c r="B14" s="10">
        <v>6.4</v>
      </c>
      <c r="C14" s="8" t="s">
        <v>65</v>
      </c>
      <c r="D14" s="10">
        <v>4.9000000000000004</v>
      </c>
      <c r="E14" s="8" t="s">
        <v>67</v>
      </c>
      <c r="F14" s="10">
        <v>3.9</v>
      </c>
      <c r="G14" s="8" t="s">
        <v>65</v>
      </c>
      <c r="H14" s="10">
        <v>3.3</v>
      </c>
      <c r="I14" s="8" t="s">
        <v>65</v>
      </c>
      <c r="J14" s="10">
        <v>2.9</v>
      </c>
      <c r="K14" s="8" t="s">
        <v>65</v>
      </c>
      <c r="L14" s="10">
        <v>2.2999999999999998</v>
      </c>
      <c r="M14" s="8" t="s">
        <v>65</v>
      </c>
      <c r="N14" s="12">
        <v>2</v>
      </c>
      <c r="O14" s="8" t="s">
        <v>67</v>
      </c>
      <c r="P14" s="10">
        <v>2.4</v>
      </c>
      <c r="Q14" s="8" t="s">
        <v>65</v>
      </c>
      <c r="R14" s="10">
        <v>1.9</v>
      </c>
      <c r="S14" s="8" t="s">
        <v>67</v>
      </c>
      <c r="T14" s="10">
        <v>1.4</v>
      </c>
      <c r="U14" s="8" t="s">
        <v>65</v>
      </c>
      <c r="V14" s="12">
        <v>2</v>
      </c>
      <c r="W14" s="8" t="s">
        <v>65</v>
      </c>
    </row>
    <row r="15" spans="1:23" x14ac:dyDescent="0.35">
      <c r="A15" s="5" t="s">
        <v>16</v>
      </c>
      <c r="B15" s="9">
        <v>3.4</v>
      </c>
      <c r="C15" s="7" t="s">
        <v>65</v>
      </c>
      <c r="D15" s="9">
        <v>3.4</v>
      </c>
      <c r="E15" s="7" t="s">
        <v>67</v>
      </c>
      <c r="F15" s="9">
        <v>2.8</v>
      </c>
      <c r="G15" s="7" t="s">
        <v>65</v>
      </c>
      <c r="H15" s="9">
        <v>2.4</v>
      </c>
      <c r="I15" s="7" t="s">
        <v>65</v>
      </c>
      <c r="J15" s="9">
        <v>1.8</v>
      </c>
      <c r="K15" s="7" t="s">
        <v>65</v>
      </c>
      <c r="L15" s="9">
        <v>1.4</v>
      </c>
      <c r="M15" s="7" t="s">
        <v>65</v>
      </c>
      <c r="N15" s="9">
        <v>1.1000000000000001</v>
      </c>
      <c r="O15" s="7" t="s">
        <v>65</v>
      </c>
      <c r="P15" s="9">
        <v>1.7</v>
      </c>
      <c r="Q15" s="7" t="s">
        <v>65</v>
      </c>
      <c r="R15" s="9">
        <v>1.5</v>
      </c>
      <c r="S15" s="7" t="s">
        <v>67</v>
      </c>
      <c r="T15" s="11">
        <v>1</v>
      </c>
      <c r="U15" s="7" t="s">
        <v>65</v>
      </c>
      <c r="V15" s="9">
        <v>1.7</v>
      </c>
      <c r="W15" s="7" t="s">
        <v>65</v>
      </c>
    </row>
    <row r="16" spans="1:23" x14ac:dyDescent="0.35">
      <c r="A16" s="5" t="s">
        <v>17</v>
      </c>
      <c r="B16" s="10">
        <v>4.8</v>
      </c>
      <c r="C16" s="8" t="s">
        <v>65</v>
      </c>
      <c r="D16" s="10">
        <v>5.2</v>
      </c>
      <c r="E16" s="8" t="s">
        <v>67</v>
      </c>
      <c r="F16" s="10">
        <v>5.0999999999999996</v>
      </c>
      <c r="G16" s="8" t="s">
        <v>65</v>
      </c>
      <c r="H16" s="10">
        <v>4.9000000000000004</v>
      </c>
      <c r="I16" s="8" t="s">
        <v>67</v>
      </c>
      <c r="J16" s="10">
        <v>4.8</v>
      </c>
      <c r="K16" s="8" t="s">
        <v>67</v>
      </c>
      <c r="L16" s="10">
        <v>4.8</v>
      </c>
      <c r="M16" s="8" t="s">
        <v>65</v>
      </c>
      <c r="N16" s="10">
        <v>4.3</v>
      </c>
      <c r="O16" s="8" t="s">
        <v>65</v>
      </c>
      <c r="P16" s="10">
        <v>4.9000000000000004</v>
      </c>
      <c r="Q16" s="8" t="s">
        <v>65</v>
      </c>
      <c r="R16" s="10">
        <v>3.9</v>
      </c>
      <c r="S16" s="8" t="s">
        <v>67</v>
      </c>
      <c r="T16" s="10">
        <v>3.5</v>
      </c>
      <c r="U16" s="8" t="s">
        <v>65</v>
      </c>
      <c r="V16" s="10">
        <v>3.9</v>
      </c>
      <c r="W16" s="8" t="s">
        <v>67</v>
      </c>
    </row>
    <row r="17" spans="1:23" x14ac:dyDescent="0.35">
      <c r="A17" s="5" t="s">
        <v>18</v>
      </c>
      <c r="B17" s="9">
        <v>2.6</v>
      </c>
      <c r="C17" s="7" t="s">
        <v>65</v>
      </c>
      <c r="D17" s="9">
        <v>2.8</v>
      </c>
      <c r="E17" s="7" t="s">
        <v>67</v>
      </c>
      <c r="F17" s="9">
        <v>2.6</v>
      </c>
      <c r="G17" s="7" t="s">
        <v>65</v>
      </c>
      <c r="H17" s="9">
        <v>2.2999999999999998</v>
      </c>
      <c r="I17" s="7" t="s">
        <v>65</v>
      </c>
      <c r="J17" s="11">
        <v>2</v>
      </c>
      <c r="K17" s="7" t="s">
        <v>65</v>
      </c>
      <c r="L17" s="9">
        <v>1.9</v>
      </c>
      <c r="M17" s="7" t="s">
        <v>65</v>
      </c>
      <c r="N17" s="9">
        <v>1.9</v>
      </c>
      <c r="O17" s="7" t="s">
        <v>65</v>
      </c>
      <c r="P17" s="9">
        <v>2.6</v>
      </c>
      <c r="Q17" s="7" t="s">
        <v>67</v>
      </c>
      <c r="R17" s="9">
        <v>2.5</v>
      </c>
      <c r="S17" s="7" t="s">
        <v>67</v>
      </c>
      <c r="T17" s="9">
        <v>2.2000000000000002</v>
      </c>
      <c r="U17" s="7" t="s">
        <v>65</v>
      </c>
      <c r="V17" s="9">
        <v>2.4</v>
      </c>
      <c r="W17" s="7" t="s">
        <v>65</v>
      </c>
    </row>
    <row r="18" spans="1:23" x14ac:dyDescent="0.35">
      <c r="A18" s="5" t="s">
        <v>19</v>
      </c>
      <c r="B18" s="10">
        <v>6.1</v>
      </c>
      <c r="C18" s="8" t="s">
        <v>65</v>
      </c>
      <c r="D18" s="10">
        <v>4.9000000000000004</v>
      </c>
      <c r="E18" s="8" t="s">
        <v>67</v>
      </c>
      <c r="F18" s="10">
        <v>4.4000000000000004</v>
      </c>
      <c r="G18" s="8" t="s">
        <v>65</v>
      </c>
      <c r="H18" s="10">
        <v>3.8</v>
      </c>
      <c r="I18" s="8" t="s">
        <v>65</v>
      </c>
      <c r="J18" s="10">
        <v>3.1</v>
      </c>
      <c r="K18" s="8" t="s">
        <v>65</v>
      </c>
      <c r="L18" s="10">
        <v>3.5</v>
      </c>
      <c r="M18" s="8" t="s">
        <v>65</v>
      </c>
      <c r="N18" s="12">
        <v>3</v>
      </c>
      <c r="O18" s="8" t="s">
        <v>65</v>
      </c>
      <c r="P18" s="12">
        <v>5</v>
      </c>
      <c r="Q18" s="8" t="s">
        <v>65</v>
      </c>
      <c r="R18" s="10">
        <v>3.3</v>
      </c>
      <c r="S18" s="8" t="s">
        <v>67</v>
      </c>
      <c r="T18" s="10">
        <v>3.5</v>
      </c>
      <c r="U18" s="8" t="s">
        <v>65</v>
      </c>
      <c r="V18" s="12">
        <v>4</v>
      </c>
      <c r="W18" s="8" t="s">
        <v>65</v>
      </c>
    </row>
    <row r="19" spans="1:23" x14ac:dyDescent="0.35">
      <c r="A19" s="5" t="s">
        <v>20</v>
      </c>
      <c r="B19" s="9">
        <v>7.8</v>
      </c>
      <c r="C19" s="7" t="s">
        <v>65</v>
      </c>
      <c r="D19" s="9">
        <v>7.1</v>
      </c>
      <c r="E19" s="7" t="s">
        <v>67</v>
      </c>
      <c r="F19" s="9">
        <v>5.9</v>
      </c>
      <c r="G19" s="7" t="s">
        <v>65</v>
      </c>
      <c r="H19" s="11">
        <v>5</v>
      </c>
      <c r="I19" s="7" t="s">
        <v>65</v>
      </c>
      <c r="J19" s="9">
        <v>4.2</v>
      </c>
      <c r="K19" s="7" t="s">
        <v>67</v>
      </c>
      <c r="L19" s="9">
        <v>3.9</v>
      </c>
      <c r="M19" s="7" t="s">
        <v>65</v>
      </c>
      <c r="N19" s="9">
        <v>3.2</v>
      </c>
      <c r="O19" s="7" t="s">
        <v>65</v>
      </c>
      <c r="P19" s="9">
        <v>4.2</v>
      </c>
      <c r="Q19" s="7" t="s">
        <v>65</v>
      </c>
      <c r="R19" s="9">
        <v>4.2</v>
      </c>
      <c r="S19" s="7" t="s">
        <v>67</v>
      </c>
      <c r="T19" s="9">
        <v>3.2</v>
      </c>
      <c r="U19" s="7" t="s">
        <v>65</v>
      </c>
      <c r="V19" s="11">
        <v>3</v>
      </c>
      <c r="W19" s="7" t="s">
        <v>65</v>
      </c>
    </row>
    <row r="20" spans="1:23" x14ac:dyDescent="0.35">
      <c r="A20" s="5" t="s">
        <v>21</v>
      </c>
      <c r="B20" s="10">
        <v>24.5</v>
      </c>
      <c r="C20" s="8" t="s">
        <v>65</v>
      </c>
      <c r="D20" s="10">
        <v>23.1</v>
      </c>
      <c r="E20" s="8" t="s">
        <v>67</v>
      </c>
      <c r="F20" s="10">
        <v>23.2</v>
      </c>
      <c r="G20" s="8" t="s">
        <v>65</v>
      </c>
      <c r="H20" s="10">
        <v>22.3</v>
      </c>
      <c r="I20" s="8" t="s">
        <v>65</v>
      </c>
      <c r="J20" s="10">
        <v>20.5</v>
      </c>
      <c r="K20" s="8" t="s">
        <v>65</v>
      </c>
      <c r="L20" s="10">
        <v>18.5</v>
      </c>
      <c r="M20" s="8" t="s">
        <v>65</v>
      </c>
      <c r="N20" s="10">
        <v>15.9</v>
      </c>
      <c r="O20" s="8" t="s">
        <v>65</v>
      </c>
      <c r="P20" s="10">
        <v>14.9</v>
      </c>
      <c r="Q20" s="8" t="s">
        <v>65</v>
      </c>
      <c r="R20" s="10">
        <v>13.7</v>
      </c>
      <c r="S20" s="8" t="s">
        <v>67</v>
      </c>
      <c r="T20" s="10">
        <v>10.8</v>
      </c>
      <c r="U20" s="8" t="s">
        <v>65</v>
      </c>
      <c r="V20" s="12">
        <v>10</v>
      </c>
      <c r="W20" s="8" t="s">
        <v>65</v>
      </c>
    </row>
    <row r="21" spans="1:23" x14ac:dyDescent="0.35">
      <c r="A21" s="5" t="s">
        <v>22</v>
      </c>
      <c r="B21" s="9">
        <v>17.600000000000001</v>
      </c>
      <c r="C21" s="7" t="s">
        <v>65</v>
      </c>
      <c r="D21" s="9">
        <v>16.3</v>
      </c>
      <c r="E21" s="7" t="s">
        <v>67</v>
      </c>
      <c r="F21" s="11">
        <v>15</v>
      </c>
      <c r="G21" s="7" t="s">
        <v>65</v>
      </c>
      <c r="H21" s="9">
        <v>13.3</v>
      </c>
      <c r="I21" s="7" t="s">
        <v>65</v>
      </c>
      <c r="J21" s="9">
        <v>11.5</v>
      </c>
      <c r="K21" s="7" t="s">
        <v>65</v>
      </c>
      <c r="L21" s="9">
        <v>10.199999999999999</v>
      </c>
      <c r="M21" s="7" t="s">
        <v>65</v>
      </c>
      <c r="N21" s="9">
        <v>9.8000000000000007</v>
      </c>
      <c r="O21" s="7" t="s">
        <v>65</v>
      </c>
      <c r="P21" s="9">
        <v>11.5</v>
      </c>
      <c r="Q21" s="7" t="s">
        <v>65</v>
      </c>
      <c r="R21" s="9">
        <v>10.4</v>
      </c>
      <c r="S21" s="7" t="s">
        <v>68</v>
      </c>
      <c r="T21" s="9">
        <v>8.9</v>
      </c>
      <c r="U21" s="7" t="s">
        <v>69</v>
      </c>
      <c r="V21" s="9">
        <v>8.6</v>
      </c>
      <c r="W21" s="7" t="s">
        <v>69</v>
      </c>
    </row>
    <row r="22" spans="1:23" x14ac:dyDescent="0.35">
      <c r="A22" s="5" t="s">
        <v>23</v>
      </c>
      <c r="B22" s="10">
        <v>5.9</v>
      </c>
      <c r="C22" s="8" t="s">
        <v>67</v>
      </c>
      <c r="D22" s="10">
        <v>6.3</v>
      </c>
      <c r="E22" s="8" t="s">
        <v>67</v>
      </c>
      <c r="F22" s="10">
        <v>6.1</v>
      </c>
      <c r="G22" s="8" t="s">
        <v>65</v>
      </c>
      <c r="H22" s="10">
        <v>5.9</v>
      </c>
      <c r="I22" s="8" t="s">
        <v>65</v>
      </c>
      <c r="J22" s="10">
        <v>5.5</v>
      </c>
      <c r="K22" s="8" t="s">
        <v>65</v>
      </c>
      <c r="L22" s="10">
        <v>5.5</v>
      </c>
      <c r="M22" s="8" t="s">
        <v>65</v>
      </c>
      <c r="N22" s="10">
        <v>4.9000000000000004</v>
      </c>
      <c r="O22" s="8" t="s">
        <v>65</v>
      </c>
      <c r="P22" s="10">
        <v>5.2</v>
      </c>
      <c r="Q22" s="8" t="s">
        <v>65</v>
      </c>
      <c r="R22" s="10">
        <v>5.2</v>
      </c>
      <c r="S22" s="8" t="s">
        <v>68</v>
      </c>
      <c r="T22" s="10">
        <v>4.7</v>
      </c>
      <c r="U22" s="8" t="s">
        <v>69</v>
      </c>
      <c r="V22" s="10">
        <v>4.9000000000000004</v>
      </c>
      <c r="W22" s="8" t="s">
        <v>69</v>
      </c>
    </row>
    <row r="23" spans="1:23" x14ac:dyDescent="0.35">
      <c r="A23" s="5" t="s">
        <v>24</v>
      </c>
      <c r="B23" s="9">
        <v>11.9</v>
      </c>
      <c r="C23" s="7" t="s">
        <v>65</v>
      </c>
      <c r="D23" s="9">
        <v>10.199999999999999</v>
      </c>
      <c r="E23" s="7" t="s">
        <v>67</v>
      </c>
      <c r="F23" s="9">
        <v>9.4</v>
      </c>
      <c r="G23" s="7" t="s">
        <v>65</v>
      </c>
      <c r="H23" s="9">
        <v>8.6999999999999993</v>
      </c>
      <c r="I23" s="7" t="s">
        <v>65</v>
      </c>
      <c r="J23" s="11">
        <v>7</v>
      </c>
      <c r="K23" s="7" t="s">
        <v>65</v>
      </c>
      <c r="L23" s="9">
        <v>6.6</v>
      </c>
      <c r="M23" s="7" t="s">
        <v>65</v>
      </c>
      <c r="N23" s="9">
        <v>5.9</v>
      </c>
      <c r="O23" s="7" t="s">
        <v>67</v>
      </c>
      <c r="P23" s="9">
        <v>5.7</v>
      </c>
      <c r="Q23" s="7" t="s">
        <v>65</v>
      </c>
      <c r="R23" s="11">
        <v>5</v>
      </c>
      <c r="S23" s="7" t="s">
        <v>67</v>
      </c>
      <c r="T23" s="9">
        <v>5.3</v>
      </c>
      <c r="U23" s="7" t="s">
        <v>65</v>
      </c>
      <c r="V23" s="9">
        <v>4.4000000000000004</v>
      </c>
      <c r="W23" s="7" t="s">
        <v>65</v>
      </c>
    </row>
    <row r="24" spans="1:23" x14ac:dyDescent="0.35">
      <c r="A24" s="5" t="s">
        <v>25</v>
      </c>
      <c r="B24" s="10">
        <v>8.6999999999999993</v>
      </c>
      <c r="C24" s="8" t="s">
        <v>65</v>
      </c>
      <c r="D24" s="10">
        <v>9.3000000000000007</v>
      </c>
      <c r="E24" s="8" t="s">
        <v>67</v>
      </c>
      <c r="F24" s="10">
        <v>8.5</v>
      </c>
      <c r="G24" s="8" t="s">
        <v>65</v>
      </c>
      <c r="H24" s="10">
        <v>8.1</v>
      </c>
      <c r="I24" s="8" t="s">
        <v>65</v>
      </c>
      <c r="J24" s="10">
        <v>7.5</v>
      </c>
      <c r="K24" s="8" t="s">
        <v>65</v>
      </c>
      <c r="L24" s="10">
        <v>7.1</v>
      </c>
      <c r="M24" s="8" t="s">
        <v>67</v>
      </c>
      <c r="N24" s="10">
        <v>6.6</v>
      </c>
      <c r="O24" s="8" t="s">
        <v>65</v>
      </c>
      <c r="P24" s="10">
        <v>6.3</v>
      </c>
      <c r="Q24" s="8" t="s">
        <v>65</v>
      </c>
      <c r="R24" s="10">
        <v>5.7</v>
      </c>
      <c r="S24" s="8" t="s">
        <v>67</v>
      </c>
      <c r="T24" s="10">
        <v>4.8</v>
      </c>
      <c r="U24" s="8" t="s">
        <v>65</v>
      </c>
      <c r="V24" s="10">
        <v>4.4000000000000004</v>
      </c>
      <c r="W24" s="8" t="s">
        <v>65</v>
      </c>
    </row>
    <row r="25" spans="1:23" x14ac:dyDescent="0.35">
      <c r="A25" s="5" t="s">
        <v>26</v>
      </c>
      <c r="B25" s="9">
        <v>14.4</v>
      </c>
      <c r="C25" s="7" t="s">
        <v>65</v>
      </c>
      <c r="D25" s="9">
        <v>14.1</v>
      </c>
      <c r="E25" s="7" t="s">
        <v>67</v>
      </c>
      <c r="F25" s="9">
        <v>13.8</v>
      </c>
      <c r="G25" s="7" t="s">
        <v>65</v>
      </c>
      <c r="H25" s="9">
        <v>11.6</v>
      </c>
      <c r="I25" s="7" t="s">
        <v>65</v>
      </c>
      <c r="J25" s="9">
        <v>10.7</v>
      </c>
      <c r="K25" s="7" t="s">
        <v>65</v>
      </c>
      <c r="L25" s="11">
        <v>8</v>
      </c>
      <c r="M25" s="7" t="s">
        <v>65</v>
      </c>
      <c r="N25" s="9">
        <v>7.5</v>
      </c>
      <c r="O25" s="7" t="s">
        <v>65</v>
      </c>
      <c r="P25" s="9">
        <v>6.9</v>
      </c>
      <c r="Q25" s="7" t="s">
        <v>65</v>
      </c>
      <c r="R25" s="9">
        <v>6.9</v>
      </c>
      <c r="S25" s="7" t="s">
        <v>67</v>
      </c>
      <c r="T25" s="9">
        <v>6.8</v>
      </c>
      <c r="U25" s="7" t="s">
        <v>65</v>
      </c>
      <c r="V25" s="9">
        <v>5.6</v>
      </c>
      <c r="W25" s="7" t="s">
        <v>67</v>
      </c>
    </row>
    <row r="26" spans="1:23" x14ac:dyDescent="0.35">
      <c r="A26" s="5" t="s">
        <v>27</v>
      </c>
      <c r="B26" s="10">
        <v>6.4</v>
      </c>
      <c r="C26" s="8" t="s">
        <v>65</v>
      </c>
      <c r="D26" s="12">
        <v>6</v>
      </c>
      <c r="E26" s="8" t="s">
        <v>67</v>
      </c>
      <c r="F26" s="10">
        <v>5.4</v>
      </c>
      <c r="G26" s="8" t="s">
        <v>65</v>
      </c>
      <c r="H26" s="10">
        <v>4.2</v>
      </c>
      <c r="I26" s="8" t="s">
        <v>65</v>
      </c>
      <c r="J26" s="12">
        <v>4</v>
      </c>
      <c r="K26" s="8" t="s">
        <v>65</v>
      </c>
      <c r="L26" s="10">
        <v>3.4</v>
      </c>
      <c r="M26" s="8" t="s">
        <v>65</v>
      </c>
      <c r="N26" s="10">
        <v>3.4</v>
      </c>
      <c r="O26" s="8" t="s">
        <v>65</v>
      </c>
      <c r="P26" s="10">
        <v>4.5</v>
      </c>
      <c r="Q26" s="8" t="s">
        <v>65</v>
      </c>
      <c r="R26" s="10">
        <v>4.5999999999999996</v>
      </c>
      <c r="S26" s="8" t="s">
        <v>67</v>
      </c>
      <c r="T26" s="10">
        <v>4.0999999999999996</v>
      </c>
      <c r="U26" s="8" t="s">
        <v>65</v>
      </c>
      <c r="V26" s="10">
        <v>3.5</v>
      </c>
      <c r="W26" s="8" t="s">
        <v>65</v>
      </c>
    </row>
    <row r="27" spans="1:23" x14ac:dyDescent="0.35">
      <c r="A27" s="5" t="s">
        <v>28</v>
      </c>
      <c r="B27" s="9">
        <v>5.3</v>
      </c>
      <c r="C27" s="7" t="s">
        <v>65</v>
      </c>
      <c r="D27" s="9">
        <v>4.4000000000000004</v>
      </c>
      <c r="E27" s="7" t="s">
        <v>67</v>
      </c>
      <c r="F27" s="11">
        <v>4</v>
      </c>
      <c r="G27" s="7" t="s">
        <v>65</v>
      </c>
      <c r="H27" s="9">
        <v>2.9</v>
      </c>
      <c r="I27" s="7" t="s">
        <v>65</v>
      </c>
      <c r="J27" s="9">
        <v>2.8</v>
      </c>
      <c r="K27" s="7" t="s">
        <v>65</v>
      </c>
      <c r="L27" s="9">
        <v>2.8</v>
      </c>
      <c r="M27" s="7" t="s">
        <v>65</v>
      </c>
      <c r="N27" s="9">
        <v>2.7</v>
      </c>
      <c r="O27" s="7" t="s">
        <v>65</v>
      </c>
      <c r="P27" s="9">
        <v>4.0999999999999996</v>
      </c>
      <c r="Q27" s="7" t="s">
        <v>65</v>
      </c>
      <c r="R27" s="9">
        <v>3.9</v>
      </c>
      <c r="S27" s="7" t="s">
        <v>67</v>
      </c>
      <c r="T27" s="9">
        <v>3.4</v>
      </c>
      <c r="U27" s="7" t="s">
        <v>65</v>
      </c>
      <c r="V27" s="9">
        <v>3.8</v>
      </c>
      <c r="W27" s="7" t="s">
        <v>65</v>
      </c>
    </row>
    <row r="28" spans="1:23" x14ac:dyDescent="0.35">
      <c r="A28" s="5" t="s">
        <v>29</v>
      </c>
      <c r="B28" s="10">
        <v>4.2</v>
      </c>
      <c r="C28" s="8" t="s">
        <v>65</v>
      </c>
      <c r="D28" s="10">
        <v>3.9</v>
      </c>
      <c r="E28" s="8" t="s">
        <v>67</v>
      </c>
      <c r="F28" s="10">
        <v>5.2</v>
      </c>
      <c r="G28" s="8" t="s">
        <v>67</v>
      </c>
      <c r="H28" s="10">
        <v>3.7</v>
      </c>
      <c r="I28" s="8" t="s">
        <v>65</v>
      </c>
      <c r="J28" s="10">
        <v>4.2</v>
      </c>
      <c r="K28" s="8" t="s">
        <v>65</v>
      </c>
      <c r="L28" s="10">
        <v>4.4000000000000004</v>
      </c>
      <c r="M28" s="8" t="s">
        <v>65</v>
      </c>
      <c r="N28" s="10">
        <v>3.5</v>
      </c>
      <c r="O28" s="8" t="s">
        <v>65</v>
      </c>
      <c r="P28" s="10">
        <v>5.3</v>
      </c>
      <c r="Q28" s="8" t="s">
        <v>65</v>
      </c>
      <c r="R28" s="10">
        <v>4.8</v>
      </c>
      <c r="S28" s="8" t="s">
        <v>67</v>
      </c>
      <c r="T28" s="10">
        <v>3.7</v>
      </c>
      <c r="U28" s="8" t="s">
        <v>65</v>
      </c>
      <c r="V28" s="10">
        <v>3.5</v>
      </c>
      <c r="W28" s="8" t="s">
        <v>78</v>
      </c>
    </row>
    <row r="29" spans="1:23" x14ac:dyDescent="0.35">
      <c r="A29" s="5" t="s">
        <v>30</v>
      </c>
      <c r="B29" s="9">
        <v>4.3</v>
      </c>
      <c r="C29" s="7" t="s">
        <v>65</v>
      </c>
      <c r="D29" s="9">
        <v>3.5</v>
      </c>
      <c r="E29" s="7" t="s">
        <v>67</v>
      </c>
      <c r="F29" s="9">
        <v>2.6</v>
      </c>
      <c r="G29" s="7" t="s">
        <v>65</v>
      </c>
      <c r="H29" s="9">
        <v>1.8</v>
      </c>
      <c r="I29" s="7" t="s">
        <v>65</v>
      </c>
      <c r="J29" s="9">
        <v>1.8</v>
      </c>
      <c r="K29" s="7" t="s">
        <v>65</v>
      </c>
      <c r="L29" s="9">
        <v>1.7</v>
      </c>
      <c r="M29" s="7" t="s">
        <v>65</v>
      </c>
      <c r="N29" s="9">
        <v>1.6</v>
      </c>
      <c r="O29" s="7" t="s">
        <v>65</v>
      </c>
      <c r="P29" s="9">
        <v>2.1</v>
      </c>
      <c r="Q29" s="7" t="s">
        <v>65</v>
      </c>
      <c r="R29" s="9">
        <v>1.8</v>
      </c>
      <c r="S29" s="7" t="s">
        <v>67</v>
      </c>
      <c r="T29" s="9">
        <v>1.5</v>
      </c>
      <c r="U29" s="7" t="s">
        <v>65</v>
      </c>
      <c r="V29" s="9">
        <v>1.6</v>
      </c>
      <c r="W29" s="7" t="s">
        <v>65</v>
      </c>
    </row>
    <row r="30" spans="1:23" x14ac:dyDescent="0.35">
      <c r="A30" s="5" t="s">
        <v>31</v>
      </c>
      <c r="B30" s="10">
        <v>2.5</v>
      </c>
      <c r="C30" s="8" t="s">
        <v>78</v>
      </c>
      <c r="D30" s="10">
        <v>2.8</v>
      </c>
      <c r="E30" s="8" t="s">
        <v>77</v>
      </c>
      <c r="F30" s="10">
        <v>2.8</v>
      </c>
      <c r="G30" s="8" t="s">
        <v>78</v>
      </c>
      <c r="H30" s="10">
        <v>2.2000000000000002</v>
      </c>
      <c r="I30" s="8" t="s">
        <v>78</v>
      </c>
      <c r="J30" s="10">
        <v>2.1</v>
      </c>
      <c r="K30" s="8" t="s">
        <v>78</v>
      </c>
      <c r="L30" s="10">
        <v>2.4</v>
      </c>
      <c r="M30" s="8" t="s">
        <v>78</v>
      </c>
      <c r="N30" s="10">
        <v>3.7</v>
      </c>
      <c r="O30" s="8" t="s">
        <v>65</v>
      </c>
      <c r="P30" s="10">
        <v>3.5</v>
      </c>
      <c r="Q30" s="8" t="s">
        <v>65</v>
      </c>
      <c r="R30" s="10">
        <v>2.2999999999999998</v>
      </c>
      <c r="S30" s="8" t="s">
        <v>77</v>
      </c>
      <c r="T30" s="10">
        <v>3.1</v>
      </c>
      <c r="U30" s="8" t="s">
        <v>65</v>
      </c>
      <c r="V30" s="10">
        <v>2.5</v>
      </c>
      <c r="W30" s="8" t="s">
        <v>78</v>
      </c>
    </row>
    <row r="31" spans="1:23" x14ac:dyDescent="0.35">
      <c r="A31" s="5" t="s">
        <v>32</v>
      </c>
      <c r="B31" s="9">
        <v>4.3</v>
      </c>
      <c r="C31" s="7" t="s">
        <v>67</v>
      </c>
      <c r="D31" s="9">
        <v>4.3</v>
      </c>
      <c r="E31" s="7" t="s">
        <v>67</v>
      </c>
      <c r="F31" s="9">
        <v>4.0999999999999996</v>
      </c>
      <c r="G31" s="7" t="s">
        <v>65</v>
      </c>
      <c r="H31" s="9">
        <v>3.8</v>
      </c>
      <c r="I31" s="7" t="s">
        <v>65</v>
      </c>
      <c r="J31" s="11">
        <v>3</v>
      </c>
      <c r="K31" s="7" t="s">
        <v>65</v>
      </c>
      <c r="L31" s="9">
        <v>2.4</v>
      </c>
      <c r="M31" s="7" t="s">
        <v>65</v>
      </c>
      <c r="N31" s="9">
        <v>2.2000000000000002</v>
      </c>
      <c r="O31" s="7" t="s">
        <v>67</v>
      </c>
      <c r="P31" s="9">
        <v>2.8</v>
      </c>
      <c r="Q31" s="7" t="s">
        <v>65</v>
      </c>
      <c r="R31" s="9">
        <v>2.9</v>
      </c>
      <c r="S31" s="7" t="s">
        <v>67</v>
      </c>
      <c r="T31" s="9">
        <v>2.8</v>
      </c>
      <c r="U31" s="7" t="s">
        <v>65</v>
      </c>
      <c r="V31" s="11">
        <v>3</v>
      </c>
      <c r="W31" s="7" t="s">
        <v>65</v>
      </c>
    </row>
    <row r="32" spans="1:23" x14ac:dyDescent="0.35">
      <c r="A32" s="5" t="s">
        <v>33</v>
      </c>
      <c r="B32" s="10">
        <v>4.2</v>
      </c>
      <c r="C32" s="8" t="s">
        <v>65</v>
      </c>
      <c r="D32" s="10">
        <v>4.0999999999999996</v>
      </c>
      <c r="E32" s="8" t="s">
        <v>67</v>
      </c>
      <c r="F32" s="10">
        <v>3.7</v>
      </c>
      <c r="G32" s="8" t="s">
        <v>65</v>
      </c>
      <c r="H32" s="10">
        <v>3.3</v>
      </c>
      <c r="I32" s="8" t="s">
        <v>65</v>
      </c>
      <c r="J32" s="10">
        <v>3.2</v>
      </c>
      <c r="K32" s="8" t="s">
        <v>65</v>
      </c>
      <c r="L32" s="10">
        <v>3.3</v>
      </c>
      <c r="M32" s="8" t="s">
        <v>65</v>
      </c>
      <c r="N32" s="10">
        <v>3.3</v>
      </c>
      <c r="O32" s="8" t="s">
        <v>65</v>
      </c>
      <c r="P32" s="10">
        <v>3.8</v>
      </c>
      <c r="Q32" s="8" t="s">
        <v>65</v>
      </c>
      <c r="R32" s="12">
        <v>4</v>
      </c>
      <c r="S32" s="8" t="s">
        <v>67</v>
      </c>
      <c r="T32" s="10">
        <v>3.1</v>
      </c>
      <c r="U32" s="8" t="s">
        <v>65</v>
      </c>
      <c r="V32" s="10">
        <v>3.5</v>
      </c>
      <c r="W32" s="8" t="s">
        <v>65</v>
      </c>
    </row>
    <row r="33" spans="1:23" x14ac:dyDescent="0.35">
      <c r="A33" s="5" t="s">
        <v>34</v>
      </c>
      <c r="B33" s="9">
        <v>6.4</v>
      </c>
      <c r="C33" s="7" t="s">
        <v>65</v>
      </c>
      <c r="D33" s="9">
        <v>5.4</v>
      </c>
      <c r="E33" s="7" t="s">
        <v>67</v>
      </c>
      <c r="F33" s="9">
        <v>4.4000000000000004</v>
      </c>
      <c r="G33" s="7" t="s">
        <v>65</v>
      </c>
      <c r="H33" s="9">
        <v>3.6</v>
      </c>
      <c r="I33" s="7" t="s">
        <v>65</v>
      </c>
      <c r="J33" s="9">
        <v>2.7</v>
      </c>
      <c r="K33" s="7" t="s">
        <v>65</v>
      </c>
      <c r="L33" s="11">
        <v>2</v>
      </c>
      <c r="M33" s="7" t="s">
        <v>65</v>
      </c>
      <c r="N33" s="9">
        <v>2.1</v>
      </c>
      <c r="O33" s="7" t="s">
        <v>67</v>
      </c>
      <c r="P33" s="9">
        <v>2.1</v>
      </c>
      <c r="Q33" s="7" t="s">
        <v>65</v>
      </c>
      <c r="R33" s="11">
        <v>2</v>
      </c>
      <c r="S33" s="7" t="s">
        <v>67</v>
      </c>
      <c r="T33" s="9">
        <v>1.3</v>
      </c>
      <c r="U33" s="7" t="s">
        <v>65</v>
      </c>
      <c r="V33" s="9">
        <v>1.3</v>
      </c>
      <c r="W33" s="7" t="s">
        <v>65</v>
      </c>
    </row>
    <row r="34" spans="1:23" x14ac:dyDescent="0.35">
      <c r="A34" s="5" t="s">
        <v>35</v>
      </c>
      <c r="B34" s="10">
        <v>13.9</v>
      </c>
      <c r="C34" s="8" t="s">
        <v>65</v>
      </c>
      <c r="D34" s="10">
        <v>11.1</v>
      </c>
      <c r="E34" s="8" t="s">
        <v>67</v>
      </c>
      <c r="F34" s="10">
        <v>9.6</v>
      </c>
      <c r="G34" s="8" t="s">
        <v>65</v>
      </c>
      <c r="H34" s="10">
        <v>8.6</v>
      </c>
      <c r="I34" s="8" t="s">
        <v>65</v>
      </c>
      <c r="J34" s="10">
        <v>6.4</v>
      </c>
      <c r="K34" s="8" t="s">
        <v>65</v>
      </c>
      <c r="L34" s="10">
        <v>5.5</v>
      </c>
      <c r="M34" s="8" t="s">
        <v>65</v>
      </c>
      <c r="N34" s="10">
        <v>5.6</v>
      </c>
      <c r="O34" s="8" t="s">
        <v>65</v>
      </c>
      <c r="P34" s="10">
        <v>5.4</v>
      </c>
      <c r="Q34" s="8" t="s">
        <v>65</v>
      </c>
      <c r="R34" s="12">
        <v>5</v>
      </c>
      <c r="S34" s="8" t="s">
        <v>67</v>
      </c>
      <c r="T34" s="10">
        <v>4.5999999999999996</v>
      </c>
      <c r="U34" s="8" t="s">
        <v>65</v>
      </c>
      <c r="V34" s="10">
        <v>4.5999999999999996</v>
      </c>
      <c r="W34" s="8" t="s">
        <v>65</v>
      </c>
    </row>
    <row r="35" spans="1:23" x14ac:dyDescent="0.35">
      <c r="A35" s="5" t="s">
        <v>36</v>
      </c>
      <c r="B35" s="9">
        <v>5.7</v>
      </c>
      <c r="C35" s="7" t="s">
        <v>65</v>
      </c>
      <c r="D35" s="9">
        <v>5.9</v>
      </c>
      <c r="E35" s="7" t="s">
        <v>67</v>
      </c>
      <c r="F35" s="9">
        <v>4.4000000000000004</v>
      </c>
      <c r="G35" s="7" t="s">
        <v>65</v>
      </c>
      <c r="H35" s="9">
        <v>3.2</v>
      </c>
      <c r="I35" s="7" t="s">
        <v>65</v>
      </c>
      <c r="J35" s="9">
        <v>2.1</v>
      </c>
      <c r="K35" s="7" t="s">
        <v>65</v>
      </c>
      <c r="L35" s="11">
        <v>2</v>
      </c>
      <c r="M35" s="7" t="s">
        <v>65</v>
      </c>
      <c r="N35" s="9">
        <v>1.5</v>
      </c>
      <c r="O35" s="7" t="s">
        <v>65</v>
      </c>
      <c r="P35" s="9">
        <v>2.4</v>
      </c>
      <c r="Q35" s="7" t="s">
        <v>65</v>
      </c>
      <c r="R35" s="9">
        <v>1.9</v>
      </c>
      <c r="S35" s="7" t="s">
        <v>67</v>
      </c>
      <c r="T35" s="9">
        <v>1.3</v>
      </c>
      <c r="U35" s="7" t="s">
        <v>65</v>
      </c>
      <c r="V35" s="9">
        <v>1.5</v>
      </c>
      <c r="W35" s="7" t="s">
        <v>65</v>
      </c>
    </row>
    <row r="36" spans="1:23" x14ac:dyDescent="0.35">
      <c r="A36" s="5" t="s">
        <v>37</v>
      </c>
      <c r="B36" s="10">
        <v>7.1</v>
      </c>
      <c r="C36" s="8" t="s">
        <v>65</v>
      </c>
      <c r="D36" s="10">
        <v>7.7</v>
      </c>
      <c r="E36" s="8" t="s">
        <v>67</v>
      </c>
      <c r="F36" s="10">
        <v>6.7</v>
      </c>
      <c r="G36" s="8" t="s">
        <v>65</v>
      </c>
      <c r="H36" s="10">
        <v>6.5</v>
      </c>
      <c r="I36" s="8" t="s">
        <v>65</v>
      </c>
      <c r="J36" s="12">
        <v>6</v>
      </c>
      <c r="K36" s="8" t="s">
        <v>65</v>
      </c>
      <c r="L36" s="10">
        <v>4.4000000000000004</v>
      </c>
      <c r="M36" s="8" t="s">
        <v>65</v>
      </c>
      <c r="N36" s="10">
        <v>3.6</v>
      </c>
      <c r="O36" s="8" t="s">
        <v>65</v>
      </c>
      <c r="P36" s="10">
        <v>3.3</v>
      </c>
      <c r="Q36" s="8" t="s">
        <v>65</v>
      </c>
      <c r="R36" s="10">
        <v>3.5</v>
      </c>
      <c r="S36" s="8" t="s">
        <v>67</v>
      </c>
      <c r="T36" s="10">
        <v>2.6</v>
      </c>
      <c r="U36" s="8" t="s">
        <v>65</v>
      </c>
      <c r="V36" s="10">
        <v>2.1</v>
      </c>
      <c r="W36" s="8" t="s">
        <v>77</v>
      </c>
    </row>
    <row r="37" spans="1:23" x14ac:dyDescent="0.35">
      <c r="A37" s="5" t="s">
        <v>38</v>
      </c>
      <c r="B37" s="9">
        <v>8.1999999999999993</v>
      </c>
      <c r="C37" s="7" t="s">
        <v>65</v>
      </c>
      <c r="D37" s="9">
        <v>7.7</v>
      </c>
      <c r="E37" s="7" t="s">
        <v>67</v>
      </c>
      <c r="F37" s="11">
        <v>7</v>
      </c>
      <c r="G37" s="7" t="s">
        <v>65</v>
      </c>
      <c r="H37" s="9">
        <v>6.4</v>
      </c>
      <c r="I37" s="7" t="s">
        <v>65</v>
      </c>
      <c r="J37" s="11">
        <v>5</v>
      </c>
      <c r="K37" s="7" t="s">
        <v>65</v>
      </c>
      <c r="L37" s="9">
        <v>3.6</v>
      </c>
      <c r="M37" s="7" t="s">
        <v>65</v>
      </c>
      <c r="N37" s="9">
        <v>2.8</v>
      </c>
      <c r="O37" s="7" t="s">
        <v>65</v>
      </c>
      <c r="P37" s="9">
        <v>3.7</v>
      </c>
      <c r="Q37" s="7" t="s">
        <v>65</v>
      </c>
      <c r="R37" s="9">
        <v>3.2</v>
      </c>
      <c r="S37" s="7" t="s">
        <v>67</v>
      </c>
      <c r="T37" s="9">
        <v>2.6</v>
      </c>
      <c r="U37" s="7" t="s">
        <v>65</v>
      </c>
      <c r="V37" s="9">
        <v>2.4</v>
      </c>
      <c r="W37" s="7" t="s">
        <v>65</v>
      </c>
    </row>
    <row r="38" spans="1:23" x14ac:dyDescent="0.35">
      <c r="A38" s="5" t="s">
        <v>39</v>
      </c>
      <c r="B38" s="10">
        <v>4.0999999999999996</v>
      </c>
      <c r="C38" s="8" t="s">
        <v>65</v>
      </c>
      <c r="D38" s="10">
        <v>4.5999999999999996</v>
      </c>
      <c r="E38" s="8" t="s">
        <v>67</v>
      </c>
      <c r="F38" s="10">
        <v>5.7</v>
      </c>
      <c r="G38" s="8" t="s">
        <v>65</v>
      </c>
      <c r="H38" s="10">
        <v>5.7</v>
      </c>
      <c r="I38" s="8" t="s">
        <v>65</v>
      </c>
      <c r="J38" s="10">
        <v>5.3</v>
      </c>
      <c r="K38" s="8" t="s">
        <v>65</v>
      </c>
      <c r="L38" s="10">
        <v>4.3</v>
      </c>
      <c r="M38" s="8" t="s">
        <v>65</v>
      </c>
      <c r="N38" s="10">
        <v>3.7</v>
      </c>
      <c r="O38" s="8" t="s">
        <v>65</v>
      </c>
      <c r="P38" s="10">
        <v>4.5999999999999996</v>
      </c>
      <c r="Q38" s="8" t="s">
        <v>65</v>
      </c>
      <c r="R38" s="10">
        <v>4.3</v>
      </c>
      <c r="S38" s="8" t="s">
        <v>67</v>
      </c>
      <c r="T38" s="10">
        <v>3.7</v>
      </c>
      <c r="U38" s="8" t="s">
        <v>65</v>
      </c>
      <c r="V38" s="10">
        <v>3.6</v>
      </c>
      <c r="W38" s="8" t="s">
        <v>65</v>
      </c>
    </row>
    <row r="39" spans="1:23" x14ac:dyDescent="0.35">
      <c r="A39" s="5" t="s">
        <v>40</v>
      </c>
      <c r="B39" s="9">
        <v>4.0999999999999996</v>
      </c>
      <c r="C39" s="7" t="s">
        <v>65</v>
      </c>
      <c r="D39" s="11">
        <v>4</v>
      </c>
      <c r="E39" s="7" t="s">
        <v>67</v>
      </c>
      <c r="F39" s="9">
        <v>3.9</v>
      </c>
      <c r="G39" s="7" t="s">
        <v>65</v>
      </c>
      <c r="H39" s="9">
        <v>3.5</v>
      </c>
      <c r="I39" s="7" t="s">
        <v>65</v>
      </c>
      <c r="J39" s="9">
        <v>3.5</v>
      </c>
      <c r="K39" s="7" t="s">
        <v>65</v>
      </c>
      <c r="L39" s="9">
        <v>3.2</v>
      </c>
      <c r="M39" s="7" t="s">
        <v>67</v>
      </c>
      <c r="N39" s="9">
        <v>3.4</v>
      </c>
      <c r="O39" s="7" t="s">
        <v>65</v>
      </c>
      <c r="P39" s="9">
        <v>4.5</v>
      </c>
      <c r="Q39" s="7" t="s">
        <v>65</v>
      </c>
      <c r="R39" s="9">
        <v>4.2</v>
      </c>
      <c r="S39" s="7" t="s">
        <v>67</v>
      </c>
      <c r="T39" s="9">
        <v>3.4</v>
      </c>
      <c r="U39" s="7" t="s">
        <v>65</v>
      </c>
      <c r="V39" s="11">
        <v>4</v>
      </c>
      <c r="W39" s="7" t="s">
        <v>65</v>
      </c>
    </row>
    <row r="40" spans="1:23" x14ac:dyDescent="0.35">
      <c r="A40" s="5" t="s">
        <v>41</v>
      </c>
      <c r="B40" s="10">
        <v>4.0999999999999996</v>
      </c>
      <c r="C40" s="8" t="s">
        <v>65</v>
      </c>
      <c r="D40" s="10">
        <v>4.5</v>
      </c>
      <c r="E40" s="8" t="s">
        <v>67</v>
      </c>
      <c r="F40" s="10">
        <v>3.3</v>
      </c>
      <c r="G40" s="8" t="s">
        <v>65</v>
      </c>
      <c r="H40" s="12">
        <v>2</v>
      </c>
      <c r="I40" s="8" t="s">
        <v>65</v>
      </c>
      <c r="J40" s="10">
        <v>1.6</v>
      </c>
      <c r="K40" s="8" t="s">
        <v>65</v>
      </c>
      <c r="L40" s="10">
        <v>1.8</v>
      </c>
      <c r="M40" s="8" t="s">
        <v>65</v>
      </c>
      <c r="N40" s="10">
        <v>2.2999999999999998</v>
      </c>
      <c r="O40" s="8" t="s">
        <v>65</v>
      </c>
      <c r="P40" s="10">
        <v>3.5</v>
      </c>
      <c r="Q40" s="8" t="s">
        <v>67</v>
      </c>
      <c r="R40" s="10">
        <v>4.3</v>
      </c>
      <c r="S40" s="8" t="s">
        <v>67</v>
      </c>
      <c r="T40" s="10">
        <v>2.5</v>
      </c>
      <c r="U40" s="8" t="s">
        <v>65</v>
      </c>
      <c r="V40" s="10">
        <v>1.4</v>
      </c>
      <c r="W40" s="8" t="s">
        <v>65</v>
      </c>
    </row>
    <row r="41" spans="1:23" x14ac:dyDescent="0.35">
      <c r="A41" s="5" t="s">
        <v>42</v>
      </c>
      <c r="B41" s="9">
        <v>1.9</v>
      </c>
      <c r="C41" s="7" t="s">
        <v>65</v>
      </c>
      <c r="D41" s="9">
        <v>2.4</v>
      </c>
      <c r="E41" s="7" t="s">
        <v>67</v>
      </c>
      <c r="F41" s="9">
        <v>2.5</v>
      </c>
      <c r="G41" s="7" t="s">
        <v>65</v>
      </c>
      <c r="H41" s="9">
        <v>2.6</v>
      </c>
      <c r="I41" s="7" t="s">
        <v>65</v>
      </c>
      <c r="J41" s="9">
        <v>2.2000000000000002</v>
      </c>
      <c r="K41" s="7" t="s">
        <v>65</v>
      </c>
      <c r="L41" s="9">
        <v>2.2000000000000002</v>
      </c>
      <c r="M41" s="7" t="s">
        <v>65</v>
      </c>
      <c r="N41" s="9">
        <v>2.1</v>
      </c>
      <c r="O41" s="7" t="s">
        <v>65</v>
      </c>
      <c r="P41" s="9">
        <v>2.5</v>
      </c>
      <c r="Q41" s="7" t="s">
        <v>65</v>
      </c>
      <c r="R41" s="9">
        <v>2.6</v>
      </c>
      <c r="S41" s="7" t="s">
        <v>67</v>
      </c>
      <c r="T41" s="9">
        <v>2.1</v>
      </c>
      <c r="U41" s="7" t="s">
        <v>65</v>
      </c>
      <c r="V41" s="9">
        <v>2.2000000000000002</v>
      </c>
      <c r="W41" s="7" t="s">
        <v>65</v>
      </c>
    </row>
    <row r="42" spans="1:23" x14ac:dyDescent="0.35">
      <c r="A42" s="5" t="s">
        <v>43</v>
      </c>
      <c r="B42" s="10">
        <v>3.9</v>
      </c>
      <c r="C42" s="8" t="s">
        <v>65</v>
      </c>
      <c r="D42" s="10">
        <v>3.7</v>
      </c>
      <c r="E42" s="8" t="s">
        <v>67</v>
      </c>
      <c r="F42" s="10">
        <v>3.7</v>
      </c>
      <c r="G42" s="8" t="s">
        <v>65</v>
      </c>
      <c r="H42" s="10">
        <v>3.7</v>
      </c>
      <c r="I42" s="8" t="s">
        <v>65</v>
      </c>
      <c r="J42" s="10">
        <v>4.7</v>
      </c>
      <c r="K42" s="8" t="s">
        <v>65</v>
      </c>
      <c r="L42" s="10">
        <v>4.4000000000000004</v>
      </c>
      <c r="M42" s="8" t="s">
        <v>65</v>
      </c>
      <c r="N42" s="10">
        <v>4.0999999999999996</v>
      </c>
      <c r="O42" s="8" t="s">
        <v>65</v>
      </c>
      <c r="P42" s="10">
        <v>4.2</v>
      </c>
      <c r="Q42" s="8" t="s">
        <v>65</v>
      </c>
      <c r="R42" s="12">
        <v>4</v>
      </c>
      <c r="S42" s="8" t="s">
        <v>67</v>
      </c>
      <c r="T42" s="10">
        <v>3.5</v>
      </c>
      <c r="U42" s="8" t="s">
        <v>65</v>
      </c>
      <c r="V42" s="10">
        <v>3.8</v>
      </c>
      <c r="W42" s="8" t="s">
        <v>65</v>
      </c>
    </row>
    <row r="43" spans="1:23" x14ac:dyDescent="0.35">
      <c r="A43" s="5" t="s">
        <v>44</v>
      </c>
      <c r="B43" s="9">
        <v>3.7</v>
      </c>
      <c r="C43" s="7" t="s">
        <v>65</v>
      </c>
      <c r="D43" s="9">
        <v>3.2</v>
      </c>
      <c r="E43" s="7" t="s">
        <v>67</v>
      </c>
      <c r="F43" s="9">
        <v>2.9</v>
      </c>
      <c r="G43" s="7" t="s">
        <v>65</v>
      </c>
      <c r="H43" s="9">
        <v>3.1</v>
      </c>
      <c r="I43" s="7" t="s">
        <v>65</v>
      </c>
      <c r="J43" s="9">
        <v>2.9</v>
      </c>
      <c r="K43" s="7" t="s">
        <v>65</v>
      </c>
      <c r="L43" s="9">
        <v>2.5</v>
      </c>
      <c r="M43" s="7" t="s">
        <v>65</v>
      </c>
      <c r="N43" s="9">
        <v>2.4</v>
      </c>
      <c r="O43" s="7" t="s">
        <v>65</v>
      </c>
      <c r="P43" s="7" t="s">
        <v>70</v>
      </c>
      <c r="Q43" s="7" t="s">
        <v>65</v>
      </c>
      <c r="R43" s="7" t="s">
        <v>70</v>
      </c>
      <c r="S43" s="7" t="s">
        <v>65</v>
      </c>
      <c r="T43" s="7" t="s">
        <v>70</v>
      </c>
      <c r="U43" s="7" t="s">
        <v>65</v>
      </c>
      <c r="V43" s="7" t="s">
        <v>70</v>
      </c>
      <c r="W43" s="7" t="s">
        <v>65</v>
      </c>
    </row>
    <row r="44" spans="1:23" x14ac:dyDescent="0.35">
      <c r="A44" s="5" t="s">
        <v>45</v>
      </c>
      <c r="B44" s="8" t="s">
        <v>70</v>
      </c>
      <c r="C44" s="8" t="s">
        <v>65</v>
      </c>
      <c r="D44" s="8" t="s">
        <v>70</v>
      </c>
      <c r="E44" s="8" t="s">
        <v>65</v>
      </c>
      <c r="F44" s="8" t="s">
        <v>70</v>
      </c>
      <c r="G44" s="8" t="s">
        <v>65</v>
      </c>
      <c r="H44" s="8" t="s">
        <v>70</v>
      </c>
      <c r="I44" s="8" t="s">
        <v>65</v>
      </c>
      <c r="J44" s="8" t="s">
        <v>70</v>
      </c>
      <c r="K44" s="8" t="s">
        <v>65</v>
      </c>
      <c r="L44" s="8" t="s">
        <v>70</v>
      </c>
      <c r="M44" s="8" t="s">
        <v>65</v>
      </c>
      <c r="N44" s="8" t="s">
        <v>70</v>
      </c>
      <c r="O44" s="8" t="s">
        <v>65</v>
      </c>
      <c r="P44" s="8" t="s">
        <v>70</v>
      </c>
      <c r="Q44" s="8" t="s">
        <v>65</v>
      </c>
      <c r="R44" s="10">
        <v>15.2</v>
      </c>
      <c r="S44" s="8" t="s">
        <v>67</v>
      </c>
      <c r="T44" s="10">
        <v>13.8</v>
      </c>
      <c r="U44" s="8" t="s">
        <v>65</v>
      </c>
      <c r="V44" s="10">
        <v>11.6</v>
      </c>
      <c r="W44" s="8" t="s">
        <v>65</v>
      </c>
    </row>
    <row r="45" spans="1:23" x14ac:dyDescent="0.35">
      <c r="A45" s="5" t="s">
        <v>46</v>
      </c>
      <c r="B45" s="9">
        <v>9.4</v>
      </c>
      <c r="C45" s="7" t="s">
        <v>65</v>
      </c>
      <c r="D45" s="11">
        <v>10</v>
      </c>
      <c r="E45" s="7" t="s">
        <v>67</v>
      </c>
      <c r="F45" s="9">
        <v>10.8</v>
      </c>
      <c r="G45" s="7" t="s">
        <v>65</v>
      </c>
      <c r="H45" s="9">
        <v>11.6</v>
      </c>
      <c r="I45" s="7" t="s">
        <v>65</v>
      </c>
      <c r="J45" s="9">
        <v>11.5</v>
      </c>
      <c r="K45" s="7" t="s">
        <v>65</v>
      </c>
      <c r="L45" s="9">
        <v>9.9</v>
      </c>
      <c r="M45" s="7" t="s">
        <v>65</v>
      </c>
      <c r="N45" s="9">
        <v>9.9</v>
      </c>
      <c r="O45" s="7" t="s">
        <v>65</v>
      </c>
      <c r="P45" s="9">
        <v>13.5</v>
      </c>
      <c r="Q45" s="7" t="s">
        <v>65</v>
      </c>
      <c r="R45" s="7" t="s">
        <v>70</v>
      </c>
      <c r="S45" s="7" t="s">
        <v>65</v>
      </c>
      <c r="T45" s="7" t="s">
        <v>70</v>
      </c>
      <c r="U45" s="7" t="s">
        <v>65</v>
      </c>
      <c r="V45" s="7" t="s">
        <v>70</v>
      </c>
      <c r="W45" s="7" t="s">
        <v>65</v>
      </c>
    </row>
    <row r="46" spans="1:23" x14ac:dyDescent="0.35">
      <c r="A46" s="5" t="s">
        <v>47</v>
      </c>
      <c r="B46" s="10">
        <v>26.7</v>
      </c>
      <c r="C46" s="8" t="s">
        <v>65</v>
      </c>
      <c r="D46" s="10">
        <v>24.6</v>
      </c>
      <c r="E46" s="8" t="s">
        <v>67</v>
      </c>
      <c r="F46" s="10">
        <v>22.6</v>
      </c>
      <c r="G46" s="8" t="s">
        <v>65</v>
      </c>
      <c r="H46" s="12">
        <v>21</v>
      </c>
      <c r="I46" s="8" t="s">
        <v>65</v>
      </c>
      <c r="J46" s="10">
        <v>21.7</v>
      </c>
      <c r="K46" s="8" t="s">
        <v>65</v>
      </c>
      <c r="L46" s="10">
        <v>20.2</v>
      </c>
      <c r="M46" s="8" t="s">
        <v>65</v>
      </c>
      <c r="N46" s="10">
        <v>15.1</v>
      </c>
      <c r="O46" s="8" t="s">
        <v>65</v>
      </c>
      <c r="P46" s="10">
        <v>15.1</v>
      </c>
      <c r="Q46" s="8" t="s">
        <v>65</v>
      </c>
      <c r="R46" s="8" t="s">
        <v>70</v>
      </c>
      <c r="S46" s="8" t="s">
        <v>65</v>
      </c>
      <c r="T46" s="8" t="s">
        <v>70</v>
      </c>
      <c r="U46" s="8" t="s">
        <v>65</v>
      </c>
      <c r="V46" s="8" t="s">
        <v>70</v>
      </c>
      <c r="W46" s="8" t="s">
        <v>65</v>
      </c>
    </row>
    <row r="47" spans="1:23" x14ac:dyDescent="0.35">
      <c r="A47" s="5" t="s">
        <v>48</v>
      </c>
      <c r="B47" s="9">
        <v>18.7</v>
      </c>
      <c r="C47" s="7" t="s">
        <v>65</v>
      </c>
      <c r="D47" s="9">
        <v>16.8</v>
      </c>
      <c r="E47" s="7" t="s">
        <v>67</v>
      </c>
      <c r="F47" s="9">
        <v>16.5</v>
      </c>
      <c r="G47" s="7" t="s">
        <v>65</v>
      </c>
      <c r="H47" s="9">
        <v>14.9</v>
      </c>
      <c r="I47" s="7" t="s">
        <v>65</v>
      </c>
      <c r="J47" s="9">
        <v>13.3</v>
      </c>
      <c r="K47" s="7" t="s">
        <v>65</v>
      </c>
      <c r="L47" s="9">
        <v>12.4</v>
      </c>
      <c r="M47" s="7" t="s">
        <v>65</v>
      </c>
      <c r="N47" s="11">
        <v>9</v>
      </c>
      <c r="O47" s="7" t="s">
        <v>65</v>
      </c>
      <c r="P47" s="9">
        <v>8.4</v>
      </c>
      <c r="Q47" s="7" t="s">
        <v>65</v>
      </c>
      <c r="R47" s="9">
        <v>9.6</v>
      </c>
      <c r="S47" s="7" t="s">
        <v>67</v>
      </c>
      <c r="T47" s="9">
        <v>6.8</v>
      </c>
      <c r="U47" s="7" t="s">
        <v>65</v>
      </c>
      <c r="V47" s="9">
        <v>7.8</v>
      </c>
      <c r="W47" s="7" t="s">
        <v>65</v>
      </c>
    </row>
    <row r="48" spans="1:23" x14ac:dyDescent="0.35">
      <c r="A48" s="5" t="s">
        <v>49</v>
      </c>
      <c r="B48" s="10">
        <v>13.4</v>
      </c>
      <c r="C48" s="8" t="s">
        <v>65</v>
      </c>
      <c r="D48" s="10">
        <v>15.1</v>
      </c>
      <c r="E48" s="8" t="s">
        <v>67</v>
      </c>
      <c r="F48" s="10">
        <v>15.9</v>
      </c>
      <c r="G48" s="8" t="s">
        <v>65</v>
      </c>
      <c r="H48" s="10">
        <v>16.600000000000001</v>
      </c>
      <c r="I48" s="8" t="s">
        <v>65</v>
      </c>
      <c r="J48" s="10">
        <v>17.899999999999999</v>
      </c>
      <c r="K48" s="8" t="s">
        <v>65</v>
      </c>
      <c r="L48" s="10">
        <v>16.7</v>
      </c>
      <c r="M48" s="8" t="s">
        <v>65</v>
      </c>
      <c r="N48" s="10">
        <v>18.2</v>
      </c>
      <c r="O48" s="8" t="s">
        <v>65</v>
      </c>
      <c r="P48" s="10">
        <v>16.5</v>
      </c>
      <c r="Q48" s="8" t="s">
        <v>65</v>
      </c>
      <c r="R48" s="10">
        <v>16.7</v>
      </c>
      <c r="S48" s="8" t="s">
        <v>67</v>
      </c>
      <c r="T48" s="10">
        <v>15.4</v>
      </c>
      <c r="U48" s="8" t="s">
        <v>65</v>
      </c>
      <c r="V48" s="10">
        <v>14.1</v>
      </c>
      <c r="W48" s="8" t="s">
        <v>65</v>
      </c>
    </row>
    <row r="50" spans="1:2" x14ac:dyDescent="0.35">
      <c r="A50" s="1" t="s">
        <v>71</v>
      </c>
    </row>
    <row r="51" spans="1:2" x14ac:dyDescent="0.35">
      <c r="A51" s="1" t="s">
        <v>70</v>
      </c>
      <c r="B51" s="2" t="s">
        <v>72</v>
      </c>
    </row>
    <row r="52" spans="1:2" x14ac:dyDescent="0.35">
      <c r="A52" s="1" t="s">
        <v>73</v>
      </c>
    </row>
    <row r="53" spans="1:2" x14ac:dyDescent="0.35">
      <c r="A53" s="1" t="s">
        <v>68</v>
      </c>
      <c r="B53" s="2" t="s">
        <v>74</v>
      </c>
    </row>
    <row r="54" spans="1:2" x14ac:dyDescent="0.35">
      <c r="A54" s="1" t="s">
        <v>77</v>
      </c>
      <c r="B54" s="2" t="s">
        <v>79</v>
      </c>
    </row>
    <row r="55" spans="1:2" x14ac:dyDescent="0.35">
      <c r="A55" s="1" t="s">
        <v>67</v>
      </c>
      <c r="B55" s="2" t="s">
        <v>75</v>
      </c>
    </row>
    <row r="56" spans="1:2" x14ac:dyDescent="0.35">
      <c r="A56" s="1" t="s">
        <v>69</v>
      </c>
      <c r="B56" s="2" t="s">
        <v>76</v>
      </c>
    </row>
    <row r="57" spans="1:2" x14ac:dyDescent="0.35">
      <c r="A57" s="1" t="s">
        <v>78</v>
      </c>
      <c r="B57" s="2" t="s">
        <v>80</v>
      </c>
    </row>
  </sheetData>
  <mergeCells count="11">
    <mergeCell ref="V11:W11"/>
    <mergeCell ref="L11:M11"/>
    <mergeCell ref="N11:O11"/>
    <mergeCell ref="P11:Q11"/>
    <mergeCell ref="R11:S11"/>
    <mergeCell ref="T11:U11"/>
    <mergeCell ref="B11:C11"/>
    <mergeCell ref="D11:E11"/>
    <mergeCell ref="F11:G11"/>
    <mergeCell ref="H11:I11"/>
    <mergeCell ref="J11:K1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A7844-AC48-4C9E-A5F5-39CB3E3CA712}">
  <dimension ref="A1:BM76"/>
  <sheetViews>
    <sheetView topLeftCell="AC2" zoomScale="88" workbookViewId="0">
      <selection activeCell="AV50" sqref="AV50"/>
    </sheetView>
  </sheetViews>
  <sheetFormatPr defaultRowHeight="14.5" x14ac:dyDescent="0.35"/>
  <cols>
    <col min="14" max="14" width="23" bestFit="1" customWidth="1"/>
    <col min="28" max="28" width="16.26953125" bestFit="1" customWidth="1"/>
    <col min="29" max="29" width="23" bestFit="1" customWidth="1"/>
  </cols>
  <sheetData>
    <row r="1" spans="1:65" x14ac:dyDescent="0.35">
      <c r="A1" s="43" t="s">
        <v>66</v>
      </c>
      <c r="B1" s="78">
        <v>2013</v>
      </c>
      <c r="C1" s="78">
        <v>2014</v>
      </c>
      <c r="D1" s="78">
        <v>2015</v>
      </c>
      <c r="E1" s="78">
        <v>2016</v>
      </c>
      <c r="F1" s="78">
        <v>2017</v>
      </c>
      <c r="G1" s="78">
        <v>2018</v>
      </c>
      <c r="H1" s="78">
        <v>2019</v>
      </c>
      <c r="I1" s="78">
        <v>2020</v>
      </c>
      <c r="J1" s="78">
        <v>2021</v>
      </c>
      <c r="K1" s="78">
        <v>2022</v>
      </c>
      <c r="L1" s="79">
        <v>2023</v>
      </c>
      <c r="N1" s="97" t="s">
        <v>142</v>
      </c>
      <c r="O1" s="97"/>
      <c r="P1" s="97"/>
      <c r="Q1" s="97"/>
      <c r="R1" s="97"/>
      <c r="S1" s="97"/>
      <c r="T1" s="97"/>
      <c r="U1" s="97"/>
      <c r="V1" s="97"/>
      <c r="W1" s="97"/>
      <c r="X1" s="97"/>
      <c r="Y1" s="97"/>
    </row>
    <row r="2" spans="1:65" x14ac:dyDescent="0.35">
      <c r="A2" s="39" t="s">
        <v>14</v>
      </c>
      <c r="B2" s="40">
        <v>4.9000000000000004</v>
      </c>
      <c r="C2" s="40">
        <v>4.7</v>
      </c>
      <c r="D2" s="40">
        <v>4.5999999999999996</v>
      </c>
      <c r="E2" s="40">
        <v>4.2</v>
      </c>
      <c r="F2" s="40">
        <v>4.3</v>
      </c>
      <c r="G2" s="40">
        <v>3.5</v>
      </c>
      <c r="H2" s="40">
        <v>3.2</v>
      </c>
      <c r="I2" s="40">
        <v>3.5</v>
      </c>
      <c r="J2" s="40">
        <v>3.6</v>
      </c>
      <c r="K2" s="40">
        <v>3.1</v>
      </c>
      <c r="L2" s="41">
        <v>3</v>
      </c>
      <c r="N2" s="88"/>
      <c r="O2" s="114">
        <v>2013</v>
      </c>
      <c r="P2" s="114">
        <v>2014</v>
      </c>
      <c r="Q2" s="114">
        <v>2015</v>
      </c>
      <c r="R2" s="114">
        <v>2016</v>
      </c>
      <c r="S2" s="114">
        <v>2017</v>
      </c>
      <c r="T2" s="114">
        <v>2018</v>
      </c>
      <c r="U2" s="114">
        <v>2019</v>
      </c>
      <c r="V2" s="114">
        <v>2020</v>
      </c>
      <c r="W2" s="114">
        <v>2021</v>
      </c>
      <c r="X2" s="114">
        <v>2022</v>
      </c>
      <c r="Y2" s="114">
        <v>2023</v>
      </c>
      <c r="AB2" s="71" t="s">
        <v>154</v>
      </c>
      <c r="AC2" s="28" t="s">
        <v>66</v>
      </c>
      <c r="AD2" s="28" t="s">
        <v>14</v>
      </c>
      <c r="AE2" s="28" t="s">
        <v>15</v>
      </c>
      <c r="AF2" s="28" t="s">
        <v>16</v>
      </c>
      <c r="AG2" s="28" t="s">
        <v>17</v>
      </c>
      <c r="AH2" s="28" t="s">
        <v>18</v>
      </c>
      <c r="AI2" s="28" t="s">
        <v>19</v>
      </c>
      <c r="AJ2" s="28" t="s">
        <v>20</v>
      </c>
      <c r="AK2" s="28" t="s">
        <v>21</v>
      </c>
      <c r="AL2" s="28" t="s">
        <v>22</v>
      </c>
      <c r="AM2" s="28" t="s">
        <v>23</v>
      </c>
      <c r="AN2" s="28" t="s">
        <v>24</v>
      </c>
      <c r="AO2" s="28" t="s">
        <v>25</v>
      </c>
      <c r="AP2" s="28" t="s">
        <v>26</v>
      </c>
      <c r="AQ2" s="28" t="s">
        <v>27</v>
      </c>
      <c r="AR2" s="28" t="s">
        <v>28</v>
      </c>
      <c r="AS2" s="28" t="s">
        <v>29</v>
      </c>
      <c r="AT2" s="28" t="s">
        <v>30</v>
      </c>
      <c r="AU2" s="28" t="s">
        <v>31</v>
      </c>
      <c r="AV2" s="28" t="s">
        <v>32</v>
      </c>
      <c r="AW2" s="28" t="s">
        <v>33</v>
      </c>
      <c r="AX2" s="28" t="s">
        <v>34</v>
      </c>
      <c r="AY2" s="28" t="s">
        <v>35</v>
      </c>
      <c r="AZ2" s="28" t="s">
        <v>36</v>
      </c>
      <c r="BA2" s="28" t="s">
        <v>37</v>
      </c>
      <c r="BB2" s="28" t="s">
        <v>38</v>
      </c>
      <c r="BC2" s="28" t="s">
        <v>39</v>
      </c>
      <c r="BD2" s="28" t="s">
        <v>40</v>
      </c>
      <c r="BE2" s="28" t="s">
        <v>41</v>
      </c>
      <c r="BF2" s="28" t="s">
        <v>42</v>
      </c>
      <c r="BG2" s="28" t="s">
        <v>43</v>
      </c>
      <c r="BH2" s="28" t="s">
        <v>44</v>
      </c>
      <c r="BI2" s="28" t="s">
        <v>45</v>
      </c>
      <c r="BJ2" s="28" t="s">
        <v>46</v>
      </c>
      <c r="BK2" s="28" t="s">
        <v>47</v>
      </c>
      <c r="BL2" s="28" t="s">
        <v>48</v>
      </c>
      <c r="BM2" s="28" t="s">
        <v>49</v>
      </c>
    </row>
    <row r="3" spans="1:65" x14ac:dyDescent="0.35">
      <c r="A3" s="39" t="s">
        <v>15</v>
      </c>
      <c r="B3" s="40">
        <v>6.4</v>
      </c>
      <c r="C3" s="40">
        <v>5.2</v>
      </c>
      <c r="D3" s="40">
        <v>4</v>
      </c>
      <c r="E3" s="40">
        <v>3.4</v>
      </c>
      <c r="F3" s="40">
        <v>3.1</v>
      </c>
      <c r="G3" s="40">
        <v>2.4</v>
      </c>
      <c r="H3" s="40">
        <v>1.9</v>
      </c>
      <c r="I3" s="40">
        <v>2.5</v>
      </c>
      <c r="J3" s="40">
        <v>2</v>
      </c>
      <c r="K3" s="40">
        <v>1.6</v>
      </c>
      <c r="L3" s="41">
        <v>1.9</v>
      </c>
      <c r="N3" s="89" t="s">
        <v>143</v>
      </c>
      <c r="O3" s="90">
        <f t="shared" ref="O3:Y3" si="0">AVERAGE(B2:B37)</f>
        <v>7.3971428571428577</v>
      </c>
      <c r="P3" s="90">
        <f t="shared" si="0"/>
        <v>7.017142857142856</v>
      </c>
      <c r="Q3" s="90">
        <f t="shared" si="0"/>
        <v>6.6114285714285712</v>
      </c>
      <c r="R3" s="90">
        <f t="shared" si="0"/>
        <v>6.1142857142857139</v>
      </c>
      <c r="S3" s="90">
        <f t="shared" si="0"/>
        <v>5.5714285714285721</v>
      </c>
      <c r="T3" s="90">
        <f t="shared" si="0"/>
        <v>5.0257142857142858</v>
      </c>
      <c r="U3" s="90">
        <f t="shared" si="0"/>
        <v>4.6342857142857143</v>
      </c>
      <c r="V3" s="90">
        <f t="shared" si="0"/>
        <v>5.2823529411764705</v>
      </c>
      <c r="W3" s="90">
        <f t="shared" si="0"/>
        <v>4.7151515151515158</v>
      </c>
      <c r="X3" s="90">
        <f t="shared" si="0"/>
        <v>4.0090909090909097</v>
      </c>
      <c r="Y3" s="90">
        <f t="shared" si="0"/>
        <v>3.8575757575757574</v>
      </c>
      <c r="AC3" s="93">
        <v>2013</v>
      </c>
      <c r="AD3" s="94">
        <v>4.9000000000000004</v>
      </c>
      <c r="AE3" s="94">
        <v>6.4</v>
      </c>
      <c r="AF3" s="94">
        <v>2.8</v>
      </c>
      <c r="AG3" s="94">
        <v>4.8</v>
      </c>
      <c r="AH3" s="94">
        <v>2.4</v>
      </c>
      <c r="AI3" s="94">
        <v>5.9</v>
      </c>
      <c r="AJ3" s="94">
        <v>7.5</v>
      </c>
      <c r="AK3" s="94">
        <v>20.5</v>
      </c>
      <c r="AL3" s="94">
        <v>16</v>
      </c>
      <c r="AM3" s="94">
        <v>6</v>
      </c>
      <c r="AN3" s="94">
        <v>11.4</v>
      </c>
      <c r="AO3" s="94">
        <v>7.3</v>
      </c>
      <c r="AP3" s="94">
        <v>13.3</v>
      </c>
      <c r="AQ3" s="94">
        <v>6.1</v>
      </c>
      <c r="AR3" s="94">
        <v>5.2</v>
      </c>
      <c r="AS3" s="94">
        <v>3.9</v>
      </c>
      <c r="AT3" s="94">
        <v>4</v>
      </c>
      <c r="AU3" s="94">
        <v>2.4</v>
      </c>
      <c r="AV3" s="94">
        <v>4.0999999999999996</v>
      </c>
      <c r="AW3" s="94">
        <v>3.5</v>
      </c>
      <c r="AX3" s="94">
        <v>5.7</v>
      </c>
      <c r="AY3" s="94">
        <v>12.8</v>
      </c>
      <c r="AZ3" s="94">
        <v>5.4</v>
      </c>
      <c r="BA3" s="94">
        <v>6.2</v>
      </c>
      <c r="BB3" s="94">
        <v>7.3</v>
      </c>
      <c r="BC3" s="94">
        <v>4.5</v>
      </c>
      <c r="BD3" s="94">
        <v>4.4000000000000004</v>
      </c>
      <c r="BE3" s="94">
        <v>3.6</v>
      </c>
      <c r="BF3" s="94">
        <v>2</v>
      </c>
      <c r="BG3" s="94">
        <v>3.5</v>
      </c>
      <c r="BH3" s="94">
        <v>4</v>
      </c>
      <c r="BI3" s="94"/>
      <c r="BJ3" s="94">
        <v>10</v>
      </c>
      <c r="BK3" s="94">
        <v>23.5</v>
      </c>
      <c r="BL3" s="94">
        <v>18.3</v>
      </c>
      <c r="BM3" s="94">
        <v>9.3000000000000007</v>
      </c>
    </row>
    <row r="4" spans="1:65" x14ac:dyDescent="0.35">
      <c r="A4" s="39" t="s">
        <v>16</v>
      </c>
      <c r="B4" s="40">
        <v>2.8</v>
      </c>
      <c r="C4" s="40">
        <v>2.9</v>
      </c>
      <c r="D4" s="40">
        <v>2.4</v>
      </c>
      <c r="E4" s="40">
        <v>1.9</v>
      </c>
      <c r="F4" s="40">
        <v>1.5</v>
      </c>
      <c r="G4" s="40">
        <v>1.2</v>
      </c>
      <c r="H4" s="40">
        <v>1</v>
      </c>
      <c r="I4" s="40">
        <v>1.5</v>
      </c>
      <c r="J4" s="40">
        <v>1.4</v>
      </c>
      <c r="K4" s="40">
        <v>0.9</v>
      </c>
      <c r="L4" s="41">
        <v>1.4</v>
      </c>
      <c r="N4" s="89" t="s">
        <v>144</v>
      </c>
      <c r="O4" s="90">
        <f t="shared" ref="O4:Y4" si="1">MEDIAN(B2:B37)</f>
        <v>5.7</v>
      </c>
      <c r="P4" s="90">
        <f t="shared" si="1"/>
        <v>5.0999999999999996</v>
      </c>
      <c r="Q4" s="90">
        <f t="shared" si="1"/>
        <v>4.7</v>
      </c>
      <c r="R4" s="90">
        <f t="shared" si="1"/>
        <v>4.2</v>
      </c>
      <c r="S4" s="90">
        <f t="shared" si="1"/>
        <v>4.0999999999999996</v>
      </c>
      <c r="T4" s="90">
        <f t="shared" si="1"/>
        <v>3.7</v>
      </c>
      <c r="U4" s="90">
        <f t="shared" si="1"/>
        <v>3.2</v>
      </c>
      <c r="V4" s="90">
        <f t="shared" si="1"/>
        <v>4.3000000000000007</v>
      </c>
      <c r="W4" s="90">
        <f t="shared" si="1"/>
        <v>4.0999999999999996</v>
      </c>
      <c r="X4" s="90">
        <f t="shared" si="1"/>
        <v>3.3</v>
      </c>
      <c r="Y4" s="90">
        <f t="shared" si="1"/>
        <v>3.5</v>
      </c>
      <c r="AC4" s="93">
        <v>2014</v>
      </c>
      <c r="AD4" s="94">
        <v>4.7</v>
      </c>
      <c r="AE4" s="94">
        <v>5.2</v>
      </c>
      <c r="AF4" s="94">
        <v>2.9</v>
      </c>
      <c r="AG4" s="94">
        <v>4.9000000000000004</v>
      </c>
      <c r="AH4" s="94">
        <v>2.5</v>
      </c>
      <c r="AI4" s="94">
        <v>4.9000000000000004</v>
      </c>
      <c r="AJ4" s="94">
        <v>7</v>
      </c>
      <c r="AK4" s="94">
        <v>20.100000000000001</v>
      </c>
      <c r="AL4" s="94">
        <v>14.8</v>
      </c>
      <c r="AM4" s="94">
        <v>6.3</v>
      </c>
      <c r="AN4" s="94">
        <v>9.6</v>
      </c>
      <c r="AO4" s="94">
        <v>8</v>
      </c>
      <c r="AP4" s="94">
        <v>13</v>
      </c>
      <c r="AQ4" s="94">
        <v>5.7</v>
      </c>
      <c r="AR4" s="94">
        <v>4.3</v>
      </c>
      <c r="AS4" s="94">
        <v>4</v>
      </c>
      <c r="AT4" s="94">
        <v>3.2</v>
      </c>
      <c r="AU4" s="94">
        <v>2.6</v>
      </c>
      <c r="AV4" s="94">
        <v>4</v>
      </c>
      <c r="AW4" s="94">
        <v>4</v>
      </c>
      <c r="AX4" s="94">
        <v>4.7</v>
      </c>
      <c r="AY4" s="94">
        <v>10</v>
      </c>
      <c r="AZ4" s="94">
        <v>5.9</v>
      </c>
      <c r="BA4" s="94">
        <v>6.3</v>
      </c>
      <c r="BB4" s="94">
        <v>6.4</v>
      </c>
      <c r="BC4" s="94">
        <v>5.0999999999999996</v>
      </c>
      <c r="BD4" s="94">
        <v>4.4000000000000004</v>
      </c>
      <c r="BE4" s="94">
        <v>3.7</v>
      </c>
      <c r="BF4" s="94">
        <v>2.2000000000000002</v>
      </c>
      <c r="BG4" s="94">
        <v>3.5</v>
      </c>
      <c r="BH4" s="94">
        <v>3.2</v>
      </c>
      <c r="BI4" s="94"/>
      <c r="BJ4" s="94">
        <v>10</v>
      </c>
      <c r="BK4" s="94">
        <v>22.5</v>
      </c>
      <c r="BL4" s="94">
        <v>15.5</v>
      </c>
      <c r="BM4" s="94">
        <v>10.5</v>
      </c>
    </row>
    <row r="5" spans="1:65" x14ac:dyDescent="0.35">
      <c r="A5" s="39" t="s">
        <v>17</v>
      </c>
      <c r="B5" s="40">
        <v>4.8</v>
      </c>
      <c r="C5" s="40">
        <v>4.9000000000000004</v>
      </c>
      <c r="D5" s="40">
        <v>4.7</v>
      </c>
      <c r="E5" s="40">
        <v>4.7</v>
      </c>
      <c r="F5" s="40">
        <v>4.7</v>
      </c>
      <c r="G5" s="40">
        <v>4.3</v>
      </c>
      <c r="H5" s="40">
        <v>4.2</v>
      </c>
      <c r="I5" s="40">
        <v>4.7</v>
      </c>
      <c r="J5" s="40">
        <v>4.0999999999999996</v>
      </c>
      <c r="K5" s="40">
        <v>3.6</v>
      </c>
      <c r="L5" s="41">
        <v>3.9</v>
      </c>
      <c r="N5" s="89" t="s">
        <v>145</v>
      </c>
      <c r="O5" s="90">
        <f t="shared" ref="O5:Y5" si="2">_xlfn.STDEV.P(B2:B37)</f>
        <v>5.2260056155612329</v>
      </c>
      <c r="P5" s="90">
        <f t="shared" si="2"/>
        <v>4.8461168970209387</v>
      </c>
      <c r="Q5" s="90">
        <f t="shared" si="2"/>
        <v>4.7468348208386741</v>
      </c>
      <c r="R5" s="90">
        <f t="shared" si="2"/>
        <v>4.490379739407528</v>
      </c>
      <c r="S5" s="90">
        <f t="shared" si="2"/>
        <v>4.2102983558054357</v>
      </c>
      <c r="T5" s="90">
        <f t="shared" si="2"/>
        <v>3.8525199810100443</v>
      </c>
      <c r="U5" s="90">
        <f t="shared" si="2"/>
        <v>3.4554257837405182</v>
      </c>
      <c r="V5" s="90">
        <f t="shared" si="2"/>
        <v>3.3530030954035026</v>
      </c>
      <c r="W5" s="90">
        <f t="shared" si="2"/>
        <v>2.8656927040443194</v>
      </c>
      <c r="X5" s="90">
        <f t="shared" si="2"/>
        <v>2.5018010041693581</v>
      </c>
      <c r="Y5" s="90">
        <f t="shared" si="2"/>
        <v>2.1936589474196126</v>
      </c>
      <c r="AC5" s="93">
        <v>2015</v>
      </c>
      <c r="AD5" s="94">
        <v>4.5999999999999996</v>
      </c>
      <c r="AE5" s="94">
        <v>4</v>
      </c>
      <c r="AF5" s="94">
        <v>2.4</v>
      </c>
      <c r="AG5" s="94">
        <v>4.7</v>
      </c>
      <c r="AH5" s="94">
        <v>2.4</v>
      </c>
      <c r="AI5" s="94">
        <v>4.0999999999999996</v>
      </c>
      <c r="AJ5" s="94">
        <v>5.7</v>
      </c>
      <c r="AK5" s="94">
        <v>20</v>
      </c>
      <c r="AL5" s="94">
        <v>13.3</v>
      </c>
      <c r="AM5" s="94">
        <v>6.4</v>
      </c>
      <c r="AN5" s="94">
        <v>9.4</v>
      </c>
      <c r="AO5" s="94">
        <v>7.2</v>
      </c>
      <c r="AP5" s="94">
        <v>12.1</v>
      </c>
      <c r="AQ5" s="94">
        <v>5</v>
      </c>
      <c r="AR5" s="94">
        <v>3.7</v>
      </c>
      <c r="AS5" s="94">
        <v>4.8</v>
      </c>
      <c r="AT5" s="94">
        <v>2.4</v>
      </c>
      <c r="AU5" s="94">
        <v>2</v>
      </c>
      <c r="AV5" s="94">
        <v>3.8</v>
      </c>
      <c r="AW5" s="94">
        <v>3.9</v>
      </c>
      <c r="AX5" s="94">
        <v>4</v>
      </c>
      <c r="AY5" s="94">
        <v>9.1999999999999993</v>
      </c>
      <c r="AZ5" s="94">
        <v>4.0999999999999996</v>
      </c>
      <c r="BA5" s="94">
        <v>5.8</v>
      </c>
      <c r="BB5" s="94">
        <v>6.1</v>
      </c>
      <c r="BC5" s="94">
        <v>6.1</v>
      </c>
      <c r="BD5" s="94">
        <v>4.3</v>
      </c>
      <c r="BE5" s="94">
        <v>2.8</v>
      </c>
      <c r="BF5" s="94">
        <v>2.7</v>
      </c>
      <c r="BG5" s="94">
        <v>3.6</v>
      </c>
      <c r="BH5" s="94">
        <v>2.9</v>
      </c>
      <c r="BI5" s="94"/>
      <c r="BJ5" s="94">
        <v>10.5</v>
      </c>
      <c r="BK5" s="94">
        <v>21.1</v>
      </c>
      <c r="BL5" s="94">
        <v>15.5</v>
      </c>
      <c r="BM5" s="94">
        <v>10.8</v>
      </c>
    </row>
    <row r="6" spans="1:65" x14ac:dyDescent="0.35">
      <c r="A6" s="39" t="s">
        <v>18</v>
      </c>
      <c r="B6" s="40">
        <v>2.4</v>
      </c>
      <c r="C6" s="40">
        <v>2.5</v>
      </c>
      <c r="D6" s="40">
        <v>2.4</v>
      </c>
      <c r="E6" s="40">
        <v>2.2000000000000002</v>
      </c>
      <c r="F6" s="40">
        <v>2</v>
      </c>
      <c r="G6" s="40">
        <v>1.9</v>
      </c>
      <c r="H6" s="40">
        <v>1.9</v>
      </c>
      <c r="I6" s="40">
        <v>2.6</v>
      </c>
      <c r="J6" s="40">
        <v>2.5</v>
      </c>
      <c r="K6" s="40">
        <v>2.1</v>
      </c>
      <c r="L6" s="41">
        <v>2.2000000000000002</v>
      </c>
      <c r="N6" s="89" t="s">
        <v>146</v>
      </c>
      <c r="O6" s="90">
        <f t="shared" ref="O6:Y6" si="3">MIN(B2:B37)</f>
        <v>2</v>
      </c>
      <c r="P6" s="90">
        <f t="shared" si="3"/>
        <v>2.2000000000000002</v>
      </c>
      <c r="Q6" s="90">
        <f t="shared" si="3"/>
        <v>2</v>
      </c>
      <c r="R6" s="90">
        <f t="shared" si="3"/>
        <v>1.7</v>
      </c>
      <c r="S6" s="90">
        <f t="shared" si="3"/>
        <v>1.5</v>
      </c>
      <c r="T6" s="90">
        <f t="shared" si="3"/>
        <v>1.2</v>
      </c>
      <c r="U6" s="90">
        <f t="shared" si="3"/>
        <v>1</v>
      </c>
      <c r="V6" s="90">
        <f t="shared" si="3"/>
        <v>1.5</v>
      </c>
      <c r="W6" s="90">
        <f t="shared" si="3"/>
        <v>1.4</v>
      </c>
      <c r="X6" s="90">
        <f t="shared" si="3"/>
        <v>0.9</v>
      </c>
      <c r="Y6" s="90">
        <f t="shared" si="3"/>
        <v>1.3</v>
      </c>
      <c r="AC6" s="93">
        <v>2016</v>
      </c>
      <c r="AD6" s="94">
        <v>4.2</v>
      </c>
      <c r="AE6" s="94">
        <v>3.4</v>
      </c>
      <c r="AF6" s="94">
        <v>1.9</v>
      </c>
      <c r="AG6" s="94">
        <v>4.7</v>
      </c>
      <c r="AH6" s="94">
        <v>2.2000000000000002</v>
      </c>
      <c r="AI6" s="94">
        <v>3.9</v>
      </c>
      <c r="AJ6" s="94">
        <v>5.0999999999999996</v>
      </c>
      <c r="AK6" s="94">
        <v>18.100000000000001</v>
      </c>
      <c r="AL6" s="94">
        <v>11.7</v>
      </c>
      <c r="AM6" s="94">
        <v>5.7</v>
      </c>
      <c r="AN6" s="94">
        <v>7.9</v>
      </c>
      <c r="AO6" s="94">
        <v>6.9</v>
      </c>
      <c r="AP6" s="94">
        <v>10.9</v>
      </c>
      <c r="AQ6" s="94">
        <v>4.4000000000000004</v>
      </c>
      <c r="AR6" s="94">
        <v>3</v>
      </c>
      <c r="AS6" s="94">
        <v>4</v>
      </c>
      <c r="AT6" s="94">
        <v>1.8</v>
      </c>
      <c r="AU6" s="94">
        <v>1.7</v>
      </c>
      <c r="AV6" s="94">
        <v>3.5</v>
      </c>
      <c r="AW6" s="94">
        <v>3.6</v>
      </c>
      <c r="AX6" s="94">
        <v>3.3</v>
      </c>
      <c r="AY6" s="94">
        <v>8.4</v>
      </c>
      <c r="AZ6" s="94">
        <v>3.1</v>
      </c>
      <c r="BA6" s="94">
        <v>6.2</v>
      </c>
      <c r="BB6" s="94">
        <v>5.7</v>
      </c>
      <c r="BC6" s="94">
        <v>5.9</v>
      </c>
      <c r="BD6" s="94">
        <v>4.0999999999999996</v>
      </c>
      <c r="BE6" s="94">
        <v>1.7</v>
      </c>
      <c r="BF6" s="94">
        <v>3.1</v>
      </c>
      <c r="BG6" s="94">
        <v>3.4</v>
      </c>
      <c r="BH6" s="94">
        <v>2.9</v>
      </c>
      <c r="BI6" s="94"/>
      <c r="BJ6" s="94">
        <v>12.2</v>
      </c>
      <c r="BK6" s="94">
        <v>19.399999999999999</v>
      </c>
      <c r="BL6" s="94">
        <v>14.1</v>
      </c>
      <c r="BM6" s="94">
        <v>11.9</v>
      </c>
    </row>
    <row r="7" spans="1:65" x14ac:dyDescent="0.35">
      <c r="A7" s="39" t="s">
        <v>19</v>
      </c>
      <c r="B7" s="40">
        <v>5.9</v>
      </c>
      <c r="C7" s="40">
        <v>4.9000000000000004</v>
      </c>
      <c r="D7" s="40">
        <v>4.0999999999999996</v>
      </c>
      <c r="E7" s="40">
        <v>3.9</v>
      </c>
      <c r="F7" s="40">
        <v>3.4</v>
      </c>
      <c r="G7" s="40">
        <v>3.5</v>
      </c>
      <c r="H7" s="40">
        <v>2.8</v>
      </c>
      <c r="I7" s="40">
        <v>4.9000000000000004</v>
      </c>
      <c r="J7" s="40">
        <v>3.6</v>
      </c>
      <c r="K7" s="40">
        <v>3.8</v>
      </c>
      <c r="L7" s="41">
        <v>3.6</v>
      </c>
      <c r="N7" s="91" t="s">
        <v>147</v>
      </c>
      <c r="O7" s="90">
        <f t="shared" ref="O7:Y7" si="4">_xlfn.QUARTILE.EXC(B2:B37,1)</f>
        <v>4</v>
      </c>
      <c r="P7" s="90">
        <f t="shared" si="4"/>
        <v>4</v>
      </c>
      <c r="Q7" s="90">
        <f t="shared" si="4"/>
        <v>3.7</v>
      </c>
      <c r="R7" s="90">
        <f t="shared" si="4"/>
        <v>3.1</v>
      </c>
      <c r="S7" s="90">
        <f t="shared" si="4"/>
        <v>2.8</v>
      </c>
      <c r="T7" s="90">
        <f t="shared" si="4"/>
        <v>2.4</v>
      </c>
      <c r="U7" s="90">
        <f t="shared" si="4"/>
        <v>2.4</v>
      </c>
      <c r="V7" s="90">
        <f t="shared" si="4"/>
        <v>3.1</v>
      </c>
      <c r="W7" s="90">
        <f t="shared" si="4"/>
        <v>2.8</v>
      </c>
      <c r="X7" s="90">
        <f t="shared" si="4"/>
        <v>2.4500000000000002</v>
      </c>
      <c r="Y7" s="90">
        <f t="shared" si="4"/>
        <v>2.2000000000000002</v>
      </c>
      <c r="AC7" s="93">
        <v>2017</v>
      </c>
      <c r="AD7" s="94">
        <v>4.3</v>
      </c>
      <c r="AE7" s="94">
        <v>3.1</v>
      </c>
      <c r="AF7" s="94">
        <v>1.5</v>
      </c>
      <c r="AG7" s="94">
        <v>4.7</v>
      </c>
      <c r="AH7" s="94">
        <v>2</v>
      </c>
      <c r="AI7" s="94">
        <v>3.4</v>
      </c>
      <c r="AJ7" s="94">
        <v>4.0999999999999996</v>
      </c>
      <c r="AK7" s="94">
        <v>16.600000000000001</v>
      </c>
      <c r="AL7" s="94">
        <v>10</v>
      </c>
      <c r="AM7" s="94">
        <v>5.3</v>
      </c>
      <c r="AN7" s="94">
        <v>7.2</v>
      </c>
      <c r="AO7" s="94">
        <v>6.5</v>
      </c>
      <c r="AP7" s="94">
        <v>9.8000000000000007</v>
      </c>
      <c r="AQ7" s="94">
        <v>4</v>
      </c>
      <c r="AR7" s="94">
        <v>3</v>
      </c>
      <c r="AS7" s="94">
        <v>3.9</v>
      </c>
      <c r="AT7" s="94">
        <v>1.6</v>
      </c>
      <c r="AU7" s="94">
        <v>2</v>
      </c>
      <c r="AV7" s="94">
        <v>2.9</v>
      </c>
      <c r="AW7" s="94">
        <v>3.1</v>
      </c>
      <c r="AX7" s="94">
        <v>2.5</v>
      </c>
      <c r="AY7" s="94">
        <v>6.5</v>
      </c>
      <c r="AZ7" s="94">
        <v>2.4</v>
      </c>
      <c r="BA7" s="94">
        <v>5.3</v>
      </c>
      <c r="BB7" s="94">
        <v>4.2</v>
      </c>
      <c r="BC7" s="94">
        <v>5.3</v>
      </c>
      <c r="BD7" s="94">
        <v>4.0999999999999996</v>
      </c>
      <c r="BE7" s="94">
        <v>1.7</v>
      </c>
      <c r="BF7" s="94">
        <v>2.5</v>
      </c>
      <c r="BG7" s="94">
        <v>3.9</v>
      </c>
      <c r="BH7" s="94">
        <v>2.8</v>
      </c>
      <c r="BI7" s="94"/>
      <c r="BJ7" s="94">
        <v>11.2</v>
      </c>
      <c r="BK7" s="94">
        <v>18.8</v>
      </c>
      <c r="BL7" s="94">
        <v>12.4</v>
      </c>
      <c r="BM7" s="94">
        <v>12.4</v>
      </c>
    </row>
    <row r="8" spans="1:65" x14ac:dyDescent="0.35">
      <c r="A8" s="39" t="s">
        <v>20</v>
      </c>
      <c r="B8" s="40">
        <v>7.5</v>
      </c>
      <c r="C8" s="40">
        <v>7</v>
      </c>
      <c r="D8" s="40">
        <v>5.7</v>
      </c>
      <c r="E8" s="40">
        <v>5.0999999999999996</v>
      </c>
      <c r="F8" s="40">
        <v>4.0999999999999996</v>
      </c>
      <c r="G8" s="40">
        <v>3.8</v>
      </c>
      <c r="H8" s="40">
        <v>3.2</v>
      </c>
      <c r="I8" s="40">
        <v>4.2</v>
      </c>
      <c r="J8" s="40">
        <v>4.3</v>
      </c>
      <c r="K8" s="40">
        <v>3.1</v>
      </c>
      <c r="L8" s="41">
        <v>2.9</v>
      </c>
      <c r="N8" s="91" t="s">
        <v>148</v>
      </c>
      <c r="O8" s="90">
        <f t="shared" ref="O8:Y8" si="5">_xlfn.QUARTILE.EXC(B2:B37,3)</f>
        <v>9.3000000000000007</v>
      </c>
      <c r="P8" s="90">
        <f t="shared" si="5"/>
        <v>9.6</v>
      </c>
      <c r="Q8" s="90">
        <f t="shared" si="5"/>
        <v>9.1999999999999993</v>
      </c>
      <c r="R8" s="90">
        <f t="shared" si="5"/>
        <v>7.9</v>
      </c>
      <c r="S8" s="90">
        <f t="shared" si="5"/>
        <v>6.5</v>
      </c>
      <c r="T8" s="90">
        <f t="shared" si="5"/>
        <v>6</v>
      </c>
      <c r="U8" s="90">
        <f t="shared" si="5"/>
        <v>5.3</v>
      </c>
      <c r="V8" s="90">
        <f t="shared" si="5"/>
        <v>5.625</v>
      </c>
      <c r="W8" s="90">
        <f t="shared" si="5"/>
        <v>5.25</v>
      </c>
      <c r="X8" s="90">
        <f t="shared" si="5"/>
        <v>4.6999999999999993</v>
      </c>
      <c r="Y8" s="90">
        <f t="shared" si="5"/>
        <v>4.3</v>
      </c>
      <c r="AC8" s="93">
        <v>2018</v>
      </c>
      <c r="AD8" s="94">
        <v>3.5</v>
      </c>
      <c r="AE8" s="94">
        <v>2.4</v>
      </c>
      <c r="AF8" s="94">
        <v>1.2</v>
      </c>
      <c r="AG8" s="94">
        <v>4.3</v>
      </c>
      <c r="AH8" s="94">
        <v>1.9</v>
      </c>
      <c r="AI8" s="94">
        <v>3.5</v>
      </c>
      <c r="AJ8" s="94">
        <v>3.8</v>
      </c>
      <c r="AK8" s="94">
        <v>14.3</v>
      </c>
      <c r="AL8" s="94">
        <v>9</v>
      </c>
      <c r="AM8" s="94">
        <v>5.5</v>
      </c>
      <c r="AN8" s="94">
        <v>6.1</v>
      </c>
      <c r="AO8" s="94">
        <v>6</v>
      </c>
      <c r="AP8" s="94">
        <v>7.7</v>
      </c>
      <c r="AQ8" s="94">
        <v>3.8</v>
      </c>
      <c r="AR8" s="94">
        <v>2.9</v>
      </c>
      <c r="AS8" s="94">
        <v>4.3</v>
      </c>
      <c r="AT8" s="94">
        <v>1.5</v>
      </c>
      <c r="AU8" s="94">
        <v>2.2999999999999998</v>
      </c>
      <c r="AV8" s="94">
        <v>2.4</v>
      </c>
      <c r="AW8" s="94">
        <v>3.2</v>
      </c>
      <c r="AX8" s="94">
        <v>2</v>
      </c>
      <c r="AY8" s="94">
        <v>5.4</v>
      </c>
      <c r="AZ8" s="94">
        <v>2.1</v>
      </c>
      <c r="BA8" s="94">
        <v>3.7</v>
      </c>
      <c r="BB8" s="94">
        <v>3.1</v>
      </c>
      <c r="BC8" s="94">
        <v>4.3</v>
      </c>
      <c r="BD8" s="94">
        <v>3.7</v>
      </c>
      <c r="BE8" s="94">
        <v>1.9</v>
      </c>
      <c r="BF8" s="94">
        <v>2.4</v>
      </c>
      <c r="BG8" s="94">
        <v>3.6</v>
      </c>
      <c r="BH8" s="94">
        <v>2.5</v>
      </c>
      <c r="BI8" s="94"/>
      <c r="BJ8" s="94">
        <v>10.5</v>
      </c>
      <c r="BK8" s="94">
        <v>17.899999999999999</v>
      </c>
      <c r="BL8" s="94">
        <v>11</v>
      </c>
      <c r="BM8" s="94">
        <v>12.2</v>
      </c>
    </row>
    <row r="9" spans="1:65" x14ac:dyDescent="0.35">
      <c r="A9" s="39" t="s">
        <v>21</v>
      </c>
      <c r="B9" s="40">
        <v>20.5</v>
      </c>
      <c r="C9" s="40">
        <v>20.100000000000001</v>
      </c>
      <c r="D9" s="40">
        <v>20</v>
      </c>
      <c r="E9" s="40">
        <v>18.100000000000001</v>
      </c>
      <c r="F9" s="40">
        <v>16.600000000000001</v>
      </c>
      <c r="G9" s="40">
        <v>14.3</v>
      </c>
      <c r="H9" s="40">
        <v>12.3</v>
      </c>
      <c r="I9" s="40">
        <v>12.2</v>
      </c>
      <c r="J9" s="40">
        <v>11.2</v>
      </c>
      <c r="K9" s="40">
        <v>9</v>
      </c>
      <c r="L9" s="41">
        <v>8.3000000000000007</v>
      </c>
      <c r="N9" s="92" t="s">
        <v>149</v>
      </c>
      <c r="O9" s="90">
        <f t="shared" ref="O9:Y9" si="6">MAX(B2:B37)</f>
        <v>23.5</v>
      </c>
      <c r="P9" s="90">
        <f t="shared" si="6"/>
        <v>22.5</v>
      </c>
      <c r="Q9" s="90">
        <f t="shared" si="6"/>
        <v>21.1</v>
      </c>
      <c r="R9" s="90">
        <f t="shared" si="6"/>
        <v>19.399999999999999</v>
      </c>
      <c r="S9" s="90">
        <f t="shared" si="6"/>
        <v>18.8</v>
      </c>
      <c r="T9" s="90">
        <f t="shared" si="6"/>
        <v>17.899999999999999</v>
      </c>
      <c r="U9" s="90">
        <f t="shared" si="6"/>
        <v>14.3</v>
      </c>
      <c r="V9" s="90">
        <f t="shared" si="6"/>
        <v>13.8</v>
      </c>
      <c r="W9" s="90">
        <f t="shared" si="6"/>
        <v>12.5</v>
      </c>
      <c r="X9" s="90">
        <f t="shared" si="6"/>
        <v>11.4</v>
      </c>
      <c r="Y9" s="90">
        <f t="shared" si="6"/>
        <v>9.9</v>
      </c>
      <c r="AC9" s="93">
        <v>2019</v>
      </c>
      <c r="AD9" s="94">
        <v>3.2</v>
      </c>
      <c r="AE9" s="94">
        <v>1.9</v>
      </c>
      <c r="AF9" s="94">
        <v>1</v>
      </c>
      <c r="AG9" s="94">
        <v>4.2</v>
      </c>
      <c r="AH9" s="94">
        <v>1.9</v>
      </c>
      <c r="AI9" s="94">
        <v>2.8</v>
      </c>
      <c r="AJ9" s="94">
        <v>3.2</v>
      </c>
      <c r="AK9" s="94">
        <v>12.3</v>
      </c>
      <c r="AL9" s="94">
        <v>8.6999999999999993</v>
      </c>
      <c r="AM9" s="94">
        <v>5.0999999999999996</v>
      </c>
      <c r="AN9" s="94">
        <v>5.2</v>
      </c>
      <c r="AO9" s="94">
        <v>5.8</v>
      </c>
      <c r="AP9" s="94">
        <v>6.2</v>
      </c>
      <c r="AQ9" s="94">
        <v>3.7</v>
      </c>
      <c r="AR9" s="94">
        <v>3</v>
      </c>
      <c r="AS9" s="94">
        <v>3.6</v>
      </c>
      <c r="AT9" s="94">
        <v>1.6</v>
      </c>
      <c r="AU9" s="94">
        <v>3.1</v>
      </c>
      <c r="AV9" s="94">
        <v>2.2000000000000002</v>
      </c>
      <c r="AW9" s="94">
        <v>3</v>
      </c>
      <c r="AX9" s="94">
        <v>2</v>
      </c>
      <c r="AY9" s="94">
        <v>5.3</v>
      </c>
      <c r="AZ9" s="94">
        <v>1.6</v>
      </c>
      <c r="BA9" s="94">
        <v>3</v>
      </c>
      <c r="BB9" s="94">
        <v>2.5</v>
      </c>
      <c r="BC9" s="94">
        <v>4</v>
      </c>
      <c r="BD9" s="94">
        <v>3.8</v>
      </c>
      <c r="BE9" s="94">
        <v>2.4</v>
      </c>
      <c r="BF9" s="94">
        <v>2.2000000000000002</v>
      </c>
      <c r="BG9" s="94">
        <v>3.3</v>
      </c>
      <c r="BH9" s="94">
        <v>2.5</v>
      </c>
      <c r="BI9" s="94"/>
      <c r="BJ9" s="94">
        <v>11.6</v>
      </c>
      <c r="BK9" s="94">
        <v>14.3</v>
      </c>
      <c r="BL9" s="94">
        <v>8.5</v>
      </c>
      <c r="BM9" s="94">
        <v>13.5</v>
      </c>
    </row>
    <row r="10" spans="1:65" x14ac:dyDescent="0.35">
      <c r="A10" s="39" t="s">
        <v>22</v>
      </c>
      <c r="B10" s="40">
        <v>16</v>
      </c>
      <c r="C10" s="40">
        <v>14.8</v>
      </c>
      <c r="D10" s="40">
        <v>13.3</v>
      </c>
      <c r="E10" s="40">
        <v>11.7</v>
      </c>
      <c r="F10" s="40">
        <v>10</v>
      </c>
      <c r="G10" s="40">
        <v>9</v>
      </c>
      <c r="H10" s="40">
        <v>8.6999999999999993</v>
      </c>
      <c r="I10" s="40">
        <v>10.3</v>
      </c>
      <c r="J10" s="40">
        <v>9.3000000000000007</v>
      </c>
      <c r="K10" s="40">
        <v>7.8</v>
      </c>
      <c r="L10" s="41">
        <v>7.4</v>
      </c>
      <c r="N10" s="92" t="s">
        <v>150</v>
      </c>
      <c r="O10" s="90">
        <f t="shared" ref="O10:Y10" si="7">O8-O7</f>
        <v>5.3000000000000007</v>
      </c>
      <c r="P10" s="90">
        <f t="shared" si="7"/>
        <v>5.6</v>
      </c>
      <c r="Q10" s="90">
        <f t="shared" si="7"/>
        <v>5.4999999999999991</v>
      </c>
      <c r="R10" s="90">
        <f t="shared" si="7"/>
        <v>4.8000000000000007</v>
      </c>
      <c r="S10" s="90">
        <f t="shared" si="7"/>
        <v>3.7</v>
      </c>
      <c r="T10" s="90">
        <f t="shared" si="7"/>
        <v>3.6</v>
      </c>
      <c r="U10" s="90">
        <f t="shared" si="7"/>
        <v>2.9</v>
      </c>
      <c r="V10" s="90">
        <f t="shared" si="7"/>
        <v>2.5249999999999999</v>
      </c>
      <c r="W10" s="90">
        <f t="shared" si="7"/>
        <v>2.4500000000000002</v>
      </c>
      <c r="X10" s="90">
        <f t="shared" si="7"/>
        <v>2.2499999999999991</v>
      </c>
      <c r="Y10" s="90">
        <f t="shared" si="7"/>
        <v>2.0999999999999996</v>
      </c>
      <c r="AC10" s="93">
        <v>2020</v>
      </c>
      <c r="AD10" s="94">
        <v>3.5</v>
      </c>
      <c r="AE10" s="94">
        <v>2.5</v>
      </c>
      <c r="AF10" s="94">
        <v>1.5</v>
      </c>
      <c r="AG10" s="94">
        <v>4.7</v>
      </c>
      <c r="AH10" s="94">
        <v>2.6</v>
      </c>
      <c r="AI10" s="94">
        <v>4.9000000000000004</v>
      </c>
      <c r="AJ10" s="94">
        <v>4.2</v>
      </c>
      <c r="AK10" s="94">
        <v>12.2</v>
      </c>
      <c r="AL10" s="94">
        <v>10.3</v>
      </c>
      <c r="AM10" s="94">
        <v>5.2</v>
      </c>
      <c r="AN10" s="94">
        <v>5.2</v>
      </c>
      <c r="AO10" s="94">
        <v>5.5</v>
      </c>
      <c r="AP10" s="94">
        <v>7.1</v>
      </c>
      <c r="AQ10" s="94">
        <v>5.3</v>
      </c>
      <c r="AR10" s="94">
        <v>4.2</v>
      </c>
      <c r="AS10" s="94">
        <v>4.7</v>
      </c>
      <c r="AT10" s="94">
        <v>1.9</v>
      </c>
      <c r="AU10" s="94">
        <v>3.5</v>
      </c>
      <c r="AV10" s="94">
        <v>2.6</v>
      </c>
      <c r="AW10" s="94">
        <v>3.4</v>
      </c>
      <c r="AX10" s="94">
        <v>2</v>
      </c>
      <c r="AY10" s="94">
        <v>6</v>
      </c>
      <c r="AZ10" s="94">
        <v>2.2000000000000002</v>
      </c>
      <c r="BA10" s="94">
        <v>3.2</v>
      </c>
      <c r="BB10" s="94">
        <v>3.5</v>
      </c>
      <c r="BC10" s="94">
        <v>4.4000000000000004</v>
      </c>
      <c r="BD10" s="94">
        <v>4.8</v>
      </c>
      <c r="BE10" s="94">
        <v>3.9</v>
      </c>
      <c r="BF10" s="94">
        <v>2.8</v>
      </c>
      <c r="BG10" s="94">
        <v>3.6</v>
      </c>
      <c r="BH10" s="94"/>
      <c r="BI10" s="94"/>
      <c r="BJ10" s="94">
        <v>13.6</v>
      </c>
      <c r="BK10" s="94">
        <v>13.8</v>
      </c>
      <c r="BL10" s="94">
        <v>8.1</v>
      </c>
      <c r="BM10" s="94">
        <v>12.7</v>
      </c>
    </row>
    <row r="11" spans="1:65" x14ac:dyDescent="0.35">
      <c r="A11" s="39" t="s">
        <v>23</v>
      </c>
      <c r="B11" s="40">
        <v>6</v>
      </c>
      <c r="C11" s="40">
        <v>6.3</v>
      </c>
      <c r="D11" s="40">
        <v>6.4</v>
      </c>
      <c r="E11" s="40">
        <v>5.7</v>
      </c>
      <c r="F11" s="40">
        <v>5.3</v>
      </c>
      <c r="G11" s="40">
        <v>5.5</v>
      </c>
      <c r="H11" s="40">
        <v>5.0999999999999996</v>
      </c>
      <c r="I11" s="40">
        <v>5.2</v>
      </c>
      <c r="J11" s="40">
        <v>5.3</v>
      </c>
      <c r="K11" s="40">
        <v>4.8</v>
      </c>
      <c r="L11" s="41">
        <v>5</v>
      </c>
      <c r="N11" s="92" t="s">
        <v>151</v>
      </c>
      <c r="O11" s="90">
        <f t="shared" ref="O11:Y11" si="8">O9-O6</f>
        <v>21.5</v>
      </c>
      <c r="P11" s="90">
        <f t="shared" si="8"/>
        <v>20.3</v>
      </c>
      <c r="Q11" s="90">
        <f t="shared" si="8"/>
        <v>19.100000000000001</v>
      </c>
      <c r="R11" s="90">
        <f t="shared" si="8"/>
        <v>17.7</v>
      </c>
      <c r="S11" s="90">
        <f t="shared" si="8"/>
        <v>17.3</v>
      </c>
      <c r="T11" s="90">
        <f t="shared" si="8"/>
        <v>16.7</v>
      </c>
      <c r="U11" s="90">
        <f t="shared" si="8"/>
        <v>13.3</v>
      </c>
      <c r="V11" s="90">
        <f t="shared" si="8"/>
        <v>12.3</v>
      </c>
      <c r="W11" s="90">
        <f t="shared" si="8"/>
        <v>11.1</v>
      </c>
      <c r="X11" s="90">
        <f t="shared" si="8"/>
        <v>10.5</v>
      </c>
      <c r="Y11" s="90">
        <f t="shared" si="8"/>
        <v>8.6</v>
      </c>
      <c r="AC11" s="93">
        <v>2021</v>
      </c>
      <c r="AD11" s="94">
        <v>3.6</v>
      </c>
      <c r="AE11" s="94">
        <v>2</v>
      </c>
      <c r="AF11" s="94">
        <v>1.4</v>
      </c>
      <c r="AG11" s="94">
        <v>4.0999999999999996</v>
      </c>
      <c r="AH11" s="94">
        <v>2.5</v>
      </c>
      <c r="AI11" s="94">
        <v>3.6</v>
      </c>
      <c r="AJ11" s="94">
        <v>4.3</v>
      </c>
      <c r="AK11" s="94">
        <v>11.2</v>
      </c>
      <c r="AL11" s="94">
        <v>9.3000000000000007</v>
      </c>
      <c r="AM11" s="94">
        <v>5.3</v>
      </c>
      <c r="AN11" s="94">
        <v>4.7</v>
      </c>
      <c r="AO11" s="94">
        <v>5.2</v>
      </c>
      <c r="AP11" s="94">
        <v>6.4</v>
      </c>
      <c r="AQ11" s="94">
        <v>4.8</v>
      </c>
      <c r="AR11" s="94">
        <v>4.2</v>
      </c>
      <c r="AS11" s="94">
        <v>4</v>
      </c>
      <c r="AT11" s="94">
        <v>1.7</v>
      </c>
      <c r="AU11" s="94">
        <v>1.8</v>
      </c>
      <c r="AV11" s="94">
        <v>2.9</v>
      </c>
      <c r="AW11" s="94">
        <v>4</v>
      </c>
      <c r="AX11" s="94">
        <v>1.8</v>
      </c>
      <c r="AY11" s="94">
        <v>5.5</v>
      </c>
      <c r="AZ11" s="94">
        <v>2.1</v>
      </c>
      <c r="BA11" s="94">
        <v>3.4</v>
      </c>
      <c r="BB11" s="94">
        <v>3</v>
      </c>
      <c r="BC11" s="94">
        <v>4.7</v>
      </c>
      <c r="BD11" s="94">
        <v>4.5</v>
      </c>
      <c r="BE11" s="94">
        <v>4.2</v>
      </c>
      <c r="BF11" s="94">
        <v>2.7</v>
      </c>
      <c r="BG11" s="94">
        <v>3.5</v>
      </c>
      <c r="BH11" s="94"/>
      <c r="BI11" s="94">
        <v>12</v>
      </c>
      <c r="BJ11" s="94"/>
      <c r="BK11" s="94"/>
      <c r="BL11" s="94">
        <v>8.6999999999999993</v>
      </c>
      <c r="BM11" s="94">
        <v>12.5</v>
      </c>
    </row>
    <row r="12" spans="1:65" x14ac:dyDescent="0.35">
      <c r="A12" s="39" t="s">
        <v>24</v>
      </c>
      <c r="B12" s="40">
        <v>11.4</v>
      </c>
      <c r="C12" s="40">
        <v>9.6</v>
      </c>
      <c r="D12" s="40">
        <v>9.4</v>
      </c>
      <c r="E12" s="40">
        <v>7.9</v>
      </c>
      <c r="F12" s="40">
        <v>7.2</v>
      </c>
      <c r="G12" s="40">
        <v>6.1</v>
      </c>
      <c r="H12" s="40">
        <v>5.2</v>
      </c>
      <c r="I12" s="40">
        <v>5.2</v>
      </c>
      <c r="J12" s="40">
        <v>4.7</v>
      </c>
      <c r="K12" s="40">
        <v>5.0999999999999996</v>
      </c>
      <c r="L12" s="41">
        <v>3.7</v>
      </c>
      <c r="N12" s="92" t="s">
        <v>152</v>
      </c>
      <c r="O12" s="90">
        <f>MAX(0, O7-(1.5*O10))</f>
        <v>0</v>
      </c>
      <c r="P12" s="90">
        <f t="shared" ref="P12:Y12" si="9">MAX(0, P7-(1.5*P10))</f>
        <v>0</v>
      </c>
      <c r="Q12" s="90">
        <f t="shared" si="9"/>
        <v>0</v>
      </c>
      <c r="R12" s="90">
        <f t="shared" si="9"/>
        <v>0</v>
      </c>
      <c r="S12" s="90">
        <f t="shared" si="9"/>
        <v>0</v>
      </c>
      <c r="T12" s="90">
        <f t="shared" si="9"/>
        <v>0</v>
      </c>
      <c r="U12" s="90">
        <f t="shared" si="9"/>
        <v>0</v>
      </c>
      <c r="V12" s="90">
        <f t="shared" si="9"/>
        <v>0</v>
      </c>
      <c r="W12" s="90">
        <f t="shared" si="9"/>
        <v>0</v>
      </c>
      <c r="X12" s="90">
        <f t="shared" si="9"/>
        <v>0</v>
      </c>
      <c r="Y12" s="90">
        <f t="shared" si="9"/>
        <v>0</v>
      </c>
      <c r="AC12" s="93">
        <v>2022</v>
      </c>
      <c r="AD12" s="94">
        <v>3.1</v>
      </c>
      <c r="AE12" s="94">
        <v>1.6</v>
      </c>
      <c r="AF12" s="94">
        <v>0.9</v>
      </c>
      <c r="AG12" s="94">
        <v>3.6</v>
      </c>
      <c r="AH12" s="94">
        <v>2.1</v>
      </c>
      <c r="AI12" s="94">
        <v>3.8</v>
      </c>
      <c r="AJ12" s="94">
        <v>3.1</v>
      </c>
      <c r="AK12" s="94">
        <v>9</v>
      </c>
      <c r="AL12" s="94">
        <v>7.8</v>
      </c>
      <c r="AM12" s="94">
        <v>4.8</v>
      </c>
      <c r="AN12" s="94">
        <v>5.0999999999999996</v>
      </c>
      <c r="AO12" s="94">
        <v>4.2</v>
      </c>
      <c r="AP12" s="94">
        <v>5.9</v>
      </c>
      <c r="AQ12" s="94">
        <v>4.2</v>
      </c>
      <c r="AR12" s="94">
        <v>3.6</v>
      </c>
      <c r="AS12" s="94">
        <v>3.5</v>
      </c>
      <c r="AT12" s="94">
        <v>1.5</v>
      </c>
      <c r="AU12" s="94">
        <v>2.9</v>
      </c>
      <c r="AV12" s="94">
        <v>2.6</v>
      </c>
      <c r="AW12" s="94">
        <v>3.2</v>
      </c>
      <c r="AX12" s="94">
        <v>1.4</v>
      </c>
      <c r="AY12" s="94">
        <v>4.5999999999999996</v>
      </c>
      <c r="AZ12" s="94">
        <v>1.7</v>
      </c>
      <c r="BA12" s="94">
        <v>2.6</v>
      </c>
      <c r="BB12" s="94">
        <v>2.4</v>
      </c>
      <c r="BC12" s="94">
        <v>4</v>
      </c>
      <c r="BD12" s="94">
        <v>3.3</v>
      </c>
      <c r="BE12" s="94">
        <v>2.5</v>
      </c>
      <c r="BF12" s="94">
        <v>1.9</v>
      </c>
      <c r="BG12" s="94">
        <v>3.1</v>
      </c>
      <c r="BH12" s="94"/>
      <c r="BI12" s="94">
        <v>10.8</v>
      </c>
      <c r="BJ12" s="94"/>
      <c r="BK12" s="94"/>
      <c r="BL12" s="94">
        <v>6.1</v>
      </c>
      <c r="BM12" s="94">
        <v>11.4</v>
      </c>
    </row>
    <row r="13" spans="1:65" x14ac:dyDescent="0.35">
      <c r="A13" s="39" t="s">
        <v>25</v>
      </c>
      <c r="B13" s="40">
        <v>7.3</v>
      </c>
      <c r="C13" s="40">
        <v>8</v>
      </c>
      <c r="D13" s="40">
        <v>7.2</v>
      </c>
      <c r="E13" s="40">
        <v>6.9</v>
      </c>
      <c r="F13" s="40">
        <v>6.5</v>
      </c>
      <c r="G13" s="40">
        <v>6</v>
      </c>
      <c r="H13" s="40">
        <v>5.8</v>
      </c>
      <c r="I13" s="40">
        <v>5.5</v>
      </c>
      <c r="J13" s="40">
        <v>5.2</v>
      </c>
      <c r="K13" s="40">
        <v>4.2</v>
      </c>
      <c r="L13" s="41">
        <v>3.9</v>
      </c>
      <c r="N13" s="92" t="s">
        <v>153</v>
      </c>
      <c r="O13" s="90">
        <f>O8+(1.5*O10)</f>
        <v>17.25</v>
      </c>
      <c r="P13" s="90">
        <f>P8+(1.5*P10)</f>
        <v>18</v>
      </c>
      <c r="Q13" s="90">
        <f t="shared" ref="Q13:Y13" si="10">Q8+(1.5*Q10)</f>
        <v>17.449999999999996</v>
      </c>
      <c r="R13" s="90">
        <f t="shared" si="10"/>
        <v>15.100000000000001</v>
      </c>
      <c r="S13" s="90">
        <f t="shared" si="10"/>
        <v>12.05</v>
      </c>
      <c r="T13" s="90">
        <f t="shared" si="10"/>
        <v>11.4</v>
      </c>
      <c r="U13" s="90">
        <f t="shared" si="10"/>
        <v>9.6499999999999986</v>
      </c>
      <c r="V13" s="90">
        <f t="shared" si="10"/>
        <v>9.4124999999999996</v>
      </c>
      <c r="W13" s="90">
        <f t="shared" si="10"/>
        <v>8.9250000000000007</v>
      </c>
      <c r="X13" s="90">
        <f t="shared" si="10"/>
        <v>8.0749999999999975</v>
      </c>
      <c r="Y13" s="90">
        <f t="shared" si="10"/>
        <v>7.4499999999999993</v>
      </c>
      <c r="AC13" s="93">
        <v>2023</v>
      </c>
      <c r="AD13" s="94">
        <v>3</v>
      </c>
      <c r="AE13" s="94">
        <v>1.9</v>
      </c>
      <c r="AF13" s="94">
        <v>1.4</v>
      </c>
      <c r="AG13" s="94">
        <v>3.9</v>
      </c>
      <c r="AH13" s="94">
        <v>2.2000000000000002</v>
      </c>
      <c r="AI13" s="94">
        <v>3.6</v>
      </c>
      <c r="AJ13" s="94">
        <v>2.9</v>
      </c>
      <c r="AK13" s="94">
        <v>8.3000000000000007</v>
      </c>
      <c r="AL13" s="94">
        <v>7.4</v>
      </c>
      <c r="AM13" s="94">
        <v>5</v>
      </c>
      <c r="AN13" s="94">
        <v>3.7</v>
      </c>
      <c r="AO13" s="94">
        <v>3.9</v>
      </c>
      <c r="AP13" s="94">
        <v>5.4</v>
      </c>
      <c r="AQ13" s="94">
        <v>3.5</v>
      </c>
      <c r="AR13" s="94">
        <v>3.9</v>
      </c>
      <c r="AS13" s="94">
        <v>3.9</v>
      </c>
      <c r="AT13" s="94">
        <v>1.6</v>
      </c>
      <c r="AU13" s="94">
        <v>2.5</v>
      </c>
      <c r="AV13" s="94">
        <v>2.7</v>
      </c>
      <c r="AW13" s="94">
        <v>3.3</v>
      </c>
      <c r="AX13" s="94">
        <v>1.3</v>
      </c>
      <c r="AY13" s="94">
        <v>4.5999999999999996</v>
      </c>
      <c r="AZ13" s="94">
        <v>1.6</v>
      </c>
      <c r="BA13" s="94">
        <v>2.1</v>
      </c>
      <c r="BB13" s="94">
        <v>2</v>
      </c>
      <c r="BC13" s="94">
        <v>4</v>
      </c>
      <c r="BD13" s="94">
        <v>3.9</v>
      </c>
      <c r="BE13" s="94">
        <v>2.2999999999999998</v>
      </c>
      <c r="BF13" s="94">
        <v>2.2000000000000002</v>
      </c>
      <c r="BG13" s="94">
        <v>3.2</v>
      </c>
      <c r="BH13" s="94"/>
      <c r="BI13" s="94">
        <v>9.3000000000000007</v>
      </c>
      <c r="BJ13" s="94"/>
      <c r="BK13" s="94"/>
      <c r="BL13" s="94">
        <v>6.9</v>
      </c>
      <c r="BM13" s="94">
        <v>9.9</v>
      </c>
    </row>
    <row r="14" spans="1:65" x14ac:dyDescent="0.35">
      <c r="A14" s="39" t="s">
        <v>26</v>
      </c>
      <c r="B14" s="40">
        <v>13.3</v>
      </c>
      <c r="C14" s="40">
        <v>13</v>
      </c>
      <c r="D14" s="40">
        <v>12.1</v>
      </c>
      <c r="E14" s="40">
        <v>10.9</v>
      </c>
      <c r="F14" s="40">
        <v>9.8000000000000007</v>
      </c>
      <c r="G14" s="40">
        <v>7.7</v>
      </c>
      <c r="H14" s="40">
        <v>6.2</v>
      </c>
      <c r="I14" s="40">
        <v>7.1</v>
      </c>
      <c r="J14" s="40">
        <v>6.4</v>
      </c>
      <c r="K14" s="40">
        <v>5.9</v>
      </c>
      <c r="L14" s="41">
        <v>5.4</v>
      </c>
    </row>
    <row r="15" spans="1:65" x14ac:dyDescent="0.35">
      <c r="A15" s="39" t="s">
        <v>27</v>
      </c>
      <c r="B15" s="40">
        <v>6.1</v>
      </c>
      <c r="C15" s="40">
        <v>5.7</v>
      </c>
      <c r="D15" s="40">
        <v>5</v>
      </c>
      <c r="E15" s="40">
        <v>4.4000000000000004</v>
      </c>
      <c r="F15" s="40">
        <v>4</v>
      </c>
      <c r="G15" s="40">
        <v>3.8</v>
      </c>
      <c r="H15" s="40">
        <v>3.7</v>
      </c>
      <c r="I15" s="40">
        <v>5.3</v>
      </c>
      <c r="J15" s="40">
        <v>4.8</v>
      </c>
      <c r="K15" s="40">
        <v>4.2</v>
      </c>
      <c r="L15" s="41">
        <v>3.5</v>
      </c>
    </row>
    <row r="16" spans="1:65" x14ac:dyDescent="0.35">
      <c r="A16" s="39" t="s">
        <v>28</v>
      </c>
      <c r="B16" s="40">
        <v>5.2</v>
      </c>
      <c r="C16" s="40">
        <v>4.3</v>
      </c>
      <c r="D16" s="40">
        <v>3.7</v>
      </c>
      <c r="E16" s="40">
        <v>3</v>
      </c>
      <c r="F16" s="40">
        <v>3</v>
      </c>
      <c r="G16" s="40">
        <v>2.9</v>
      </c>
      <c r="H16" s="40">
        <v>3</v>
      </c>
      <c r="I16" s="40">
        <v>4.2</v>
      </c>
      <c r="J16" s="40">
        <v>4.2</v>
      </c>
      <c r="K16" s="40">
        <v>3.6</v>
      </c>
      <c r="L16" s="41">
        <v>3.9</v>
      </c>
    </row>
    <row r="17" spans="1:65" x14ac:dyDescent="0.35">
      <c r="A17" s="39" t="s">
        <v>29</v>
      </c>
      <c r="B17" s="40">
        <v>3.9</v>
      </c>
      <c r="C17" s="40">
        <v>4</v>
      </c>
      <c r="D17" s="40">
        <v>4.8</v>
      </c>
      <c r="E17" s="40">
        <v>4</v>
      </c>
      <c r="F17" s="40">
        <v>3.9</v>
      </c>
      <c r="G17" s="40">
        <v>4.3</v>
      </c>
      <c r="H17" s="40">
        <v>3.6</v>
      </c>
      <c r="I17" s="40">
        <v>4.7</v>
      </c>
      <c r="J17" s="40">
        <v>4</v>
      </c>
      <c r="K17" s="40">
        <v>3.5</v>
      </c>
      <c r="L17" s="41">
        <v>3.9</v>
      </c>
    </row>
    <row r="18" spans="1:65" x14ac:dyDescent="0.35">
      <c r="A18" s="39" t="s">
        <v>30</v>
      </c>
      <c r="B18" s="40">
        <v>4</v>
      </c>
      <c r="C18" s="40">
        <v>3.2</v>
      </c>
      <c r="D18" s="40">
        <v>2.4</v>
      </c>
      <c r="E18" s="40">
        <v>1.8</v>
      </c>
      <c r="F18" s="40">
        <v>1.6</v>
      </c>
      <c r="G18" s="40">
        <v>1.5</v>
      </c>
      <c r="H18" s="40">
        <v>1.6</v>
      </c>
      <c r="I18" s="40">
        <v>1.9</v>
      </c>
      <c r="J18" s="40">
        <v>1.7</v>
      </c>
      <c r="K18" s="40">
        <v>1.5</v>
      </c>
      <c r="L18" s="41">
        <v>1.6</v>
      </c>
    </row>
    <row r="19" spans="1:65" x14ac:dyDescent="0.35">
      <c r="A19" s="39" t="s">
        <v>31</v>
      </c>
      <c r="B19" s="40">
        <v>2.4</v>
      </c>
      <c r="C19" s="40">
        <v>2.6</v>
      </c>
      <c r="D19" s="40">
        <v>2</v>
      </c>
      <c r="E19" s="40">
        <v>1.7</v>
      </c>
      <c r="F19" s="40">
        <v>2</v>
      </c>
      <c r="G19" s="40">
        <v>2.2999999999999998</v>
      </c>
      <c r="H19" s="40">
        <v>3.1</v>
      </c>
      <c r="I19" s="40">
        <v>3.5</v>
      </c>
      <c r="J19" s="40">
        <v>1.8</v>
      </c>
      <c r="K19" s="40">
        <v>2.9</v>
      </c>
      <c r="L19" s="41">
        <v>2.5</v>
      </c>
      <c r="AC19" s="80" t="s">
        <v>142</v>
      </c>
      <c r="AD19" s="87"/>
      <c r="AE19" s="87"/>
      <c r="AF19" s="87"/>
      <c r="AG19" s="87"/>
      <c r="AH19" s="87"/>
      <c r="AI19" s="87"/>
      <c r="AJ19" s="87"/>
      <c r="AK19" s="87"/>
      <c r="AL19" s="87"/>
      <c r="AM19" s="87"/>
      <c r="AN19" s="87"/>
    </row>
    <row r="20" spans="1:65" x14ac:dyDescent="0.35">
      <c r="A20" s="39" t="s">
        <v>32</v>
      </c>
      <c r="B20" s="40">
        <v>4.0999999999999996</v>
      </c>
      <c r="C20" s="40">
        <v>4</v>
      </c>
      <c r="D20" s="40">
        <v>3.8</v>
      </c>
      <c r="E20" s="40">
        <v>3.5</v>
      </c>
      <c r="F20" s="40">
        <v>2.9</v>
      </c>
      <c r="G20" s="40">
        <v>2.4</v>
      </c>
      <c r="H20" s="40">
        <v>2.2000000000000002</v>
      </c>
      <c r="I20" s="40">
        <v>2.6</v>
      </c>
      <c r="J20" s="40">
        <v>2.9</v>
      </c>
      <c r="K20" s="40">
        <v>2.6</v>
      </c>
      <c r="L20" s="41">
        <v>2.7</v>
      </c>
      <c r="AC20" s="88"/>
      <c r="AD20" s="28" t="s">
        <v>14</v>
      </c>
      <c r="AE20" s="28" t="s">
        <v>15</v>
      </c>
      <c r="AF20" s="28" t="s">
        <v>16</v>
      </c>
      <c r="AG20" s="28" t="s">
        <v>17</v>
      </c>
      <c r="AH20" s="28" t="s">
        <v>18</v>
      </c>
      <c r="AI20" s="28" t="s">
        <v>19</v>
      </c>
      <c r="AJ20" s="28" t="s">
        <v>20</v>
      </c>
      <c r="AK20" s="28" t="s">
        <v>21</v>
      </c>
      <c r="AL20" s="28" t="s">
        <v>22</v>
      </c>
      <c r="AM20" s="28" t="s">
        <v>23</v>
      </c>
      <c r="AN20" s="28" t="s">
        <v>24</v>
      </c>
      <c r="AO20" s="28" t="s">
        <v>25</v>
      </c>
      <c r="AP20" s="28" t="s">
        <v>26</v>
      </c>
      <c r="AQ20" s="28" t="s">
        <v>27</v>
      </c>
      <c r="AR20" s="28" t="s">
        <v>28</v>
      </c>
      <c r="AS20" s="28" t="s">
        <v>29</v>
      </c>
      <c r="AT20" s="28" t="s">
        <v>30</v>
      </c>
      <c r="AU20" s="28" t="s">
        <v>31</v>
      </c>
      <c r="AV20" s="28" t="s">
        <v>32</v>
      </c>
      <c r="AW20" s="28" t="s">
        <v>33</v>
      </c>
      <c r="AX20" s="28" t="s">
        <v>34</v>
      </c>
      <c r="AY20" s="28" t="s">
        <v>35</v>
      </c>
      <c r="AZ20" s="28" t="s">
        <v>36</v>
      </c>
      <c r="BA20" s="28" t="s">
        <v>37</v>
      </c>
      <c r="BB20" s="28" t="s">
        <v>38</v>
      </c>
      <c r="BC20" s="28" t="s">
        <v>39</v>
      </c>
      <c r="BD20" s="28" t="s">
        <v>40</v>
      </c>
      <c r="BE20" s="28" t="s">
        <v>41</v>
      </c>
      <c r="BF20" s="28" t="s">
        <v>42</v>
      </c>
      <c r="BG20" s="28" t="s">
        <v>43</v>
      </c>
      <c r="BH20" s="28" t="s">
        <v>44</v>
      </c>
      <c r="BI20" s="28" t="s">
        <v>45</v>
      </c>
      <c r="BJ20" s="28" t="s">
        <v>46</v>
      </c>
      <c r="BK20" s="28" t="s">
        <v>47</v>
      </c>
      <c r="BL20" s="28" t="s">
        <v>48</v>
      </c>
      <c r="BM20" s="28" t="s">
        <v>49</v>
      </c>
    </row>
    <row r="21" spans="1:65" x14ac:dyDescent="0.35">
      <c r="A21" s="39" t="s">
        <v>33</v>
      </c>
      <c r="B21" s="40">
        <v>3.5</v>
      </c>
      <c r="C21" s="40">
        <v>4</v>
      </c>
      <c r="D21" s="40">
        <v>3.9</v>
      </c>
      <c r="E21" s="40">
        <v>3.6</v>
      </c>
      <c r="F21" s="40">
        <v>3.1</v>
      </c>
      <c r="G21" s="40">
        <v>3.2</v>
      </c>
      <c r="H21" s="40">
        <v>3</v>
      </c>
      <c r="I21" s="40">
        <v>3.4</v>
      </c>
      <c r="J21" s="40">
        <v>4</v>
      </c>
      <c r="K21" s="40">
        <v>3.2</v>
      </c>
      <c r="L21" s="41">
        <v>3.3</v>
      </c>
      <c r="AC21" s="89" t="s">
        <v>143</v>
      </c>
      <c r="AD21" s="90">
        <f>AVERAGE(AD3:AD13)</f>
        <v>3.8727272727272735</v>
      </c>
      <c r="AE21" s="90">
        <f t="shared" ref="AE21:BM21" si="11">AVERAGE(AE3:AE13)</f>
        <v>3.127272727272727</v>
      </c>
      <c r="AF21" s="90">
        <f t="shared" si="11"/>
        <v>1.7181818181818178</v>
      </c>
      <c r="AG21" s="90">
        <f t="shared" si="11"/>
        <v>4.418181818181818</v>
      </c>
      <c r="AH21" s="90">
        <f t="shared" si="11"/>
        <v>2.2454545454545456</v>
      </c>
      <c r="AI21" s="90">
        <f t="shared" si="11"/>
        <v>4.0363636363636362</v>
      </c>
      <c r="AJ21" s="90">
        <f t="shared" si="11"/>
        <v>4.627272727272727</v>
      </c>
      <c r="AK21" s="90">
        <f t="shared" si="11"/>
        <v>14.781818181818181</v>
      </c>
      <c r="AL21" s="90">
        <f t="shared" si="11"/>
        <v>10.754545454545454</v>
      </c>
      <c r="AM21" s="90">
        <f t="shared" si="11"/>
        <v>5.5090909090909088</v>
      </c>
      <c r="AN21" s="90">
        <f t="shared" si="11"/>
        <v>6.8636363636363633</v>
      </c>
      <c r="AO21" s="90">
        <f t="shared" si="11"/>
        <v>6.0454545454545459</v>
      </c>
      <c r="AP21" s="90">
        <f t="shared" si="11"/>
        <v>8.8909090909090924</v>
      </c>
      <c r="AQ21" s="90">
        <f t="shared" si="11"/>
        <v>4.5909090909090908</v>
      </c>
      <c r="AR21" s="90">
        <f t="shared" si="11"/>
        <v>3.7272727272727271</v>
      </c>
      <c r="AS21" s="90">
        <f t="shared" si="11"/>
        <v>4.0545454545454547</v>
      </c>
      <c r="AT21" s="90">
        <f t="shared" si="11"/>
        <v>2.0727272727272728</v>
      </c>
      <c r="AU21" s="90">
        <f t="shared" si="11"/>
        <v>2.4363636363636365</v>
      </c>
      <c r="AV21" s="90">
        <f t="shared" si="11"/>
        <v>3.063636363636363</v>
      </c>
      <c r="AW21" s="90">
        <f t="shared" si="11"/>
        <v>3.4727272727272722</v>
      </c>
      <c r="AX21" s="90">
        <f t="shared" si="11"/>
        <v>2.790909090909091</v>
      </c>
      <c r="AY21" s="90">
        <f t="shared" si="11"/>
        <v>7.1181818181818164</v>
      </c>
      <c r="AZ21" s="90">
        <f t="shared" si="11"/>
        <v>2.9272727272727277</v>
      </c>
      <c r="BA21" s="90">
        <f t="shared" si="11"/>
        <v>4.3454545454545457</v>
      </c>
      <c r="BB21" s="90">
        <f t="shared" si="11"/>
        <v>4.1999999999999993</v>
      </c>
      <c r="BC21" s="90">
        <f t="shared" si="11"/>
        <v>4.7545454545454549</v>
      </c>
      <c r="BD21" s="90">
        <f t="shared" si="11"/>
        <v>4.1181818181818182</v>
      </c>
      <c r="BE21" s="90">
        <f t="shared" si="11"/>
        <v>2.790909090909091</v>
      </c>
      <c r="BF21" s="90">
        <f t="shared" si="11"/>
        <v>2.4272727272727272</v>
      </c>
      <c r="BG21" s="90">
        <f t="shared" si="11"/>
        <v>3.4727272727272731</v>
      </c>
      <c r="BH21" s="90">
        <f t="shared" si="11"/>
        <v>2.9714285714285715</v>
      </c>
      <c r="BI21" s="90">
        <f t="shared" si="11"/>
        <v>10.700000000000001</v>
      </c>
      <c r="BJ21" s="90">
        <f t="shared" si="11"/>
        <v>11.2</v>
      </c>
      <c r="BK21" s="90">
        <f t="shared" si="11"/>
        <v>18.912500000000001</v>
      </c>
      <c r="BL21" s="90">
        <f t="shared" si="11"/>
        <v>11.372727272727273</v>
      </c>
      <c r="BM21" s="90">
        <f t="shared" si="11"/>
        <v>11.554545454545455</v>
      </c>
    </row>
    <row r="22" spans="1:65" x14ac:dyDescent="0.35">
      <c r="A22" s="39" t="s">
        <v>34</v>
      </c>
      <c r="B22" s="40">
        <v>5.7</v>
      </c>
      <c r="C22" s="40">
        <v>4.7</v>
      </c>
      <c r="D22" s="40">
        <v>4</v>
      </c>
      <c r="E22" s="40">
        <v>3.3</v>
      </c>
      <c r="F22" s="40">
        <v>2.5</v>
      </c>
      <c r="G22" s="40">
        <v>2</v>
      </c>
      <c r="H22" s="40">
        <v>2</v>
      </c>
      <c r="I22" s="40">
        <v>2</v>
      </c>
      <c r="J22" s="40">
        <v>1.8</v>
      </c>
      <c r="K22" s="40">
        <v>1.4</v>
      </c>
      <c r="L22" s="41">
        <v>1.3</v>
      </c>
      <c r="AC22" s="89" t="s">
        <v>144</v>
      </c>
      <c r="AD22" s="90">
        <f>MEDIAN(AD3:AD13)</f>
        <v>3.6</v>
      </c>
      <c r="AE22" s="90">
        <f t="shared" ref="AE22:BM22" si="12">MEDIAN(AE3:AE13)</f>
        <v>2.5</v>
      </c>
      <c r="AF22" s="90">
        <f t="shared" si="12"/>
        <v>1.5</v>
      </c>
      <c r="AG22" s="90">
        <f t="shared" si="12"/>
        <v>4.7</v>
      </c>
      <c r="AH22" s="90">
        <f t="shared" si="12"/>
        <v>2.2000000000000002</v>
      </c>
      <c r="AI22" s="90">
        <f t="shared" si="12"/>
        <v>3.8</v>
      </c>
      <c r="AJ22" s="90">
        <f t="shared" si="12"/>
        <v>4.2</v>
      </c>
      <c r="AK22" s="90">
        <f t="shared" si="12"/>
        <v>14.3</v>
      </c>
      <c r="AL22" s="90">
        <f t="shared" si="12"/>
        <v>10</v>
      </c>
      <c r="AM22" s="90">
        <f t="shared" si="12"/>
        <v>5.3</v>
      </c>
      <c r="AN22" s="90">
        <f t="shared" si="12"/>
        <v>6.1</v>
      </c>
      <c r="AO22" s="90">
        <f t="shared" si="12"/>
        <v>6</v>
      </c>
      <c r="AP22" s="90">
        <f t="shared" si="12"/>
        <v>7.7</v>
      </c>
      <c r="AQ22" s="90">
        <f t="shared" si="12"/>
        <v>4.4000000000000004</v>
      </c>
      <c r="AR22" s="90">
        <f t="shared" si="12"/>
        <v>3.7</v>
      </c>
      <c r="AS22" s="90">
        <f t="shared" si="12"/>
        <v>4</v>
      </c>
      <c r="AT22" s="90">
        <f t="shared" si="12"/>
        <v>1.7</v>
      </c>
      <c r="AU22" s="90">
        <f t="shared" si="12"/>
        <v>2.4</v>
      </c>
      <c r="AV22" s="90">
        <f t="shared" si="12"/>
        <v>2.9</v>
      </c>
      <c r="AW22" s="90">
        <f t="shared" si="12"/>
        <v>3.4</v>
      </c>
      <c r="AX22" s="90">
        <f t="shared" si="12"/>
        <v>2</v>
      </c>
      <c r="AY22" s="90">
        <f t="shared" si="12"/>
        <v>6</v>
      </c>
      <c r="AZ22" s="90">
        <f t="shared" si="12"/>
        <v>2.2000000000000002</v>
      </c>
      <c r="BA22" s="90">
        <f t="shared" si="12"/>
        <v>3.7</v>
      </c>
      <c r="BB22" s="90">
        <f t="shared" si="12"/>
        <v>3.5</v>
      </c>
      <c r="BC22" s="90">
        <f t="shared" si="12"/>
        <v>4.5</v>
      </c>
      <c r="BD22" s="90">
        <f t="shared" si="12"/>
        <v>4.0999999999999996</v>
      </c>
      <c r="BE22" s="90">
        <f t="shared" si="12"/>
        <v>2.5</v>
      </c>
      <c r="BF22" s="90">
        <f t="shared" si="12"/>
        <v>2.4</v>
      </c>
      <c r="BG22" s="90">
        <f t="shared" si="12"/>
        <v>3.5</v>
      </c>
      <c r="BH22" s="90">
        <f t="shared" si="12"/>
        <v>2.9</v>
      </c>
      <c r="BI22" s="90">
        <f t="shared" si="12"/>
        <v>10.8</v>
      </c>
      <c r="BJ22" s="90">
        <f t="shared" si="12"/>
        <v>10.85</v>
      </c>
      <c r="BK22" s="90">
        <f t="shared" si="12"/>
        <v>19.100000000000001</v>
      </c>
      <c r="BL22" s="90">
        <f t="shared" si="12"/>
        <v>11</v>
      </c>
      <c r="BM22" s="90">
        <f t="shared" si="12"/>
        <v>11.9</v>
      </c>
    </row>
    <row r="23" spans="1:65" x14ac:dyDescent="0.35">
      <c r="A23" s="39" t="s">
        <v>35</v>
      </c>
      <c r="B23" s="40">
        <v>12.8</v>
      </c>
      <c r="C23" s="40">
        <v>10</v>
      </c>
      <c r="D23" s="40">
        <v>9.1999999999999993</v>
      </c>
      <c r="E23" s="40">
        <v>8.4</v>
      </c>
      <c r="F23" s="40">
        <v>6.5</v>
      </c>
      <c r="G23" s="40">
        <v>5.4</v>
      </c>
      <c r="H23" s="40">
        <v>5.3</v>
      </c>
      <c r="I23" s="40">
        <v>6</v>
      </c>
      <c r="J23" s="40">
        <v>5.5</v>
      </c>
      <c r="K23" s="40">
        <v>4.5999999999999996</v>
      </c>
      <c r="L23" s="41">
        <v>4.5999999999999996</v>
      </c>
      <c r="AC23" s="89" t="s">
        <v>145</v>
      </c>
      <c r="AD23" s="90">
        <f>_xlfn.STDEV.P(AD3:AD13)</f>
        <v>0.65517646351735204</v>
      </c>
      <c r="AE23" s="90">
        <f t="shared" ref="AE23:BM23" si="13">_xlfn.STDEV.P(AE3:AE13)</f>
        <v>1.4579505597621436</v>
      </c>
      <c r="AF23" s="90">
        <f t="shared" si="13"/>
        <v>0.66170328673010492</v>
      </c>
      <c r="AG23" s="90">
        <f t="shared" si="13"/>
        <v>0.40411110492532498</v>
      </c>
      <c r="AH23" s="90">
        <f t="shared" si="13"/>
        <v>0.2387986461193376</v>
      </c>
      <c r="AI23" s="90">
        <f t="shared" si="13"/>
        <v>0.83369138313530067</v>
      </c>
      <c r="AJ23" s="90">
        <f t="shared" si="13"/>
        <v>1.4728395018966294</v>
      </c>
      <c r="AK23" s="90">
        <f t="shared" si="13"/>
        <v>4.3049270254227254</v>
      </c>
      <c r="AL23" s="90">
        <f t="shared" si="13"/>
        <v>2.720749775125042</v>
      </c>
      <c r="AM23" s="90">
        <f t="shared" si="13"/>
        <v>0.50534334944317449</v>
      </c>
      <c r="AN23" s="90">
        <f t="shared" si="13"/>
        <v>2.3278053367819269</v>
      </c>
      <c r="AO23" s="90">
        <f t="shared" si="13"/>
        <v>1.2338878955735686</v>
      </c>
      <c r="AP23" s="90">
        <f t="shared" si="13"/>
        <v>2.8713172604080737</v>
      </c>
      <c r="AQ23" s="90">
        <f t="shared" si="13"/>
        <v>0.81848479238889971</v>
      </c>
      <c r="AR23" s="90">
        <f t="shared" si="13"/>
        <v>0.69162642187673651</v>
      </c>
      <c r="AS23" s="90">
        <f t="shared" si="13"/>
        <v>0.38462174184193049</v>
      </c>
      <c r="AT23" s="90">
        <f t="shared" si="13"/>
        <v>0.77821580214664399</v>
      </c>
      <c r="AU23" s="90">
        <f t="shared" si="13"/>
        <v>0.53644067243388871</v>
      </c>
      <c r="AV23" s="90">
        <f t="shared" si="13"/>
        <v>0.63856761195767464</v>
      </c>
      <c r="AW23" s="90">
        <f t="shared" si="13"/>
        <v>0.34401614415317272</v>
      </c>
      <c r="AX23" s="90">
        <f t="shared" si="13"/>
        <v>1.3793638490620137</v>
      </c>
      <c r="AY23" s="90">
        <f t="shared" si="13"/>
        <v>2.5182310464502269</v>
      </c>
      <c r="AZ23" s="90">
        <f t="shared" si="13"/>
        <v>1.4635516632747814</v>
      </c>
      <c r="BA23" s="90">
        <f t="shared" si="13"/>
        <v>1.5447057009279579</v>
      </c>
      <c r="BB23" s="90">
        <f t="shared" si="13"/>
        <v>1.7689236583558128</v>
      </c>
      <c r="BC23" s="90">
        <f t="shared" si="13"/>
        <v>0.71651129073592779</v>
      </c>
      <c r="BD23" s="90">
        <f t="shared" si="13"/>
        <v>0.40411110492532493</v>
      </c>
      <c r="BE23" s="90">
        <f t="shared" si="13"/>
        <v>0.87121080368806791</v>
      </c>
      <c r="BF23" s="90">
        <f t="shared" si="13"/>
        <v>0.35185459055206619</v>
      </c>
      <c r="BG23" s="90">
        <f t="shared" si="13"/>
        <v>0.20928844424038798</v>
      </c>
      <c r="BH23" s="90">
        <f t="shared" si="13"/>
        <v>0.47723694538542977</v>
      </c>
      <c r="BI23" s="90">
        <f t="shared" si="13"/>
        <v>1.1045361017187154</v>
      </c>
      <c r="BJ23" s="90">
        <f t="shared" si="13"/>
        <v>1.1608186766243946</v>
      </c>
      <c r="BK23" s="90">
        <f t="shared" si="13"/>
        <v>3.305086042752889</v>
      </c>
      <c r="BL23" s="90">
        <f t="shared" si="13"/>
        <v>3.8683073369230314</v>
      </c>
      <c r="BM23" s="90">
        <f t="shared" si="13"/>
        <v>1.2346244451901685</v>
      </c>
    </row>
    <row r="24" spans="1:65" x14ac:dyDescent="0.35">
      <c r="A24" s="39" t="s">
        <v>36</v>
      </c>
      <c r="B24" s="40">
        <v>5.4</v>
      </c>
      <c r="C24" s="40">
        <v>5.9</v>
      </c>
      <c r="D24" s="40">
        <v>4.0999999999999996</v>
      </c>
      <c r="E24" s="40">
        <v>3.1</v>
      </c>
      <c r="F24" s="40">
        <v>2.4</v>
      </c>
      <c r="G24" s="40">
        <v>2.1</v>
      </c>
      <c r="H24" s="40">
        <v>1.6</v>
      </c>
      <c r="I24" s="40">
        <v>2.2000000000000002</v>
      </c>
      <c r="J24" s="40">
        <v>2.1</v>
      </c>
      <c r="K24" s="40">
        <v>1.7</v>
      </c>
      <c r="L24" s="41">
        <v>1.6</v>
      </c>
      <c r="AC24" s="89" t="s">
        <v>146</v>
      </c>
      <c r="AD24" s="90">
        <f>MIN(AD3:AD13)</f>
        <v>3</v>
      </c>
      <c r="AE24" s="90">
        <f t="shared" ref="AE24:BM24" si="14">MIN(AE3:AE13)</f>
        <v>1.6</v>
      </c>
      <c r="AF24" s="90">
        <f t="shared" si="14"/>
        <v>0.9</v>
      </c>
      <c r="AG24" s="90">
        <f t="shared" si="14"/>
        <v>3.6</v>
      </c>
      <c r="AH24" s="90">
        <f t="shared" si="14"/>
        <v>1.9</v>
      </c>
      <c r="AI24" s="90">
        <f t="shared" si="14"/>
        <v>2.8</v>
      </c>
      <c r="AJ24" s="90">
        <f t="shared" si="14"/>
        <v>2.9</v>
      </c>
      <c r="AK24" s="90">
        <f t="shared" si="14"/>
        <v>8.3000000000000007</v>
      </c>
      <c r="AL24" s="90">
        <f t="shared" si="14"/>
        <v>7.4</v>
      </c>
      <c r="AM24" s="90">
        <f t="shared" si="14"/>
        <v>4.8</v>
      </c>
      <c r="AN24" s="90">
        <f t="shared" si="14"/>
        <v>3.7</v>
      </c>
      <c r="AO24" s="90">
        <f t="shared" si="14"/>
        <v>3.9</v>
      </c>
      <c r="AP24" s="90">
        <f t="shared" si="14"/>
        <v>5.4</v>
      </c>
      <c r="AQ24" s="90">
        <f t="shared" si="14"/>
        <v>3.5</v>
      </c>
      <c r="AR24" s="90">
        <f t="shared" si="14"/>
        <v>2.9</v>
      </c>
      <c r="AS24" s="90">
        <f t="shared" si="14"/>
        <v>3.5</v>
      </c>
      <c r="AT24" s="90">
        <f t="shared" si="14"/>
        <v>1.5</v>
      </c>
      <c r="AU24" s="90">
        <f t="shared" si="14"/>
        <v>1.7</v>
      </c>
      <c r="AV24" s="90">
        <f t="shared" si="14"/>
        <v>2.2000000000000002</v>
      </c>
      <c r="AW24" s="90">
        <f t="shared" si="14"/>
        <v>3</v>
      </c>
      <c r="AX24" s="90">
        <f t="shared" si="14"/>
        <v>1.3</v>
      </c>
      <c r="AY24" s="90">
        <f t="shared" si="14"/>
        <v>4.5999999999999996</v>
      </c>
      <c r="AZ24" s="90">
        <f t="shared" si="14"/>
        <v>1.6</v>
      </c>
      <c r="BA24" s="90">
        <f t="shared" si="14"/>
        <v>2.1</v>
      </c>
      <c r="BB24" s="90">
        <f t="shared" si="14"/>
        <v>2</v>
      </c>
      <c r="BC24" s="90">
        <f t="shared" si="14"/>
        <v>4</v>
      </c>
      <c r="BD24" s="90">
        <f t="shared" si="14"/>
        <v>3.3</v>
      </c>
      <c r="BE24" s="90">
        <f t="shared" si="14"/>
        <v>1.7</v>
      </c>
      <c r="BF24" s="90">
        <f t="shared" si="14"/>
        <v>1.9</v>
      </c>
      <c r="BG24" s="90">
        <f t="shared" si="14"/>
        <v>3.1</v>
      </c>
      <c r="BH24" s="90">
        <f t="shared" si="14"/>
        <v>2.5</v>
      </c>
      <c r="BI24" s="90">
        <f t="shared" si="14"/>
        <v>9.3000000000000007</v>
      </c>
      <c r="BJ24" s="90">
        <f t="shared" si="14"/>
        <v>10</v>
      </c>
      <c r="BK24" s="90">
        <f t="shared" si="14"/>
        <v>13.8</v>
      </c>
      <c r="BL24" s="90">
        <f t="shared" si="14"/>
        <v>6.1</v>
      </c>
      <c r="BM24" s="90">
        <f t="shared" si="14"/>
        <v>9.3000000000000007</v>
      </c>
    </row>
    <row r="25" spans="1:65" x14ac:dyDescent="0.35">
      <c r="A25" s="39" t="s">
        <v>37</v>
      </c>
      <c r="B25" s="40">
        <v>6.2</v>
      </c>
      <c r="C25" s="40">
        <v>6.3</v>
      </c>
      <c r="D25" s="40">
        <v>5.8</v>
      </c>
      <c r="E25" s="40">
        <v>6.2</v>
      </c>
      <c r="F25" s="40">
        <v>5.3</v>
      </c>
      <c r="G25" s="40">
        <v>3.7</v>
      </c>
      <c r="H25" s="40">
        <v>3</v>
      </c>
      <c r="I25" s="40">
        <v>3.2</v>
      </c>
      <c r="J25" s="40">
        <v>3.4</v>
      </c>
      <c r="K25" s="40">
        <v>2.6</v>
      </c>
      <c r="L25" s="41">
        <v>2.1</v>
      </c>
      <c r="AC25" s="91" t="s">
        <v>147</v>
      </c>
      <c r="AD25" s="90">
        <f>_xlfn.QUARTILE.INC(AD3:AD13,1)</f>
        <v>3.35</v>
      </c>
      <c r="AE25" s="90">
        <f t="shared" ref="AE25:BM25" si="15">_xlfn.QUARTILE.INC(AE3:AE13,1)</f>
        <v>1.95</v>
      </c>
      <c r="AF25" s="90">
        <f t="shared" si="15"/>
        <v>1.2999999999999998</v>
      </c>
      <c r="AG25" s="90">
        <f t="shared" si="15"/>
        <v>4.1500000000000004</v>
      </c>
      <c r="AH25" s="90">
        <f t="shared" si="15"/>
        <v>2.0499999999999998</v>
      </c>
      <c r="AI25" s="90">
        <f t="shared" si="15"/>
        <v>3.55</v>
      </c>
      <c r="AJ25" s="90">
        <f t="shared" si="15"/>
        <v>3.5</v>
      </c>
      <c r="AK25" s="90">
        <f t="shared" si="15"/>
        <v>11.7</v>
      </c>
      <c r="AL25" s="90">
        <f t="shared" si="15"/>
        <v>8.85</v>
      </c>
      <c r="AM25" s="90">
        <f t="shared" si="15"/>
        <v>5.15</v>
      </c>
      <c r="AN25" s="90">
        <f t="shared" si="15"/>
        <v>5.15</v>
      </c>
      <c r="AO25" s="90">
        <f t="shared" si="15"/>
        <v>5.35</v>
      </c>
      <c r="AP25" s="90">
        <f t="shared" si="15"/>
        <v>6.3000000000000007</v>
      </c>
      <c r="AQ25" s="90">
        <f t="shared" si="15"/>
        <v>3.9</v>
      </c>
      <c r="AR25" s="90">
        <f t="shared" si="15"/>
        <v>3</v>
      </c>
      <c r="AS25" s="90">
        <f t="shared" si="15"/>
        <v>3.9</v>
      </c>
      <c r="AT25" s="90">
        <f t="shared" si="15"/>
        <v>1.6</v>
      </c>
      <c r="AU25" s="90">
        <f t="shared" si="15"/>
        <v>2</v>
      </c>
      <c r="AV25" s="90">
        <f t="shared" si="15"/>
        <v>2.6</v>
      </c>
      <c r="AW25" s="90">
        <f t="shared" si="15"/>
        <v>3.2</v>
      </c>
      <c r="AX25" s="90">
        <f t="shared" si="15"/>
        <v>1.9</v>
      </c>
      <c r="AY25" s="90">
        <f t="shared" si="15"/>
        <v>5.35</v>
      </c>
      <c r="AZ25" s="90">
        <f t="shared" si="15"/>
        <v>1.9</v>
      </c>
      <c r="BA25" s="90">
        <f t="shared" si="15"/>
        <v>3.1</v>
      </c>
      <c r="BB25" s="90">
        <f t="shared" si="15"/>
        <v>2.75</v>
      </c>
      <c r="BC25" s="90">
        <f t="shared" si="15"/>
        <v>4.1500000000000004</v>
      </c>
      <c r="BD25" s="90">
        <f t="shared" si="15"/>
        <v>3.8499999999999996</v>
      </c>
      <c r="BE25" s="90">
        <f t="shared" si="15"/>
        <v>2.0999999999999996</v>
      </c>
      <c r="BF25" s="90">
        <f t="shared" si="15"/>
        <v>2.2000000000000002</v>
      </c>
      <c r="BG25" s="90">
        <f t="shared" si="15"/>
        <v>3.3499999999999996</v>
      </c>
      <c r="BH25" s="90">
        <f t="shared" si="15"/>
        <v>2.65</v>
      </c>
      <c r="BI25" s="90">
        <f t="shared" si="15"/>
        <v>10.050000000000001</v>
      </c>
      <c r="BJ25" s="90">
        <f t="shared" si="15"/>
        <v>10.375</v>
      </c>
      <c r="BK25" s="90">
        <f t="shared" si="15"/>
        <v>17</v>
      </c>
      <c r="BL25" s="90">
        <f t="shared" si="15"/>
        <v>8.3000000000000007</v>
      </c>
      <c r="BM25" s="90">
        <f t="shared" si="15"/>
        <v>10.65</v>
      </c>
    </row>
    <row r="26" spans="1:65" x14ac:dyDescent="0.35">
      <c r="A26" s="39" t="s">
        <v>38</v>
      </c>
      <c r="B26" s="40">
        <v>7.3</v>
      </c>
      <c r="C26" s="40">
        <v>6.4</v>
      </c>
      <c r="D26" s="40">
        <v>6.1</v>
      </c>
      <c r="E26" s="40">
        <v>5.7</v>
      </c>
      <c r="F26" s="40">
        <v>4.2</v>
      </c>
      <c r="G26" s="40">
        <v>3.1</v>
      </c>
      <c r="H26" s="40">
        <v>2.5</v>
      </c>
      <c r="I26" s="40">
        <v>3.5</v>
      </c>
      <c r="J26" s="40">
        <v>3</v>
      </c>
      <c r="K26" s="40">
        <v>2.4</v>
      </c>
      <c r="L26" s="41">
        <v>2</v>
      </c>
      <c r="AC26" s="91" t="s">
        <v>148</v>
      </c>
      <c r="AD26" s="90">
        <f>_xlfn.QUARTILE.INC(AD3:AD13,3)</f>
        <v>4.4499999999999993</v>
      </c>
      <c r="AE26" s="90">
        <f t="shared" ref="AE26:BM26" si="16">_xlfn.QUARTILE.INC(AE3:AE13,3)</f>
        <v>3.7</v>
      </c>
      <c r="AF26" s="90">
        <f t="shared" si="16"/>
        <v>2.15</v>
      </c>
      <c r="AG26" s="90">
        <f t="shared" si="16"/>
        <v>4.7</v>
      </c>
      <c r="AH26" s="90">
        <f t="shared" si="16"/>
        <v>2.4500000000000002</v>
      </c>
      <c r="AI26" s="90">
        <f t="shared" si="16"/>
        <v>4.5</v>
      </c>
      <c r="AJ26" s="90">
        <f t="shared" si="16"/>
        <v>5.4</v>
      </c>
      <c r="AK26" s="90">
        <f t="shared" si="16"/>
        <v>19.05</v>
      </c>
      <c r="AL26" s="90">
        <f t="shared" si="16"/>
        <v>12.5</v>
      </c>
      <c r="AM26" s="90">
        <f t="shared" si="16"/>
        <v>5.85</v>
      </c>
      <c r="AN26" s="90">
        <f t="shared" si="16"/>
        <v>8.65</v>
      </c>
      <c r="AO26" s="90">
        <f t="shared" si="16"/>
        <v>7.0500000000000007</v>
      </c>
      <c r="AP26" s="90">
        <f t="shared" si="16"/>
        <v>11.5</v>
      </c>
      <c r="AQ26" s="90">
        <f t="shared" si="16"/>
        <v>5.15</v>
      </c>
      <c r="AR26" s="90">
        <f t="shared" si="16"/>
        <v>4.2</v>
      </c>
      <c r="AS26" s="90">
        <f t="shared" si="16"/>
        <v>4.1500000000000004</v>
      </c>
      <c r="AT26" s="90">
        <f t="shared" si="16"/>
        <v>2.15</v>
      </c>
      <c r="AU26" s="90">
        <f t="shared" si="16"/>
        <v>2.75</v>
      </c>
      <c r="AV26" s="90">
        <f t="shared" si="16"/>
        <v>3.65</v>
      </c>
      <c r="AW26" s="90">
        <f t="shared" si="16"/>
        <v>3.75</v>
      </c>
      <c r="AX26" s="90">
        <f t="shared" si="16"/>
        <v>3.65</v>
      </c>
      <c r="AY26" s="90">
        <f t="shared" si="16"/>
        <v>8.8000000000000007</v>
      </c>
      <c r="AZ26" s="90">
        <f t="shared" si="16"/>
        <v>3.5999999999999996</v>
      </c>
      <c r="BA26" s="90">
        <f t="shared" si="16"/>
        <v>6</v>
      </c>
      <c r="BB26" s="90">
        <f t="shared" si="16"/>
        <v>5.9</v>
      </c>
      <c r="BC26" s="90">
        <f t="shared" si="16"/>
        <v>5.1999999999999993</v>
      </c>
      <c r="BD26" s="90">
        <f t="shared" si="16"/>
        <v>4.4000000000000004</v>
      </c>
      <c r="BE26" s="90">
        <f t="shared" si="16"/>
        <v>3.6500000000000004</v>
      </c>
      <c r="BF26" s="90">
        <f t="shared" si="16"/>
        <v>2.7</v>
      </c>
      <c r="BG26" s="90">
        <f t="shared" si="16"/>
        <v>3.6</v>
      </c>
      <c r="BH26" s="90">
        <f t="shared" si="16"/>
        <v>3.05</v>
      </c>
      <c r="BI26" s="90">
        <f t="shared" si="16"/>
        <v>11.4</v>
      </c>
      <c r="BJ26" s="90">
        <f t="shared" si="16"/>
        <v>11.75</v>
      </c>
      <c r="BK26" s="90">
        <f t="shared" si="16"/>
        <v>21.450000000000003</v>
      </c>
      <c r="BL26" s="90">
        <f t="shared" si="16"/>
        <v>14.8</v>
      </c>
      <c r="BM26" s="90">
        <f t="shared" si="16"/>
        <v>12.45</v>
      </c>
    </row>
    <row r="27" spans="1:65" x14ac:dyDescent="0.35">
      <c r="A27" s="39" t="s">
        <v>39</v>
      </c>
      <c r="B27" s="40">
        <v>4.5</v>
      </c>
      <c r="C27" s="40">
        <v>5.0999999999999996</v>
      </c>
      <c r="D27" s="40">
        <v>6.1</v>
      </c>
      <c r="E27" s="40">
        <v>5.9</v>
      </c>
      <c r="F27" s="40">
        <v>5.3</v>
      </c>
      <c r="G27" s="40">
        <v>4.3</v>
      </c>
      <c r="H27" s="40">
        <v>4</v>
      </c>
      <c r="I27" s="40">
        <v>4.4000000000000004</v>
      </c>
      <c r="J27" s="40">
        <v>4.7</v>
      </c>
      <c r="K27" s="40">
        <v>4</v>
      </c>
      <c r="L27" s="41">
        <v>4</v>
      </c>
      <c r="AC27" s="92" t="s">
        <v>149</v>
      </c>
      <c r="AD27" s="90">
        <f>MAX(AD3:AD13)</f>
        <v>4.9000000000000004</v>
      </c>
      <c r="AE27" s="90">
        <f t="shared" ref="AE27:BM27" si="17">MAX(AE3:AE13)</f>
        <v>6.4</v>
      </c>
      <c r="AF27" s="90">
        <f t="shared" si="17"/>
        <v>2.9</v>
      </c>
      <c r="AG27" s="90">
        <f t="shared" si="17"/>
        <v>4.9000000000000004</v>
      </c>
      <c r="AH27" s="90">
        <f t="shared" si="17"/>
        <v>2.6</v>
      </c>
      <c r="AI27" s="90">
        <f t="shared" si="17"/>
        <v>5.9</v>
      </c>
      <c r="AJ27" s="90">
        <f t="shared" si="17"/>
        <v>7.5</v>
      </c>
      <c r="AK27" s="90">
        <f t="shared" si="17"/>
        <v>20.5</v>
      </c>
      <c r="AL27" s="90">
        <f t="shared" si="17"/>
        <v>16</v>
      </c>
      <c r="AM27" s="90">
        <f t="shared" si="17"/>
        <v>6.4</v>
      </c>
      <c r="AN27" s="90">
        <f t="shared" si="17"/>
        <v>11.4</v>
      </c>
      <c r="AO27" s="90">
        <f t="shared" si="17"/>
        <v>8</v>
      </c>
      <c r="AP27" s="90">
        <f t="shared" si="17"/>
        <v>13.3</v>
      </c>
      <c r="AQ27" s="90">
        <f t="shared" si="17"/>
        <v>6.1</v>
      </c>
      <c r="AR27" s="90">
        <f t="shared" si="17"/>
        <v>5.2</v>
      </c>
      <c r="AS27" s="90">
        <f t="shared" si="17"/>
        <v>4.8</v>
      </c>
      <c r="AT27" s="90">
        <f t="shared" si="17"/>
        <v>4</v>
      </c>
      <c r="AU27" s="90">
        <f t="shared" si="17"/>
        <v>3.5</v>
      </c>
      <c r="AV27" s="90">
        <f t="shared" si="17"/>
        <v>4.0999999999999996</v>
      </c>
      <c r="AW27" s="90">
        <f t="shared" si="17"/>
        <v>4</v>
      </c>
      <c r="AX27" s="90">
        <f t="shared" si="17"/>
        <v>5.7</v>
      </c>
      <c r="AY27" s="90">
        <f t="shared" si="17"/>
        <v>12.8</v>
      </c>
      <c r="AZ27" s="90">
        <f t="shared" si="17"/>
        <v>5.9</v>
      </c>
      <c r="BA27" s="90">
        <f t="shared" si="17"/>
        <v>6.3</v>
      </c>
      <c r="BB27" s="90">
        <f t="shared" si="17"/>
        <v>7.3</v>
      </c>
      <c r="BC27" s="90">
        <f t="shared" si="17"/>
        <v>6.1</v>
      </c>
      <c r="BD27" s="90">
        <f t="shared" si="17"/>
        <v>4.8</v>
      </c>
      <c r="BE27" s="90">
        <f t="shared" si="17"/>
        <v>4.2</v>
      </c>
      <c r="BF27" s="90">
        <f t="shared" si="17"/>
        <v>3.1</v>
      </c>
      <c r="BG27" s="90">
        <f t="shared" si="17"/>
        <v>3.9</v>
      </c>
      <c r="BH27" s="90">
        <f t="shared" si="17"/>
        <v>4</v>
      </c>
      <c r="BI27" s="90">
        <f t="shared" si="17"/>
        <v>12</v>
      </c>
      <c r="BJ27" s="90">
        <f t="shared" si="17"/>
        <v>13.6</v>
      </c>
      <c r="BK27" s="90">
        <f t="shared" si="17"/>
        <v>23.5</v>
      </c>
      <c r="BL27" s="90">
        <f t="shared" si="17"/>
        <v>18.3</v>
      </c>
      <c r="BM27" s="90">
        <f t="shared" si="17"/>
        <v>13.5</v>
      </c>
    </row>
    <row r="28" spans="1:65" x14ac:dyDescent="0.35">
      <c r="A28" s="39" t="s">
        <v>40</v>
      </c>
      <c r="B28" s="40">
        <v>4.4000000000000004</v>
      </c>
      <c r="C28" s="40">
        <v>4.4000000000000004</v>
      </c>
      <c r="D28" s="40">
        <v>4.3</v>
      </c>
      <c r="E28" s="40">
        <v>4.0999999999999996</v>
      </c>
      <c r="F28" s="40">
        <v>4.0999999999999996</v>
      </c>
      <c r="G28" s="40">
        <v>3.7</v>
      </c>
      <c r="H28" s="40">
        <v>3.8</v>
      </c>
      <c r="I28" s="40">
        <v>4.8</v>
      </c>
      <c r="J28" s="40">
        <v>4.5</v>
      </c>
      <c r="K28" s="40">
        <v>3.3</v>
      </c>
      <c r="L28" s="41">
        <v>3.9</v>
      </c>
      <c r="AC28" s="92" t="s">
        <v>150</v>
      </c>
      <c r="AD28" s="90">
        <f>AD26-AD25</f>
        <v>1.0999999999999992</v>
      </c>
      <c r="AE28" s="90">
        <f t="shared" ref="AE28:BM28" si="18">AE26-AE25</f>
        <v>1.7500000000000002</v>
      </c>
      <c r="AF28" s="90">
        <f t="shared" si="18"/>
        <v>0.85000000000000009</v>
      </c>
      <c r="AG28" s="90">
        <f t="shared" si="18"/>
        <v>0.54999999999999982</v>
      </c>
      <c r="AH28" s="90">
        <f t="shared" si="18"/>
        <v>0.40000000000000036</v>
      </c>
      <c r="AI28" s="90">
        <f t="shared" si="18"/>
        <v>0.95000000000000018</v>
      </c>
      <c r="AJ28" s="90">
        <f t="shared" si="18"/>
        <v>1.9000000000000004</v>
      </c>
      <c r="AK28" s="90">
        <f t="shared" si="18"/>
        <v>7.3500000000000014</v>
      </c>
      <c r="AL28" s="90">
        <f t="shared" si="18"/>
        <v>3.6500000000000004</v>
      </c>
      <c r="AM28" s="90">
        <f t="shared" si="18"/>
        <v>0.69999999999999929</v>
      </c>
      <c r="AN28" s="90">
        <f t="shared" si="18"/>
        <v>3.5</v>
      </c>
      <c r="AO28" s="90">
        <f t="shared" si="18"/>
        <v>1.7000000000000011</v>
      </c>
      <c r="AP28" s="90">
        <f t="shared" si="18"/>
        <v>5.1999999999999993</v>
      </c>
      <c r="AQ28" s="90">
        <f t="shared" si="18"/>
        <v>1.2500000000000004</v>
      </c>
      <c r="AR28" s="90">
        <f t="shared" si="18"/>
        <v>1.2000000000000002</v>
      </c>
      <c r="AS28" s="90">
        <f t="shared" si="18"/>
        <v>0.25000000000000044</v>
      </c>
      <c r="AT28" s="90">
        <f t="shared" si="18"/>
        <v>0.54999999999999982</v>
      </c>
      <c r="AU28" s="90">
        <f t="shared" si="18"/>
        <v>0.75</v>
      </c>
      <c r="AV28" s="90">
        <f t="shared" si="18"/>
        <v>1.0499999999999998</v>
      </c>
      <c r="AW28" s="90">
        <f t="shared" si="18"/>
        <v>0.54999999999999982</v>
      </c>
      <c r="AX28" s="90">
        <f t="shared" si="18"/>
        <v>1.75</v>
      </c>
      <c r="AY28" s="90">
        <f t="shared" si="18"/>
        <v>3.4500000000000011</v>
      </c>
      <c r="AZ28" s="90">
        <f t="shared" si="18"/>
        <v>1.6999999999999997</v>
      </c>
      <c r="BA28" s="90">
        <f t="shared" si="18"/>
        <v>2.9</v>
      </c>
      <c r="BB28" s="90">
        <f t="shared" si="18"/>
        <v>3.1500000000000004</v>
      </c>
      <c r="BC28" s="90">
        <f t="shared" si="18"/>
        <v>1.0499999999999989</v>
      </c>
      <c r="BD28" s="90">
        <f t="shared" si="18"/>
        <v>0.55000000000000071</v>
      </c>
      <c r="BE28" s="90">
        <f t="shared" si="18"/>
        <v>1.5500000000000007</v>
      </c>
      <c r="BF28" s="90">
        <f t="shared" si="18"/>
        <v>0.5</v>
      </c>
      <c r="BG28" s="90">
        <f t="shared" si="18"/>
        <v>0.25000000000000044</v>
      </c>
      <c r="BH28" s="90">
        <f t="shared" si="18"/>
        <v>0.39999999999999991</v>
      </c>
      <c r="BI28" s="90">
        <f t="shared" si="18"/>
        <v>1.3499999999999996</v>
      </c>
      <c r="BJ28" s="90">
        <f t="shared" si="18"/>
        <v>1.375</v>
      </c>
      <c r="BK28" s="90">
        <f t="shared" si="18"/>
        <v>4.4500000000000028</v>
      </c>
      <c r="BL28" s="90">
        <f t="shared" si="18"/>
        <v>6.5</v>
      </c>
      <c r="BM28" s="90">
        <f t="shared" si="18"/>
        <v>1.7999999999999989</v>
      </c>
    </row>
    <row r="29" spans="1:65" x14ac:dyDescent="0.35">
      <c r="A29" s="39" t="s">
        <v>41</v>
      </c>
      <c r="B29" s="40">
        <v>3.6</v>
      </c>
      <c r="C29" s="40">
        <v>3.7</v>
      </c>
      <c r="D29" s="40">
        <v>2.8</v>
      </c>
      <c r="E29" s="40">
        <v>1.7</v>
      </c>
      <c r="F29" s="40">
        <v>1.7</v>
      </c>
      <c r="G29" s="40">
        <v>1.9</v>
      </c>
      <c r="H29" s="40">
        <v>2.4</v>
      </c>
      <c r="I29" s="40">
        <v>3.9</v>
      </c>
      <c r="J29" s="40">
        <v>4.2</v>
      </c>
      <c r="K29" s="40">
        <v>2.5</v>
      </c>
      <c r="L29" s="41">
        <v>2.2999999999999998</v>
      </c>
      <c r="AC29" s="92" t="s">
        <v>151</v>
      </c>
      <c r="AD29" s="90">
        <f>AD27-AD24</f>
        <v>1.9000000000000004</v>
      </c>
      <c r="AE29" s="90">
        <f t="shared" ref="AE29:BM29" si="19">AE27-AE24</f>
        <v>4.8000000000000007</v>
      </c>
      <c r="AF29" s="90">
        <f t="shared" si="19"/>
        <v>2</v>
      </c>
      <c r="AG29" s="90">
        <f t="shared" si="19"/>
        <v>1.3000000000000003</v>
      </c>
      <c r="AH29" s="90">
        <f t="shared" si="19"/>
        <v>0.70000000000000018</v>
      </c>
      <c r="AI29" s="90">
        <f t="shared" si="19"/>
        <v>3.1000000000000005</v>
      </c>
      <c r="AJ29" s="90">
        <f t="shared" si="19"/>
        <v>4.5999999999999996</v>
      </c>
      <c r="AK29" s="90">
        <f t="shared" si="19"/>
        <v>12.2</v>
      </c>
      <c r="AL29" s="90">
        <f t="shared" si="19"/>
        <v>8.6</v>
      </c>
      <c r="AM29" s="90">
        <f t="shared" si="19"/>
        <v>1.6000000000000005</v>
      </c>
      <c r="AN29" s="90">
        <f t="shared" si="19"/>
        <v>7.7</v>
      </c>
      <c r="AO29" s="90">
        <f t="shared" si="19"/>
        <v>4.0999999999999996</v>
      </c>
      <c r="AP29" s="90">
        <f t="shared" si="19"/>
        <v>7.9</v>
      </c>
      <c r="AQ29" s="90">
        <f t="shared" si="19"/>
        <v>2.5999999999999996</v>
      </c>
      <c r="AR29" s="90">
        <f t="shared" si="19"/>
        <v>2.3000000000000003</v>
      </c>
      <c r="AS29" s="90">
        <f t="shared" si="19"/>
        <v>1.2999999999999998</v>
      </c>
      <c r="AT29" s="90">
        <f t="shared" si="19"/>
        <v>2.5</v>
      </c>
      <c r="AU29" s="90">
        <f t="shared" si="19"/>
        <v>1.8</v>
      </c>
      <c r="AV29" s="90">
        <f t="shared" si="19"/>
        <v>1.8999999999999995</v>
      </c>
      <c r="AW29" s="90">
        <f t="shared" si="19"/>
        <v>1</v>
      </c>
      <c r="AX29" s="90">
        <f t="shared" si="19"/>
        <v>4.4000000000000004</v>
      </c>
      <c r="AY29" s="90">
        <f t="shared" si="19"/>
        <v>8.2000000000000011</v>
      </c>
      <c r="AZ29" s="90">
        <f t="shared" si="19"/>
        <v>4.3000000000000007</v>
      </c>
      <c r="BA29" s="90">
        <f t="shared" si="19"/>
        <v>4.1999999999999993</v>
      </c>
      <c r="BB29" s="90">
        <f t="shared" si="19"/>
        <v>5.3</v>
      </c>
      <c r="BC29" s="90">
        <f t="shared" si="19"/>
        <v>2.0999999999999996</v>
      </c>
      <c r="BD29" s="90">
        <f t="shared" si="19"/>
        <v>1.5</v>
      </c>
      <c r="BE29" s="90">
        <f t="shared" si="19"/>
        <v>2.5</v>
      </c>
      <c r="BF29" s="90">
        <f t="shared" si="19"/>
        <v>1.2000000000000002</v>
      </c>
      <c r="BG29" s="90">
        <f t="shared" si="19"/>
        <v>0.79999999999999982</v>
      </c>
      <c r="BH29" s="90">
        <f t="shared" si="19"/>
        <v>1.5</v>
      </c>
      <c r="BI29" s="90">
        <f t="shared" si="19"/>
        <v>2.6999999999999993</v>
      </c>
      <c r="BJ29" s="90">
        <f t="shared" si="19"/>
        <v>3.5999999999999996</v>
      </c>
      <c r="BK29" s="90">
        <f t="shared" si="19"/>
        <v>9.6999999999999993</v>
      </c>
      <c r="BL29" s="90">
        <f t="shared" si="19"/>
        <v>12.200000000000001</v>
      </c>
      <c r="BM29" s="90">
        <f t="shared" si="19"/>
        <v>4.1999999999999993</v>
      </c>
    </row>
    <row r="30" spans="1:65" x14ac:dyDescent="0.35">
      <c r="A30" s="39" t="s">
        <v>42</v>
      </c>
      <c r="B30" s="40">
        <v>2</v>
      </c>
      <c r="C30" s="40">
        <v>2.2000000000000002</v>
      </c>
      <c r="D30" s="40">
        <v>2.7</v>
      </c>
      <c r="E30" s="40">
        <v>3.1</v>
      </c>
      <c r="F30" s="40">
        <v>2.5</v>
      </c>
      <c r="G30" s="40">
        <v>2.4</v>
      </c>
      <c r="H30" s="40">
        <v>2.2000000000000002</v>
      </c>
      <c r="I30" s="40">
        <v>2.8</v>
      </c>
      <c r="J30" s="40">
        <v>2.7</v>
      </c>
      <c r="K30" s="40">
        <v>1.9</v>
      </c>
      <c r="L30" s="41">
        <v>2.2000000000000002</v>
      </c>
      <c r="AC30" s="92" t="s">
        <v>152</v>
      </c>
      <c r="AD30" s="90">
        <f>AD25-(AD28*1.5)</f>
        <v>1.7000000000000013</v>
      </c>
      <c r="AE30" s="90">
        <f t="shared" ref="AE30:BM30" si="20">AE25-(AE28*1.5)</f>
        <v>-0.67500000000000049</v>
      </c>
      <c r="AF30" s="90">
        <f t="shared" si="20"/>
        <v>2.4999999999999689E-2</v>
      </c>
      <c r="AG30" s="90">
        <f t="shared" si="20"/>
        <v>3.3250000000000006</v>
      </c>
      <c r="AH30" s="90">
        <f t="shared" si="20"/>
        <v>1.4499999999999993</v>
      </c>
      <c r="AI30" s="90">
        <f t="shared" si="20"/>
        <v>2.1249999999999996</v>
      </c>
      <c r="AJ30" s="90">
        <f t="shared" si="20"/>
        <v>0.64999999999999947</v>
      </c>
      <c r="AK30" s="90">
        <f t="shared" si="20"/>
        <v>0.67499999999999716</v>
      </c>
      <c r="AL30" s="90">
        <f t="shared" si="20"/>
        <v>3.3749999999999991</v>
      </c>
      <c r="AM30" s="90">
        <f t="shared" si="20"/>
        <v>4.1000000000000014</v>
      </c>
      <c r="AN30" s="90">
        <f t="shared" si="20"/>
        <v>-9.9999999999999645E-2</v>
      </c>
      <c r="AO30" s="90">
        <f t="shared" si="20"/>
        <v>2.799999999999998</v>
      </c>
      <c r="AP30" s="90">
        <f t="shared" si="20"/>
        <v>-1.4999999999999982</v>
      </c>
      <c r="AQ30" s="90">
        <f t="shared" si="20"/>
        <v>2.0249999999999995</v>
      </c>
      <c r="AR30" s="90">
        <f t="shared" si="20"/>
        <v>1.1999999999999997</v>
      </c>
      <c r="AS30" s="90">
        <f t="shared" si="20"/>
        <v>3.5249999999999995</v>
      </c>
      <c r="AT30" s="90">
        <f t="shared" si="20"/>
        <v>0.77500000000000036</v>
      </c>
      <c r="AU30" s="90">
        <f t="shared" si="20"/>
        <v>0.875</v>
      </c>
      <c r="AV30" s="90">
        <f t="shared" si="20"/>
        <v>1.0250000000000004</v>
      </c>
      <c r="AW30" s="90">
        <f t="shared" si="20"/>
        <v>2.3750000000000004</v>
      </c>
      <c r="AX30" s="90">
        <f t="shared" si="20"/>
        <v>-0.72500000000000009</v>
      </c>
      <c r="AY30" s="90">
        <f t="shared" si="20"/>
        <v>0.17499999999999805</v>
      </c>
      <c r="AZ30" s="90">
        <f t="shared" si="20"/>
        <v>-0.64999999999999991</v>
      </c>
      <c r="BA30" s="90">
        <f t="shared" si="20"/>
        <v>-1.2499999999999996</v>
      </c>
      <c r="BB30" s="90">
        <f t="shared" si="20"/>
        <v>-1.9750000000000005</v>
      </c>
      <c r="BC30" s="90">
        <f t="shared" si="20"/>
        <v>2.575000000000002</v>
      </c>
      <c r="BD30" s="90">
        <f t="shared" si="20"/>
        <v>3.0249999999999986</v>
      </c>
      <c r="BE30" s="90">
        <f t="shared" si="20"/>
        <v>-0.22500000000000142</v>
      </c>
      <c r="BF30" s="90">
        <f t="shared" si="20"/>
        <v>1.4500000000000002</v>
      </c>
      <c r="BG30" s="90">
        <f t="shared" si="20"/>
        <v>2.9749999999999988</v>
      </c>
      <c r="BH30" s="90">
        <f t="shared" si="20"/>
        <v>2.0499999999999998</v>
      </c>
      <c r="BI30" s="90">
        <f t="shared" si="20"/>
        <v>8.0250000000000021</v>
      </c>
      <c r="BJ30" s="90">
        <f t="shared" si="20"/>
        <v>8.3125</v>
      </c>
      <c r="BK30" s="90">
        <f t="shared" si="20"/>
        <v>10.324999999999996</v>
      </c>
      <c r="BL30" s="90">
        <f t="shared" si="20"/>
        <v>-1.4499999999999993</v>
      </c>
      <c r="BM30" s="90">
        <f t="shared" si="20"/>
        <v>7.950000000000002</v>
      </c>
    </row>
    <row r="31" spans="1:65" x14ac:dyDescent="0.35">
      <c r="A31" s="39" t="s">
        <v>43</v>
      </c>
      <c r="B31" s="40">
        <v>3.5</v>
      </c>
      <c r="C31" s="40">
        <v>3.5</v>
      </c>
      <c r="D31" s="40">
        <v>3.6</v>
      </c>
      <c r="E31" s="40">
        <v>3.4</v>
      </c>
      <c r="F31" s="40">
        <v>3.9</v>
      </c>
      <c r="G31" s="40">
        <v>3.6</v>
      </c>
      <c r="H31" s="40">
        <v>3.3</v>
      </c>
      <c r="I31" s="40">
        <v>3.6</v>
      </c>
      <c r="J31" s="40">
        <v>3.5</v>
      </c>
      <c r="K31" s="40">
        <v>3.1</v>
      </c>
      <c r="L31" s="41">
        <v>3.2</v>
      </c>
      <c r="AC31" s="92" t="s">
        <v>153</v>
      </c>
      <c r="AD31" s="90">
        <f>AD26+(AD28*1.5)</f>
        <v>6.0999999999999979</v>
      </c>
      <c r="AE31" s="90">
        <f t="shared" ref="AE31:BM31" si="21">AE26+(AE28*1.5)</f>
        <v>6.3250000000000011</v>
      </c>
      <c r="AF31" s="90">
        <f t="shared" si="21"/>
        <v>3.4249999999999998</v>
      </c>
      <c r="AG31" s="90">
        <f t="shared" si="21"/>
        <v>5.5250000000000004</v>
      </c>
      <c r="AH31" s="90">
        <f t="shared" si="21"/>
        <v>3.0500000000000007</v>
      </c>
      <c r="AI31" s="90">
        <f t="shared" si="21"/>
        <v>5.9250000000000007</v>
      </c>
      <c r="AJ31" s="90">
        <f t="shared" si="21"/>
        <v>8.25</v>
      </c>
      <c r="AK31" s="90">
        <f t="shared" si="21"/>
        <v>30.075000000000003</v>
      </c>
      <c r="AL31" s="90">
        <f t="shared" si="21"/>
        <v>17.975000000000001</v>
      </c>
      <c r="AM31" s="90">
        <f t="shared" si="21"/>
        <v>6.8999999999999986</v>
      </c>
      <c r="AN31" s="90">
        <f t="shared" si="21"/>
        <v>13.9</v>
      </c>
      <c r="AO31" s="90">
        <f t="shared" si="21"/>
        <v>9.6000000000000014</v>
      </c>
      <c r="AP31" s="90">
        <f t="shared" si="21"/>
        <v>19.299999999999997</v>
      </c>
      <c r="AQ31" s="90">
        <f t="shared" si="21"/>
        <v>7.0250000000000012</v>
      </c>
      <c r="AR31" s="90">
        <f t="shared" si="21"/>
        <v>6</v>
      </c>
      <c r="AS31" s="90">
        <f t="shared" si="21"/>
        <v>4.5250000000000012</v>
      </c>
      <c r="AT31" s="90">
        <f t="shared" si="21"/>
        <v>2.9749999999999996</v>
      </c>
      <c r="AU31" s="90">
        <f t="shared" si="21"/>
        <v>3.875</v>
      </c>
      <c r="AV31" s="90">
        <f t="shared" si="21"/>
        <v>5.2249999999999996</v>
      </c>
      <c r="AW31" s="90">
        <f t="shared" si="21"/>
        <v>4.5749999999999993</v>
      </c>
      <c r="AX31" s="90">
        <f t="shared" si="21"/>
        <v>6.2750000000000004</v>
      </c>
      <c r="AY31" s="90">
        <f t="shared" si="21"/>
        <v>13.975000000000001</v>
      </c>
      <c r="AZ31" s="90">
        <f t="shared" si="21"/>
        <v>6.1499999999999995</v>
      </c>
      <c r="BA31" s="90">
        <f t="shared" si="21"/>
        <v>10.35</v>
      </c>
      <c r="BB31" s="90">
        <f t="shared" si="21"/>
        <v>10.625</v>
      </c>
      <c r="BC31" s="90">
        <f t="shared" si="21"/>
        <v>6.7749999999999977</v>
      </c>
      <c r="BD31" s="90">
        <f t="shared" si="21"/>
        <v>5.2250000000000014</v>
      </c>
      <c r="BE31" s="90">
        <f t="shared" si="21"/>
        <v>5.9750000000000014</v>
      </c>
      <c r="BF31" s="90">
        <f t="shared" si="21"/>
        <v>3.45</v>
      </c>
      <c r="BG31" s="90">
        <f t="shared" si="21"/>
        <v>3.9750000000000005</v>
      </c>
      <c r="BH31" s="90">
        <f t="shared" si="21"/>
        <v>3.6499999999999995</v>
      </c>
      <c r="BI31" s="90">
        <f t="shared" si="21"/>
        <v>13.425000000000001</v>
      </c>
      <c r="BJ31" s="90">
        <f t="shared" si="21"/>
        <v>13.8125</v>
      </c>
      <c r="BK31" s="90">
        <f t="shared" si="21"/>
        <v>28.125000000000007</v>
      </c>
      <c r="BL31" s="90">
        <f t="shared" si="21"/>
        <v>24.55</v>
      </c>
      <c r="BM31" s="90">
        <f t="shared" si="21"/>
        <v>15.149999999999999</v>
      </c>
    </row>
    <row r="32" spans="1:65" x14ac:dyDescent="0.35">
      <c r="A32" s="39" t="s">
        <v>44</v>
      </c>
      <c r="B32" s="40">
        <v>4</v>
      </c>
      <c r="C32" s="40">
        <v>3.2</v>
      </c>
      <c r="D32" s="40">
        <v>2.9</v>
      </c>
      <c r="E32" s="40">
        <v>2.9</v>
      </c>
      <c r="F32" s="40">
        <v>2.8</v>
      </c>
      <c r="G32" s="40">
        <v>2.5</v>
      </c>
      <c r="H32" s="40">
        <v>2.5</v>
      </c>
      <c r="I32" s="40"/>
      <c r="J32" s="40"/>
      <c r="K32" s="40"/>
      <c r="L32" s="41"/>
    </row>
    <row r="33" spans="1:12" x14ac:dyDescent="0.35">
      <c r="A33" s="39" t="s">
        <v>45</v>
      </c>
      <c r="B33" s="40"/>
      <c r="C33" s="40"/>
      <c r="D33" s="40"/>
      <c r="E33" s="40"/>
      <c r="F33" s="40"/>
      <c r="G33" s="40"/>
      <c r="H33" s="40"/>
      <c r="I33" s="40"/>
      <c r="J33" s="40">
        <v>12</v>
      </c>
      <c r="K33" s="40">
        <v>10.8</v>
      </c>
      <c r="L33" s="41">
        <v>9.3000000000000007</v>
      </c>
    </row>
    <row r="34" spans="1:12" x14ac:dyDescent="0.35">
      <c r="A34" s="39" t="s">
        <v>46</v>
      </c>
      <c r="B34" s="40">
        <v>10</v>
      </c>
      <c r="C34" s="40">
        <v>10</v>
      </c>
      <c r="D34" s="40">
        <v>10.5</v>
      </c>
      <c r="E34" s="40">
        <v>12.2</v>
      </c>
      <c r="F34" s="40">
        <v>11.2</v>
      </c>
      <c r="G34" s="40">
        <v>10.5</v>
      </c>
      <c r="H34" s="40">
        <v>11.6</v>
      </c>
      <c r="I34" s="40">
        <v>13.6</v>
      </c>
      <c r="J34" s="40"/>
      <c r="K34" s="40"/>
      <c r="L34" s="41"/>
    </row>
    <row r="35" spans="1:12" x14ac:dyDescent="0.35">
      <c r="A35" s="39" t="s">
        <v>47</v>
      </c>
      <c r="B35" s="40">
        <v>23.5</v>
      </c>
      <c r="C35" s="40">
        <v>22.5</v>
      </c>
      <c r="D35" s="40">
        <v>21.1</v>
      </c>
      <c r="E35" s="40">
        <v>19.399999999999999</v>
      </c>
      <c r="F35" s="40">
        <v>18.8</v>
      </c>
      <c r="G35" s="40">
        <v>17.899999999999999</v>
      </c>
      <c r="H35" s="40">
        <v>14.3</v>
      </c>
      <c r="I35" s="40">
        <v>13.8</v>
      </c>
      <c r="J35" s="40"/>
      <c r="K35" s="40"/>
      <c r="L35" s="41"/>
    </row>
    <row r="36" spans="1:12" x14ac:dyDescent="0.35">
      <c r="A36" s="39" t="s">
        <v>48</v>
      </c>
      <c r="B36" s="40">
        <v>18.3</v>
      </c>
      <c r="C36" s="40">
        <v>15.5</v>
      </c>
      <c r="D36" s="40">
        <v>15.5</v>
      </c>
      <c r="E36" s="40">
        <v>14.1</v>
      </c>
      <c r="F36" s="40">
        <v>12.4</v>
      </c>
      <c r="G36" s="40">
        <v>11</v>
      </c>
      <c r="H36" s="40">
        <v>8.5</v>
      </c>
      <c r="I36" s="40">
        <v>8.1</v>
      </c>
      <c r="J36" s="40">
        <v>8.6999999999999993</v>
      </c>
      <c r="K36" s="40">
        <v>6.1</v>
      </c>
      <c r="L36" s="41">
        <v>6.9</v>
      </c>
    </row>
    <row r="37" spans="1:12" x14ac:dyDescent="0.35">
      <c r="A37" s="43" t="s">
        <v>49</v>
      </c>
      <c r="B37" s="44">
        <v>9.3000000000000007</v>
      </c>
      <c r="C37" s="44">
        <v>10.5</v>
      </c>
      <c r="D37" s="44">
        <v>10.8</v>
      </c>
      <c r="E37" s="44">
        <v>11.9</v>
      </c>
      <c r="F37" s="44">
        <v>12.4</v>
      </c>
      <c r="G37" s="44">
        <v>12.2</v>
      </c>
      <c r="H37" s="44">
        <v>13.5</v>
      </c>
      <c r="I37" s="44">
        <v>12.7</v>
      </c>
      <c r="J37" s="44">
        <v>12.5</v>
      </c>
      <c r="K37" s="44">
        <v>11.4</v>
      </c>
      <c r="L37" s="45">
        <v>9.9</v>
      </c>
    </row>
    <row r="39" spans="1:12" x14ac:dyDescent="0.35">
      <c r="A39" s="97" t="s">
        <v>141</v>
      </c>
      <c r="B39" s="97"/>
      <c r="C39" s="97"/>
      <c r="D39" s="97"/>
      <c r="E39" s="97"/>
      <c r="F39" s="97"/>
      <c r="G39" s="97"/>
      <c r="H39" s="97"/>
      <c r="I39" s="97"/>
      <c r="J39" s="97"/>
      <c r="K39" s="97"/>
      <c r="L39" s="97"/>
    </row>
    <row r="40" spans="1:12" x14ac:dyDescent="0.35">
      <c r="A40" s="28" t="s">
        <v>66</v>
      </c>
      <c r="B40" s="29">
        <v>2013</v>
      </c>
      <c r="C40" s="29">
        <v>2014</v>
      </c>
      <c r="D40" s="29">
        <v>2015</v>
      </c>
      <c r="E40" s="29">
        <v>2016</v>
      </c>
      <c r="F40" s="29">
        <v>2017</v>
      </c>
      <c r="G40" s="29">
        <v>2018</v>
      </c>
      <c r="H40" s="29">
        <v>2019</v>
      </c>
      <c r="I40" s="29">
        <v>2020</v>
      </c>
      <c r="J40" s="29">
        <v>2021</v>
      </c>
      <c r="K40" s="29">
        <v>2022</v>
      </c>
      <c r="L40" s="30">
        <v>2023</v>
      </c>
    </row>
    <row r="41" spans="1:12" x14ac:dyDescent="0.35">
      <c r="A41" s="81" t="s">
        <v>14</v>
      </c>
      <c r="B41" s="82">
        <f>IF(OR(B2 &lt; $O$12, B2 &gt; $O$13), $O$4, B2)</f>
        <v>4.9000000000000004</v>
      </c>
      <c r="C41" s="82">
        <f>IF(OR(C2 &lt; $P$12, C2 &gt; $P$13), $P$4, C2)</f>
        <v>4.7</v>
      </c>
      <c r="D41" s="82">
        <f>IF(OR(D2&lt;$Q$12,D2&gt;$Q$13),$Q$4,D2)</f>
        <v>4.5999999999999996</v>
      </c>
      <c r="E41" s="82">
        <f>IF(OR(E2&lt;$R$12,E2&gt;$R$13),$R$4,E2)</f>
        <v>4.2</v>
      </c>
      <c r="F41" s="82">
        <f>IF(OR(F2&lt;$S$12,F2&gt;$S$13),$S$4,F2)</f>
        <v>4.3</v>
      </c>
      <c r="G41" s="82">
        <f>IF(OR(G2&lt;$T$12,G2&gt;$T$13),$T$4,G2)</f>
        <v>3.5</v>
      </c>
      <c r="H41" s="82">
        <f>IF(OR(H2&lt;$U$12,H2&gt;$U$13),$U$4,H2)</f>
        <v>3.2</v>
      </c>
      <c r="I41" s="82">
        <f>IF(OR(I2&lt;$V$12,I2&gt;$V$13),$V$4,I2)</f>
        <v>3.5</v>
      </c>
      <c r="J41" s="82">
        <f>IF(OR(J2&lt;$W$12,J2&gt;$W$13),$W$4,J2)</f>
        <v>3.6</v>
      </c>
      <c r="K41" s="82">
        <f>IF(OR(K2&lt;$X$12,K2&gt;$X$13),$X$4,K2)</f>
        <v>3.1</v>
      </c>
      <c r="L41" s="83">
        <f>IF(OR(L2&lt;$Y$12,L2&gt;$Y$13),$Y$4,L2)</f>
        <v>3</v>
      </c>
    </row>
    <row r="42" spans="1:12" x14ac:dyDescent="0.35">
      <c r="A42" s="81" t="s">
        <v>15</v>
      </c>
      <c r="B42" s="82">
        <f t="shared" ref="B42:B76" si="22">IF(OR(B3 &lt; $O$12, B3 &gt; $O$13), $O$4, B3)</f>
        <v>6.4</v>
      </c>
      <c r="C42" s="82">
        <f t="shared" ref="C42:C76" si="23">IF(OR(C3 &lt; $P$12, C3 &gt; $P$13), $P$4, C3)</f>
        <v>5.2</v>
      </c>
      <c r="D42" s="82">
        <f t="shared" ref="D42:D76" si="24">IF(OR(D3&lt;$Q$12,D3&gt;$Q$13),$Q$4,D3)</f>
        <v>4</v>
      </c>
      <c r="E42" s="82">
        <f t="shared" ref="E42:E76" si="25">IF(OR(E3&lt;$R$12,E3&gt;$R$13),$R$4,E3)</f>
        <v>3.4</v>
      </c>
      <c r="F42" s="82">
        <f t="shared" ref="F42:F76" si="26">IF(OR(F3&lt;$S$12,F3&gt;$S$13),$S$4,F3)</f>
        <v>3.1</v>
      </c>
      <c r="G42" s="82">
        <f t="shared" ref="G42:G76" si="27">IF(OR(G3&lt;$T$12,G3&gt;$T$13),$T$4,G3)</f>
        <v>2.4</v>
      </c>
      <c r="H42" s="82">
        <f t="shared" ref="H42:H76" si="28">IF(OR(H3&lt;$U$12,H3&gt;$U$13),$U$4,H3)</f>
        <v>1.9</v>
      </c>
      <c r="I42" s="82">
        <f t="shared" ref="I42:I76" si="29">IF(OR(I3&lt;$V$12,I3&gt;$V$13),$V$4,I3)</f>
        <v>2.5</v>
      </c>
      <c r="J42" s="82">
        <f t="shared" ref="J42:J76" si="30">IF(OR(J3&lt;$W$12,J3&gt;$W$13),$W$4,J3)</f>
        <v>2</v>
      </c>
      <c r="K42" s="82">
        <f t="shared" ref="K42:K76" si="31">IF(OR(K3&lt;$X$12,K3&gt;$X$13),$X$4,K3)</f>
        <v>1.6</v>
      </c>
      <c r="L42" s="83">
        <f t="shared" ref="L42:L76" si="32">IF(OR(L3&lt;$Y$12,L3&gt;$Y$13),$Y$4,L3)</f>
        <v>1.9</v>
      </c>
    </row>
    <row r="43" spans="1:12" x14ac:dyDescent="0.35">
      <c r="A43" s="81" t="s">
        <v>16</v>
      </c>
      <c r="B43" s="82">
        <f t="shared" si="22"/>
        <v>2.8</v>
      </c>
      <c r="C43" s="82">
        <f t="shared" si="23"/>
        <v>2.9</v>
      </c>
      <c r="D43" s="82">
        <f t="shared" si="24"/>
        <v>2.4</v>
      </c>
      <c r="E43" s="82">
        <f t="shared" si="25"/>
        <v>1.9</v>
      </c>
      <c r="F43" s="82">
        <f t="shared" si="26"/>
        <v>1.5</v>
      </c>
      <c r="G43" s="82">
        <f t="shared" si="27"/>
        <v>1.2</v>
      </c>
      <c r="H43" s="82">
        <f t="shared" si="28"/>
        <v>1</v>
      </c>
      <c r="I43" s="82">
        <f t="shared" si="29"/>
        <v>1.5</v>
      </c>
      <c r="J43" s="82">
        <f t="shared" si="30"/>
        <v>1.4</v>
      </c>
      <c r="K43" s="82">
        <f t="shared" si="31"/>
        <v>0.9</v>
      </c>
      <c r="L43" s="83">
        <f t="shared" si="32"/>
        <v>1.4</v>
      </c>
    </row>
    <row r="44" spans="1:12" x14ac:dyDescent="0.35">
      <c r="A44" s="81" t="s">
        <v>17</v>
      </c>
      <c r="B44" s="82">
        <f t="shared" si="22"/>
        <v>4.8</v>
      </c>
      <c r="C44" s="82">
        <f t="shared" si="23"/>
        <v>4.9000000000000004</v>
      </c>
      <c r="D44" s="82">
        <f t="shared" si="24"/>
        <v>4.7</v>
      </c>
      <c r="E44" s="82">
        <f t="shared" si="25"/>
        <v>4.7</v>
      </c>
      <c r="F44" s="82">
        <f t="shared" si="26"/>
        <v>4.7</v>
      </c>
      <c r="G44" s="82">
        <f t="shared" si="27"/>
        <v>4.3</v>
      </c>
      <c r="H44" s="82">
        <f t="shared" si="28"/>
        <v>4.2</v>
      </c>
      <c r="I44" s="82">
        <f t="shared" si="29"/>
        <v>4.7</v>
      </c>
      <c r="J44" s="82">
        <f t="shared" si="30"/>
        <v>4.0999999999999996</v>
      </c>
      <c r="K44" s="82">
        <f t="shared" si="31"/>
        <v>3.6</v>
      </c>
      <c r="L44" s="83">
        <f t="shared" si="32"/>
        <v>3.9</v>
      </c>
    </row>
    <row r="45" spans="1:12" x14ac:dyDescent="0.35">
      <c r="A45" s="81" t="s">
        <v>18</v>
      </c>
      <c r="B45" s="82">
        <f t="shared" si="22"/>
        <v>2.4</v>
      </c>
      <c r="C45" s="82">
        <f t="shared" si="23"/>
        <v>2.5</v>
      </c>
      <c r="D45" s="82">
        <f t="shared" si="24"/>
        <v>2.4</v>
      </c>
      <c r="E45" s="82">
        <f t="shared" si="25"/>
        <v>2.2000000000000002</v>
      </c>
      <c r="F45" s="82">
        <f t="shared" si="26"/>
        <v>2</v>
      </c>
      <c r="G45" s="82">
        <f t="shared" si="27"/>
        <v>1.9</v>
      </c>
      <c r="H45" s="82">
        <f t="shared" si="28"/>
        <v>1.9</v>
      </c>
      <c r="I45" s="82">
        <f t="shared" si="29"/>
        <v>2.6</v>
      </c>
      <c r="J45" s="82">
        <f t="shared" si="30"/>
        <v>2.5</v>
      </c>
      <c r="K45" s="82">
        <f t="shared" si="31"/>
        <v>2.1</v>
      </c>
      <c r="L45" s="83">
        <f t="shared" si="32"/>
        <v>2.2000000000000002</v>
      </c>
    </row>
    <row r="46" spans="1:12" x14ac:dyDescent="0.35">
      <c r="A46" s="81" t="s">
        <v>19</v>
      </c>
      <c r="B46" s="82">
        <f t="shared" si="22"/>
        <v>5.9</v>
      </c>
      <c r="C46" s="82">
        <f t="shared" si="23"/>
        <v>4.9000000000000004</v>
      </c>
      <c r="D46" s="82">
        <f t="shared" si="24"/>
        <v>4.0999999999999996</v>
      </c>
      <c r="E46" s="82">
        <f t="shared" si="25"/>
        <v>3.9</v>
      </c>
      <c r="F46" s="82">
        <f t="shared" si="26"/>
        <v>3.4</v>
      </c>
      <c r="G46" s="82">
        <f t="shared" si="27"/>
        <v>3.5</v>
      </c>
      <c r="H46" s="82">
        <f t="shared" si="28"/>
        <v>2.8</v>
      </c>
      <c r="I46" s="82">
        <f t="shared" si="29"/>
        <v>4.9000000000000004</v>
      </c>
      <c r="J46" s="82">
        <f t="shared" si="30"/>
        <v>3.6</v>
      </c>
      <c r="K46" s="82">
        <f t="shared" si="31"/>
        <v>3.8</v>
      </c>
      <c r="L46" s="83">
        <f t="shared" si="32"/>
        <v>3.6</v>
      </c>
    </row>
    <row r="47" spans="1:12" x14ac:dyDescent="0.35">
      <c r="A47" s="81" t="s">
        <v>20</v>
      </c>
      <c r="B47" s="82">
        <f t="shared" si="22"/>
        <v>7.5</v>
      </c>
      <c r="C47" s="82">
        <f t="shared" si="23"/>
        <v>7</v>
      </c>
      <c r="D47" s="82">
        <f t="shared" si="24"/>
        <v>5.7</v>
      </c>
      <c r="E47" s="82">
        <f t="shared" si="25"/>
        <v>5.0999999999999996</v>
      </c>
      <c r="F47" s="82">
        <f t="shared" si="26"/>
        <v>4.0999999999999996</v>
      </c>
      <c r="G47" s="82">
        <f t="shared" si="27"/>
        <v>3.8</v>
      </c>
      <c r="H47" s="82">
        <f t="shared" si="28"/>
        <v>3.2</v>
      </c>
      <c r="I47" s="82">
        <f t="shared" si="29"/>
        <v>4.2</v>
      </c>
      <c r="J47" s="82">
        <f t="shared" si="30"/>
        <v>4.3</v>
      </c>
      <c r="K47" s="82">
        <f t="shared" si="31"/>
        <v>3.1</v>
      </c>
      <c r="L47" s="83">
        <f t="shared" si="32"/>
        <v>2.9</v>
      </c>
    </row>
    <row r="48" spans="1:12" x14ac:dyDescent="0.35">
      <c r="A48" s="81" t="s">
        <v>21</v>
      </c>
      <c r="B48" s="82">
        <f t="shared" si="22"/>
        <v>5.7</v>
      </c>
      <c r="C48" s="82">
        <f t="shared" si="23"/>
        <v>5.0999999999999996</v>
      </c>
      <c r="D48" s="82">
        <f t="shared" si="24"/>
        <v>4.7</v>
      </c>
      <c r="E48" s="82">
        <f t="shared" si="25"/>
        <v>4.2</v>
      </c>
      <c r="F48" s="82">
        <f t="shared" si="26"/>
        <v>4.0999999999999996</v>
      </c>
      <c r="G48" s="82">
        <f t="shared" si="27"/>
        <v>3.7</v>
      </c>
      <c r="H48" s="82">
        <f t="shared" si="28"/>
        <v>3.2</v>
      </c>
      <c r="I48" s="82">
        <f t="shared" si="29"/>
        <v>4.3000000000000007</v>
      </c>
      <c r="J48" s="82">
        <f t="shared" si="30"/>
        <v>4.0999999999999996</v>
      </c>
      <c r="K48" s="82">
        <f t="shared" si="31"/>
        <v>3.3</v>
      </c>
      <c r="L48" s="83">
        <f t="shared" si="32"/>
        <v>3.5</v>
      </c>
    </row>
    <row r="49" spans="1:12" x14ac:dyDescent="0.35">
      <c r="A49" s="81" t="s">
        <v>22</v>
      </c>
      <c r="B49" s="82">
        <f t="shared" si="22"/>
        <v>16</v>
      </c>
      <c r="C49" s="82">
        <f t="shared" si="23"/>
        <v>14.8</v>
      </c>
      <c r="D49" s="82">
        <f t="shared" si="24"/>
        <v>13.3</v>
      </c>
      <c r="E49" s="82">
        <f t="shared" si="25"/>
        <v>11.7</v>
      </c>
      <c r="F49" s="82">
        <f t="shared" si="26"/>
        <v>10</v>
      </c>
      <c r="G49" s="82">
        <f t="shared" si="27"/>
        <v>9</v>
      </c>
      <c r="H49" s="82">
        <f t="shared" si="28"/>
        <v>8.6999999999999993</v>
      </c>
      <c r="I49" s="82">
        <f t="shared" si="29"/>
        <v>4.3000000000000007</v>
      </c>
      <c r="J49" s="82">
        <f t="shared" si="30"/>
        <v>4.0999999999999996</v>
      </c>
      <c r="K49" s="82">
        <f t="shared" si="31"/>
        <v>7.8</v>
      </c>
      <c r="L49" s="83">
        <f t="shared" si="32"/>
        <v>7.4</v>
      </c>
    </row>
    <row r="50" spans="1:12" x14ac:dyDescent="0.35">
      <c r="A50" s="81" t="s">
        <v>23</v>
      </c>
      <c r="B50" s="82">
        <f t="shared" si="22"/>
        <v>6</v>
      </c>
      <c r="C50" s="82">
        <f t="shared" si="23"/>
        <v>6.3</v>
      </c>
      <c r="D50" s="82">
        <f t="shared" si="24"/>
        <v>6.4</v>
      </c>
      <c r="E50" s="82">
        <f t="shared" si="25"/>
        <v>5.7</v>
      </c>
      <c r="F50" s="82">
        <f t="shared" si="26"/>
        <v>5.3</v>
      </c>
      <c r="G50" s="82">
        <f t="shared" si="27"/>
        <v>5.5</v>
      </c>
      <c r="H50" s="82">
        <f t="shared" si="28"/>
        <v>5.0999999999999996</v>
      </c>
      <c r="I50" s="82">
        <f t="shared" si="29"/>
        <v>5.2</v>
      </c>
      <c r="J50" s="82">
        <f t="shared" si="30"/>
        <v>5.3</v>
      </c>
      <c r="K50" s="82">
        <f t="shared" si="31"/>
        <v>4.8</v>
      </c>
      <c r="L50" s="83">
        <f t="shared" si="32"/>
        <v>5</v>
      </c>
    </row>
    <row r="51" spans="1:12" x14ac:dyDescent="0.35">
      <c r="A51" s="81" t="s">
        <v>24</v>
      </c>
      <c r="B51" s="82">
        <f t="shared" si="22"/>
        <v>11.4</v>
      </c>
      <c r="C51" s="82">
        <f t="shared" si="23"/>
        <v>9.6</v>
      </c>
      <c r="D51" s="82">
        <f t="shared" si="24"/>
        <v>9.4</v>
      </c>
      <c r="E51" s="82">
        <f t="shared" si="25"/>
        <v>7.9</v>
      </c>
      <c r="F51" s="82">
        <f t="shared" si="26"/>
        <v>7.2</v>
      </c>
      <c r="G51" s="82">
        <f t="shared" si="27"/>
        <v>6.1</v>
      </c>
      <c r="H51" s="82">
        <f t="shared" si="28"/>
        <v>5.2</v>
      </c>
      <c r="I51" s="82">
        <f t="shared" si="29"/>
        <v>5.2</v>
      </c>
      <c r="J51" s="82">
        <f t="shared" si="30"/>
        <v>4.7</v>
      </c>
      <c r="K51" s="82">
        <f t="shared" si="31"/>
        <v>5.0999999999999996</v>
      </c>
      <c r="L51" s="83">
        <f t="shared" si="32"/>
        <v>3.7</v>
      </c>
    </row>
    <row r="52" spans="1:12" x14ac:dyDescent="0.35">
      <c r="A52" s="81" t="s">
        <v>25</v>
      </c>
      <c r="B52" s="82">
        <f t="shared" si="22"/>
        <v>7.3</v>
      </c>
      <c r="C52" s="82">
        <f t="shared" si="23"/>
        <v>8</v>
      </c>
      <c r="D52" s="82">
        <f t="shared" si="24"/>
        <v>7.2</v>
      </c>
      <c r="E52" s="82">
        <f t="shared" si="25"/>
        <v>6.9</v>
      </c>
      <c r="F52" s="82">
        <f t="shared" si="26"/>
        <v>6.5</v>
      </c>
      <c r="G52" s="82">
        <f t="shared" si="27"/>
        <v>6</v>
      </c>
      <c r="H52" s="82">
        <f t="shared" si="28"/>
        <v>5.8</v>
      </c>
      <c r="I52" s="82">
        <f t="shared" si="29"/>
        <v>5.5</v>
      </c>
      <c r="J52" s="82">
        <f t="shared" si="30"/>
        <v>5.2</v>
      </c>
      <c r="K52" s="82">
        <f t="shared" si="31"/>
        <v>4.2</v>
      </c>
      <c r="L52" s="83">
        <f t="shared" si="32"/>
        <v>3.9</v>
      </c>
    </row>
    <row r="53" spans="1:12" x14ac:dyDescent="0.35">
      <c r="A53" s="81" t="s">
        <v>26</v>
      </c>
      <c r="B53" s="82">
        <f t="shared" si="22"/>
        <v>13.3</v>
      </c>
      <c r="C53" s="82">
        <f t="shared" si="23"/>
        <v>13</v>
      </c>
      <c r="D53" s="82">
        <f t="shared" si="24"/>
        <v>12.1</v>
      </c>
      <c r="E53" s="82">
        <f t="shared" si="25"/>
        <v>10.9</v>
      </c>
      <c r="F53" s="82">
        <f t="shared" si="26"/>
        <v>9.8000000000000007</v>
      </c>
      <c r="G53" s="82">
        <f t="shared" si="27"/>
        <v>7.7</v>
      </c>
      <c r="H53" s="82">
        <f t="shared" si="28"/>
        <v>6.2</v>
      </c>
      <c r="I53" s="82">
        <f t="shared" si="29"/>
        <v>7.1</v>
      </c>
      <c r="J53" s="82">
        <f t="shared" si="30"/>
        <v>6.4</v>
      </c>
      <c r="K53" s="82">
        <f t="shared" si="31"/>
        <v>5.9</v>
      </c>
      <c r="L53" s="83">
        <f t="shared" si="32"/>
        <v>5.4</v>
      </c>
    </row>
    <row r="54" spans="1:12" x14ac:dyDescent="0.35">
      <c r="A54" s="81" t="s">
        <v>27</v>
      </c>
      <c r="B54" s="82">
        <f t="shared" si="22"/>
        <v>6.1</v>
      </c>
      <c r="C54" s="82">
        <f t="shared" si="23"/>
        <v>5.7</v>
      </c>
      <c r="D54" s="82">
        <f t="shared" si="24"/>
        <v>5</v>
      </c>
      <c r="E54" s="82">
        <f t="shared" si="25"/>
        <v>4.4000000000000004</v>
      </c>
      <c r="F54" s="82">
        <f t="shared" si="26"/>
        <v>4</v>
      </c>
      <c r="G54" s="82">
        <f t="shared" si="27"/>
        <v>3.8</v>
      </c>
      <c r="H54" s="82">
        <f t="shared" si="28"/>
        <v>3.7</v>
      </c>
      <c r="I54" s="82">
        <f t="shared" si="29"/>
        <v>5.3</v>
      </c>
      <c r="J54" s="82">
        <f t="shared" si="30"/>
        <v>4.8</v>
      </c>
      <c r="K54" s="82">
        <f t="shared" si="31"/>
        <v>4.2</v>
      </c>
      <c r="L54" s="83">
        <f t="shared" si="32"/>
        <v>3.5</v>
      </c>
    </row>
    <row r="55" spans="1:12" x14ac:dyDescent="0.35">
      <c r="A55" s="81" t="s">
        <v>28</v>
      </c>
      <c r="B55" s="82">
        <f t="shared" si="22"/>
        <v>5.2</v>
      </c>
      <c r="C55" s="82">
        <f t="shared" si="23"/>
        <v>4.3</v>
      </c>
      <c r="D55" s="82">
        <f t="shared" si="24"/>
        <v>3.7</v>
      </c>
      <c r="E55" s="82">
        <f t="shared" si="25"/>
        <v>3</v>
      </c>
      <c r="F55" s="82">
        <f t="shared" si="26"/>
        <v>3</v>
      </c>
      <c r="G55" s="82">
        <f t="shared" si="27"/>
        <v>2.9</v>
      </c>
      <c r="H55" s="82">
        <f t="shared" si="28"/>
        <v>3</v>
      </c>
      <c r="I55" s="82">
        <f t="shared" si="29"/>
        <v>4.2</v>
      </c>
      <c r="J55" s="82">
        <f t="shared" si="30"/>
        <v>4.2</v>
      </c>
      <c r="K55" s="82">
        <f t="shared" si="31"/>
        <v>3.6</v>
      </c>
      <c r="L55" s="83">
        <f t="shared" si="32"/>
        <v>3.9</v>
      </c>
    </row>
    <row r="56" spans="1:12" x14ac:dyDescent="0.35">
      <c r="A56" s="81" t="s">
        <v>29</v>
      </c>
      <c r="B56" s="82">
        <f t="shared" si="22"/>
        <v>3.9</v>
      </c>
      <c r="C56" s="82">
        <f t="shared" si="23"/>
        <v>4</v>
      </c>
      <c r="D56" s="82">
        <f t="shared" si="24"/>
        <v>4.8</v>
      </c>
      <c r="E56" s="82">
        <f t="shared" si="25"/>
        <v>4</v>
      </c>
      <c r="F56" s="82">
        <f t="shared" si="26"/>
        <v>3.9</v>
      </c>
      <c r="G56" s="82">
        <f t="shared" si="27"/>
        <v>4.3</v>
      </c>
      <c r="H56" s="82">
        <f t="shared" si="28"/>
        <v>3.6</v>
      </c>
      <c r="I56" s="82">
        <f t="shared" si="29"/>
        <v>4.7</v>
      </c>
      <c r="J56" s="82">
        <f t="shared" si="30"/>
        <v>4</v>
      </c>
      <c r="K56" s="82">
        <f t="shared" si="31"/>
        <v>3.5</v>
      </c>
      <c r="L56" s="83">
        <f t="shared" si="32"/>
        <v>3.9</v>
      </c>
    </row>
    <row r="57" spans="1:12" x14ac:dyDescent="0.35">
      <c r="A57" s="81" t="s">
        <v>30</v>
      </c>
      <c r="B57" s="82">
        <f t="shared" si="22"/>
        <v>4</v>
      </c>
      <c r="C57" s="82">
        <f t="shared" si="23"/>
        <v>3.2</v>
      </c>
      <c r="D57" s="82">
        <f t="shared" si="24"/>
        <v>2.4</v>
      </c>
      <c r="E57" s="82">
        <f t="shared" si="25"/>
        <v>1.8</v>
      </c>
      <c r="F57" s="82">
        <f t="shared" si="26"/>
        <v>1.6</v>
      </c>
      <c r="G57" s="82">
        <f t="shared" si="27"/>
        <v>1.5</v>
      </c>
      <c r="H57" s="82">
        <f t="shared" si="28"/>
        <v>1.6</v>
      </c>
      <c r="I57" s="82">
        <f t="shared" si="29"/>
        <v>1.9</v>
      </c>
      <c r="J57" s="82">
        <f t="shared" si="30"/>
        <v>1.7</v>
      </c>
      <c r="K57" s="82">
        <f t="shared" si="31"/>
        <v>1.5</v>
      </c>
      <c r="L57" s="83">
        <f t="shared" si="32"/>
        <v>1.6</v>
      </c>
    </row>
    <row r="58" spans="1:12" x14ac:dyDescent="0.35">
      <c r="A58" s="81" t="s">
        <v>31</v>
      </c>
      <c r="B58" s="82">
        <f t="shared" si="22"/>
        <v>2.4</v>
      </c>
      <c r="C58" s="82">
        <f t="shared" si="23"/>
        <v>2.6</v>
      </c>
      <c r="D58" s="82">
        <f t="shared" si="24"/>
        <v>2</v>
      </c>
      <c r="E58" s="82">
        <f t="shared" si="25"/>
        <v>1.7</v>
      </c>
      <c r="F58" s="82">
        <f t="shared" si="26"/>
        <v>2</v>
      </c>
      <c r="G58" s="82">
        <f t="shared" si="27"/>
        <v>2.2999999999999998</v>
      </c>
      <c r="H58" s="82">
        <f t="shared" si="28"/>
        <v>3.1</v>
      </c>
      <c r="I58" s="82">
        <f t="shared" si="29"/>
        <v>3.5</v>
      </c>
      <c r="J58" s="82">
        <f t="shared" si="30"/>
        <v>1.8</v>
      </c>
      <c r="K58" s="82">
        <f t="shared" si="31"/>
        <v>2.9</v>
      </c>
      <c r="L58" s="83">
        <f t="shared" si="32"/>
        <v>2.5</v>
      </c>
    </row>
    <row r="59" spans="1:12" x14ac:dyDescent="0.35">
      <c r="A59" s="81" t="s">
        <v>32</v>
      </c>
      <c r="B59" s="82">
        <f t="shared" si="22"/>
        <v>4.0999999999999996</v>
      </c>
      <c r="C59" s="82">
        <f t="shared" si="23"/>
        <v>4</v>
      </c>
      <c r="D59" s="82">
        <f t="shared" si="24"/>
        <v>3.8</v>
      </c>
      <c r="E59" s="82">
        <f t="shared" si="25"/>
        <v>3.5</v>
      </c>
      <c r="F59" s="82">
        <f t="shared" si="26"/>
        <v>2.9</v>
      </c>
      <c r="G59" s="82">
        <f t="shared" si="27"/>
        <v>2.4</v>
      </c>
      <c r="H59" s="82">
        <f t="shared" si="28"/>
        <v>2.2000000000000002</v>
      </c>
      <c r="I59" s="82">
        <f t="shared" si="29"/>
        <v>2.6</v>
      </c>
      <c r="J59" s="82">
        <f t="shared" si="30"/>
        <v>2.9</v>
      </c>
      <c r="K59" s="82">
        <f t="shared" si="31"/>
        <v>2.6</v>
      </c>
      <c r="L59" s="83">
        <f t="shared" si="32"/>
        <v>2.7</v>
      </c>
    </row>
    <row r="60" spans="1:12" x14ac:dyDescent="0.35">
      <c r="A60" s="81" t="s">
        <v>33</v>
      </c>
      <c r="B60" s="82">
        <f t="shared" si="22"/>
        <v>3.5</v>
      </c>
      <c r="C60" s="82">
        <f t="shared" si="23"/>
        <v>4</v>
      </c>
      <c r="D60" s="82">
        <f t="shared" si="24"/>
        <v>3.9</v>
      </c>
      <c r="E60" s="82">
        <f t="shared" si="25"/>
        <v>3.6</v>
      </c>
      <c r="F60" s="82">
        <f t="shared" si="26"/>
        <v>3.1</v>
      </c>
      <c r="G60" s="82">
        <f t="shared" si="27"/>
        <v>3.2</v>
      </c>
      <c r="H60" s="82">
        <f t="shared" si="28"/>
        <v>3</v>
      </c>
      <c r="I60" s="82">
        <f t="shared" si="29"/>
        <v>3.4</v>
      </c>
      <c r="J60" s="82">
        <f t="shared" si="30"/>
        <v>4</v>
      </c>
      <c r="K60" s="82">
        <f t="shared" si="31"/>
        <v>3.2</v>
      </c>
      <c r="L60" s="83">
        <f t="shared" si="32"/>
        <v>3.3</v>
      </c>
    </row>
    <row r="61" spans="1:12" x14ac:dyDescent="0.35">
      <c r="A61" s="81" t="s">
        <v>34</v>
      </c>
      <c r="B61" s="82">
        <f t="shared" si="22"/>
        <v>5.7</v>
      </c>
      <c r="C61" s="82">
        <f t="shared" si="23"/>
        <v>4.7</v>
      </c>
      <c r="D61" s="82">
        <f t="shared" si="24"/>
        <v>4</v>
      </c>
      <c r="E61" s="82">
        <f t="shared" si="25"/>
        <v>3.3</v>
      </c>
      <c r="F61" s="82">
        <f t="shared" si="26"/>
        <v>2.5</v>
      </c>
      <c r="G61" s="82">
        <f t="shared" si="27"/>
        <v>2</v>
      </c>
      <c r="H61" s="82">
        <f t="shared" si="28"/>
        <v>2</v>
      </c>
      <c r="I61" s="82">
        <f t="shared" si="29"/>
        <v>2</v>
      </c>
      <c r="J61" s="82">
        <f t="shared" si="30"/>
        <v>1.8</v>
      </c>
      <c r="K61" s="82">
        <f t="shared" si="31"/>
        <v>1.4</v>
      </c>
      <c r="L61" s="83">
        <f t="shared" si="32"/>
        <v>1.3</v>
      </c>
    </row>
    <row r="62" spans="1:12" x14ac:dyDescent="0.35">
      <c r="A62" s="81" t="s">
        <v>35</v>
      </c>
      <c r="B62" s="82">
        <f t="shared" si="22"/>
        <v>12.8</v>
      </c>
      <c r="C62" s="82">
        <f t="shared" si="23"/>
        <v>10</v>
      </c>
      <c r="D62" s="82">
        <f t="shared" si="24"/>
        <v>9.1999999999999993</v>
      </c>
      <c r="E62" s="82">
        <f t="shared" si="25"/>
        <v>8.4</v>
      </c>
      <c r="F62" s="82">
        <f t="shared" si="26"/>
        <v>6.5</v>
      </c>
      <c r="G62" s="82">
        <f t="shared" si="27"/>
        <v>5.4</v>
      </c>
      <c r="H62" s="82">
        <f t="shared" si="28"/>
        <v>5.3</v>
      </c>
      <c r="I62" s="82">
        <f t="shared" si="29"/>
        <v>6</v>
      </c>
      <c r="J62" s="82">
        <f t="shared" si="30"/>
        <v>5.5</v>
      </c>
      <c r="K62" s="82">
        <f t="shared" si="31"/>
        <v>4.5999999999999996</v>
      </c>
      <c r="L62" s="83">
        <f t="shared" si="32"/>
        <v>4.5999999999999996</v>
      </c>
    </row>
    <row r="63" spans="1:12" x14ac:dyDescent="0.35">
      <c r="A63" s="81" t="s">
        <v>36</v>
      </c>
      <c r="B63" s="82">
        <f t="shared" si="22"/>
        <v>5.4</v>
      </c>
      <c r="C63" s="82">
        <f>IF(OR(C24 &lt; $P$12, C24 &gt; $P$13), $P$4, C24)</f>
        <v>5.9</v>
      </c>
      <c r="D63" s="82">
        <f t="shared" si="24"/>
        <v>4.0999999999999996</v>
      </c>
      <c r="E63" s="82">
        <f t="shared" si="25"/>
        <v>3.1</v>
      </c>
      <c r="F63" s="82">
        <f t="shared" si="26"/>
        <v>2.4</v>
      </c>
      <c r="G63" s="82">
        <f t="shared" si="27"/>
        <v>2.1</v>
      </c>
      <c r="H63" s="82">
        <f t="shared" si="28"/>
        <v>1.6</v>
      </c>
      <c r="I63" s="82">
        <f t="shared" si="29"/>
        <v>2.2000000000000002</v>
      </c>
      <c r="J63" s="82">
        <f t="shared" si="30"/>
        <v>2.1</v>
      </c>
      <c r="K63" s="82">
        <f t="shared" si="31"/>
        <v>1.7</v>
      </c>
      <c r="L63" s="83">
        <f t="shared" si="32"/>
        <v>1.6</v>
      </c>
    </row>
    <row r="64" spans="1:12" x14ac:dyDescent="0.35">
      <c r="A64" s="81" t="s">
        <v>37</v>
      </c>
      <c r="B64" s="82">
        <f t="shared" si="22"/>
        <v>6.2</v>
      </c>
      <c r="C64" s="82">
        <f t="shared" si="23"/>
        <v>6.3</v>
      </c>
      <c r="D64" s="82">
        <f t="shared" si="24"/>
        <v>5.8</v>
      </c>
      <c r="E64" s="82">
        <f t="shared" si="25"/>
        <v>6.2</v>
      </c>
      <c r="F64" s="82">
        <f t="shared" si="26"/>
        <v>5.3</v>
      </c>
      <c r="G64" s="82">
        <f t="shared" si="27"/>
        <v>3.7</v>
      </c>
      <c r="H64" s="82">
        <f t="shared" si="28"/>
        <v>3</v>
      </c>
      <c r="I64" s="82">
        <f t="shared" si="29"/>
        <v>3.2</v>
      </c>
      <c r="J64" s="82">
        <f t="shared" si="30"/>
        <v>3.4</v>
      </c>
      <c r="K64" s="82">
        <f t="shared" si="31"/>
        <v>2.6</v>
      </c>
      <c r="L64" s="83">
        <f t="shared" si="32"/>
        <v>2.1</v>
      </c>
    </row>
    <row r="65" spans="1:12" x14ac:dyDescent="0.35">
      <c r="A65" s="81" t="s">
        <v>38</v>
      </c>
      <c r="B65" s="82">
        <f t="shared" si="22"/>
        <v>7.3</v>
      </c>
      <c r="C65" s="82">
        <f t="shared" si="23"/>
        <v>6.4</v>
      </c>
      <c r="D65" s="82">
        <f t="shared" si="24"/>
        <v>6.1</v>
      </c>
      <c r="E65" s="82">
        <f t="shared" si="25"/>
        <v>5.7</v>
      </c>
      <c r="F65" s="82">
        <f t="shared" si="26"/>
        <v>4.2</v>
      </c>
      <c r="G65" s="82">
        <f t="shared" si="27"/>
        <v>3.1</v>
      </c>
      <c r="H65" s="82">
        <f t="shared" si="28"/>
        <v>2.5</v>
      </c>
      <c r="I65" s="82">
        <f t="shared" si="29"/>
        <v>3.5</v>
      </c>
      <c r="J65" s="82">
        <f t="shared" si="30"/>
        <v>3</v>
      </c>
      <c r="K65" s="82">
        <f t="shared" si="31"/>
        <v>2.4</v>
      </c>
      <c r="L65" s="83">
        <f t="shared" si="32"/>
        <v>2</v>
      </c>
    </row>
    <row r="66" spans="1:12" x14ac:dyDescent="0.35">
      <c r="A66" s="81" t="s">
        <v>39</v>
      </c>
      <c r="B66" s="82">
        <f t="shared" si="22"/>
        <v>4.5</v>
      </c>
      <c r="C66" s="82">
        <f t="shared" si="23"/>
        <v>5.0999999999999996</v>
      </c>
      <c r="D66" s="82">
        <f t="shared" si="24"/>
        <v>6.1</v>
      </c>
      <c r="E66" s="82">
        <f t="shared" si="25"/>
        <v>5.9</v>
      </c>
      <c r="F66" s="82">
        <f t="shared" si="26"/>
        <v>5.3</v>
      </c>
      <c r="G66" s="82">
        <f t="shared" si="27"/>
        <v>4.3</v>
      </c>
      <c r="H66" s="82">
        <f t="shared" si="28"/>
        <v>4</v>
      </c>
      <c r="I66" s="82">
        <f t="shared" si="29"/>
        <v>4.4000000000000004</v>
      </c>
      <c r="J66" s="82">
        <f t="shared" si="30"/>
        <v>4.7</v>
      </c>
      <c r="K66" s="82">
        <f t="shared" si="31"/>
        <v>4</v>
      </c>
      <c r="L66" s="83">
        <f t="shared" si="32"/>
        <v>4</v>
      </c>
    </row>
    <row r="67" spans="1:12" x14ac:dyDescent="0.35">
      <c r="A67" s="81" t="s">
        <v>40</v>
      </c>
      <c r="B67" s="82">
        <f t="shared" si="22"/>
        <v>4.4000000000000004</v>
      </c>
      <c r="C67" s="82">
        <f t="shared" si="23"/>
        <v>4.4000000000000004</v>
      </c>
      <c r="D67" s="82">
        <f t="shared" si="24"/>
        <v>4.3</v>
      </c>
      <c r="E67" s="82">
        <f t="shared" si="25"/>
        <v>4.0999999999999996</v>
      </c>
      <c r="F67" s="82">
        <f t="shared" si="26"/>
        <v>4.0999999999999996</v>
      </c>
      <c r="G67" s="82">
        <f t="shared" si="27"/>
        <v>3.7</v>
      </c>
      <c r="H67" s="82">
        <f t="shared" si="28"/>
        <v>3.8</v>
      </c>
      <c r="I67" s="82">
        <f t="shared" si="29"/>
        <v>4.8</v>
      </c>
      <c r="J67" s="82">
        <f t="shared" si="30"/>
        <v>4.5</v>
      </c>
      <c r="K67" s="82">
        <f t="shared" si="31"/>
        <v>3.3</v>
      </c>
      <c r="L67" s="83">
        <f t="shared" si="32"/>
        <v>3.9</v>
      </c>
    </row>
    <row r="68" spans="1:12" x14ac:dyDescent="0.35">
      <c r="A68" s="81" t="s">
        <v>41</v>
      </c>
      <c r="B68" s="82">
        <f t="shared" si="22"/>
        <v>3.6</v>
      </c>
      <c r="C68" s="82">
        <f t="shared" si="23"/>
        <v>3.7</v>
      </c>
      <c r="D68" s="82">
        <f t="shared" si="24"/>
        <v>2.8</v>
      </c>
      <c r="E68" s="82">
        <f t="shared" si="25"/>
        <v>1.7</v>
      </c>
      <c r="F68" s="82">
        <f t="shared" si="26"/>
        <v>1.7</v>
      </c>
      <c r="G68" s="82">
        <f t="shared" si="27"/>
        <v>1.9</v>
      </c>
      <c r="H68" s="82">
        <f t="shared" si="28"/>
        <v>2.4</v>
      </c>
      <c r="I68" s="82">
        <f t="shared" si="29"/>
        <v>3.9</v>
      </c>
      <c r="J68" s="82">
        <f t="shared" si="30"/>
        <v>4.2</v>
      </c>
      <c r="K68" s="82">
        <f t="shared" si="31"/>
        <v>2.5</v>
      </c>
      <c r="L68" s="83">
        <f t="shared" si="32"/>
        <v>2.2999999999999998</v>
      </c>
    </row>
    <row r="69" spans="1:12" x14ac:dyDescent="0.35">
      <c r="A69" s="81" t="s">
        <v>42</v>
      </c>
      <c r="B69" s="82">
        <f t="shared" si="22"/>
        <v>2</v>
      </c>
      <c r="C69" s="82">
        <f t="shared" si="23"/>
        <v>2.2000000000000002</v>
      </c>
      <c r="D69" s="82">
        <f t="shared" si="24"/>
        <v>2.7</v>
      </c>
      <c r="E69" s="82">
        <f t="shared" si="25"/>
        <v>3.1</v>
      </c>
      <c r="F69" s="82">
        <f t="shared" si="26"/>
        <v>2.5</v>
      </c>
      <c r="G69" s="82">
        <f t="shared" si="27"/>
        <v>2.4</v>
      </c>
      <c r="H69" s="82">
        <f t="shared" si="28"/>
        <v>2.2000000000000002</v>
      </c>
      <c r="I69" s="82">
        <f t="shared" si="29"/>
        <v>2.8</v>
      </c>
      <c r="J69" s="82">
        <f t="shared" si="30"/>
        <v>2.7</v>
      </c>
      <c r="K69" s="82">
        <f t="shared" si="31"/>
        <v>1.9</v>
      </c>
      <c r="L69" s="83">
        <f t="shared" si="32"/>
        <v>2.2000000000000002</v>
      </c>
    </row>
    <row r="70" spans="1:12" x14ac:dyDescent="0.35">
      <c r="A70" s="81" t="s">
        <v>43</v>
      </c>
      <c r="B70" s="82">
        <f t="shared" si="22"/>
        <v>3.5</v>
      </c>
      <c r="C70" s="82">
        <f t="shared" si="23"/>
        <v>3.5</v>
      </c>
      <c r="D70" s="82">
        <f t="shared" si="24"/>
        <v>3.6</v>
      </c>
      <c r="E70" s="82">
        <f t="shared" si="25"/>
        <v>3.4</v>
      </c>
      <c r="F70" s="82">
        <f t="shared" si="26"/>
        <v>3.9</v>
      </c>
      <c r="G70" s="82">
        <f t="shared" si="27"/>
        <v>3.6</v>
      </c>
      <c r="H70" s="82">
        <f t="shared" si="28"/>
        <v>3.3</v>
      </c>
      <c r="I70" s="82">
        <f t="shared" si="29"/>
        <v>3.6</v>
      </c>
      <c r="J70" s="82">
        <f t="shared" si="30"/>
        <v>3.5</v>
      </c>
      <c r="K70" s="82">
        <f t="shared" si="31"/>
        <v>3.1</v>
      </c>
      <c r="L70" s="83">
        <f t="shared" si="32"/>
        <v>3.2</v>
      </c>
    </row>
    <row r="71" spans="1:12" x14ac:dyDescent="0.35">
      <c r="A71" s="81" t="s">
        <v>44</v>
      </c>
      <c r="B71" s="82">
        <f t="shared" si="22"/>
        <v>4</v>
      </c>
      <c r="C71" s="82">
        <f t="shared" si="23"/>
        <v>3.2</v>
      </c>
      <c r="D71" s="82">
        <f t="shared" si="24"/>
        <v>2.9</v>
      </c>
      <c r="E71" s="82">
        <f t="shared" si="25"/>
        <v>2.9</v>
      </c>
      <c r="F71" s="82">
        <f t="shared" si="26"/>
        <v>2.8</v>
      </c>
      <c r="G71" s="82">
        <f t="shared" si="27"/>
        <v>2.5</v>
      </c>
      <c r="H71" s="82">
        <f t="shared" si="28"/>
        <v>2.5</v>
      </c>
      <c r="I71" s="82">
        <f t="shared" si="29"/>
        <v>0</v>
      </c>
      <c r="J71" s="82">
        <f t="shared" si="30"/>
        <v>0</v>
      </c>
      <c r="K71" s="82">
        <f t="shared" si="31"/>
        <v>0</v>
      </c>
      <c r="L71" s="83">
        <f t="shared" si="32"/>
        <v>0</v>
      </c>
    </row>
    <row r="72" spans="1:12" x14ac:dyDescent="0.35">
      <c r="A72" s="81" t="s">
        <v>45</v>
      </c>
      <c r="B72" s="82">
        <f t="shared" si="22"/>
        <v>0</v>
      </c>
      <c r="C72" s="82">
        <f t="shared" si="23"/>
        <v>0</v>
      </c>
      <c r="D72" s="82">
        <f t="shared" si="24"/>
        <v>0</v>
      </c>
      <c r="E72" s="82">
        <f t="shared" si="25"/>
        <v>0</v>
      </c>
      <c r="F72" s="82">
        <f t="shared" si="26"/>
        <v>0</v>
      </c>
      <c r="G72" s="82">
        <f t="shared" si="27"/>
        <v>0</v>
      </c>
      <c r="H72" s="82">
        <f t="shared" si="28"/>
        <v>0</v>
      </c>
      <c r="I72" s="82">
        <f t="shared" si="29"/>
        <v>0</v>
      </c>
      <c r="J72" s="82">
        <f t="shared" si="30"/>
        <v>4.0999999999999996</v>
      </c>
      <c r="K72" s="82">
        <f t="shared" si="31"/>
        <v>3.3</v>
      </c>
      <c r="L72" s="83">
        <f t="shared" si="32"/>
        <v>3.5</v>
      </c>
    </row>
    <row r="73" spans="1:12" x14ac:dyDescent="0.35">
      <c r="A73" s="81" t="s">
        <v>46</v>
      </c>
      <c r="B73" s="82">
        <f t="shared" si="22"/>
        <v>10</v>
      </c>
      <c r="C73" s="82">
        <f t="shared" si="23"/>
        <v>10</v>
      </c>
      <c r="D73" s="82">
        <f t="shared" si="24"/>
        <v>10.5</v>
      </c>
      <c r="E73" s="82">
        <f t="shared" si="25"/>
        <v>12.2</v>
      </c>
      <c r="F73" s="82">
        <f t="shared" si="26"/>
        <v>11.2</v>
      </c>
      <c r="G73" s="82">
        <f t="shared" si="27"/>
        <v>10.5</v>
      </c>
      <c r="H73" s="82">
        <f t="shared" si="28"/>
        <v>3.2</v>
      </c>
      <c r="I73" s="82">
        <f t="shared" si="29"/>
        <v>4.3000000000000007</v>
      </c>
      <c r="J73" s="82">
        <f t="shared" si="30"/>
        <v>0</v>
      </c>
      <c r="K73" s="82">
        <f t="shared" si="31"/>
        <v>0</v>
      </c>
      <c r="L73" s="83">
        <f t="shared" si="32"/>
        <v>0</v>
      </c>
    </row>
    <row r="74" spans="1:12" x14ac:dyDescent="0.35">
      <c r="A74" s="81" t="s">
        <v>47</v>
      </c>
      <c r="B74" s="82">
        <f t="shared" si="22"/>
        <v>5.7</v>
      </c>
      <c r="C74" s="82">
        <f t="shared" si="23"/>
        <v>5.0999999999999996</v>
      </c>
      <c r="D74" s="82">
        <f t="shared" si="24"/>
        <v>4.7</v>
      </c>
      <c r="E74" s="82">
        <f t="shared" si="25"/>
        <v>4.2</v>
      </c>
      <c r="F74" s="82">
        <f t="shared" si="26"/>
        <v>4.0999999999999996</v>
      </c>
      <c r="G74" s="82">
        <f t="shared" si="27"/>
        <v>3.7</v>
      </c>
      <c r="H74" s="82">
        <f t="shared" si="28"/>
        <v>3.2</v>
      </c>
      <c r="I74" s="82">
        <f t="shared" si="29"/>
        <v>4.3000000000000007</v>
      </c>
      <c r="J74" s="82">
        <f t="shared" si="30"/>
        <v>0</v>
      </c>
      <c r="K74" s="82">
        <f t="shared" si="31"/>
        <v>0</v>
      </c>
      <c r="L74" s="83">
        <f t="shared" si="32"/>
        <v>0</v>
      </c>
    </row>
    <row r="75" spans="1:12" x14ac:dyDescent="0.35">
      <c r="A75" s="81" t="s">
        <v>48</v>
      </c>
      <c r="B75" s="82">
        <f t="shared" si="22"/>
        <v>5.7</v>
      </c>
      <c r="C75" s="82">
        <f t="shared" si="23"/>
        <v>15.5</v>
      </c>
      <c r="D75" s="82">
        <f t="shared" si="24"/>
        <v>15.5</v>
      </c>
      <c r="E75" s="82">
        <f t="shared" si="25"/>
        <v>14.1</v>
      </c>
      <c r="F75" s="82">
        <f t="shared" si="26"/>
        <v>4.0999999999999996</v>
      </c>
      <c r="G75" s="82">
        <f t="shared" si="27"/>
        <v>11</v>
      </c>
      <c r="H75" s="82">
        <f t="shared" si="28"/>
        <v>8.5</v>
      </c>
      <c r="I75" s="82">
        <f t="shared" si="29"/>
        <v>8.1</v>
      </c>
      <c r="J75" s="82">
        <f t="shared" si="30"/>
        <v>8.6999999999999993</v>
      </c>
      <c r="K75" s="82">
        <f t="shared" si="31"/>
        <v>6.1</v>
      </c>
      <c r="L75" s="83">
        <f t="shared" si="32"/>
        <v>6.9</v>
      </c>
    </row>
    <row r="76" spans="1:12" x14ac:dyDescent="0.35">
      <c r="A76" s="84" t="s">
        <v>49</v>
      </c>
      <c r="B76" s="85">
        <f t="shared" si="22"/>
        <v>9.3000000000000007</v>
      </c>
      <c r="C76" s="85">
        <f t="shared" si="23"/>
        <v>10.5</v>
      </c>
      <c r="D76" s="85">
        <f t="shared" si="24"/>
        <v>10.8</v>
      </c>
      <c r="E76" s="85">
        <f t="shared" si="25"/>
        <v>11.9</v>
      </c>
      <c r="F76" s="85">
        <f t="shared" si="26"/>
        <v>4.0999999999999996</v>
      </c>
      <c r="G76" s="85">
        <f t="shared" si="27"/>
        <v>3.7</v>
      </c>
      <c r="H76" s="85">
        <f t="shared" si="28"/>
        <v>3.2</v>
      </c>
      <c r="I76" s="85">
        <f t="shared" si="29"/>
        <v>4.3000000000000007</v>
      </c>
      <c r="J76" s="85">
        <f t="shared" si="30"/>
        <v>4.0999999999999996</v>
      </c>
      <c r="K76" s="85">
        <f t="shared" si="31"/>
        <v>3.3</v>
      </c>
      <c r="L76" s="86">
        <f t="shared" si="32"/>
        <v>3.5</v>
      </c>
    </row>
  </sheetData>
  <mergeCells count="2">
    <mergeCell ref="A39:L39"/>
    <mergeCell ref="N1:Y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0090A2-07C3-4BCD-A688-03D56F5FF9C4}">
  <dimension ref="A1:Z82"/>
  <sheetViews>
    <sheetView tabSelected="1" topLeftCell="A56" zoomScale="67" zoomScaleNormal="145" workbookViewId="0">
      <selection activeCell="Q75" sqref="Q75"/>
    </sheetView>
  </sheetViews>
  <sheetFormatPr defaultColWidth="21.26953125" defaultRowHeight="14.5" x14ac:dyDescent="0.35"/>
  <cols>
    <col min="2" max="12" width="4.81640625" bestFit="1" customWidth="1"/>
    <col min="13" max="13" width="18.1796875" bestFit="1" customWidth="1"/>
    <col min="15" max="15" width="24.90625" customWidth="1"/>
    <col min="16" max="16" width="55.1796875" bestFit="1" customWidth="1"/>
  </cols>
  <sheetData>
    <row r="1" spans="1:19" x14ac:dyDescent="0.35">
      <c r="A1" t="s">
        <v>81</v>
      </c>
    </row>
    <row r="2" spans="1:19" ht="14.5" customHeight="1" thickBot="1" x14ac:dyDescent="0.4"/>
    <row r="3" spans="1:19" x14ac:dyDescent="0.35">
      <c r="A3" s="104" t="s">
        <v>82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O3" s="105" t="s">
        <v>139</v>
      </c>
      <c r="P3" s="106"/>
      <c r="Q3" s="106"/>
      <c r="R3" s="107"/>
    </row>
    <row r="4" spans="1:19" ht="15" thickBot="1" x14ac:dyDescent="0.4">
      <c r="A4" s="104" t="s">
        <v>83</v>
      </c>
      <c r="B4" s="104"/>
      <c r="C4" s="104"/>
      <c r="D4" s="104"/>
      <c r="E4" s="104"/>
      <c r="F4" s="104"/>
      <c r="G4" s="104"/>
      <c r="H4" s="104"/>
      <c r="I4" s="104"/>
      <c r="J4" s="104"/>
      <c r="K4" s="104"/>
      <c r="L4" s="104"/>
      <c r="M4" s="104"/>
      <c r="O4" s="108"/>
      <c r="P4" s="109"/>
      <c r="Q4" s="109"/>
      <c r="R4" s="110"/>
    </row>
    <row r="6" spans="1:19" x14ac:dyDescent="0.35">
      <c r="A6" s="95" t="s">
        <v>84</v>
      </c>
    </row>
    <row r="7" spans="1:19" x14ac:dyDescent="0.35">
      <c r="A7" s="13" t="s">
        <v>66</v>
      </c>
      <c r="B7" s="14">
        <v>2013</v>
      </c>
      <c r="C7" s="15">
        <v>2014</v>
      </c>
      <c r="D7" s="15">
        <v>2015</v>
      </c>
      <c r="E7" s="15">
        <v>2016</v>
      </c>
      <c r="F7" s="15">
        <v>2017</v>
      </c>
      <c r="G7" s="15">
        <v>2018</v>
      </c>
      <c r="H7" s="15">
        <v>2019</v>
      </c>
      <c r="I7" s="15">
        <v>2020</v>
      </c>
      <c r="J7" s="15">
        <v>2021</v>
      </c>
      <c r="K7" s="15">
        <v>2022</v>
      </c>
      <c r="L7" s="16">
        <v>2023</v>
      </c>
      <c r="M7" s="31" t="s">
        <v>85</v>
      </c>
      <c r="O7" s="31" t="s">
        <v>86</v>
      </c>
      <c r="P7" s="31" t="s">
        <v>87</v>
      </c>
      <c r="Q7" s="31" t="s">
        <v>88</v>
      </c>
      <c r="R7" s="31" t="s">
        <v>89</v>
      </c>
    </row>
    <row r="8" spans="1:19" x14ac:dyDescent="0.35">
      <c r="A8" s="13" t="s">
        <v>14</v>
      </c>
      <c r="B8" s="17">
        <v>4.7</v>
      </c>
      <c r="C8" s="18">
        <v>4.7</v>
      </c>
      <c r="D8" s="18">
        <v>5</v>
      </c>
      <c r="E8" s="18">
        <v>4.0999999999999996</v>
      </c>
      <c r="F8" s="18">
        <v>3.9</v>
      </c>
      <c r="G8" s="18">
        <v>3.6</v>
      </c>
      <c r="H8" s="18">
        <v>3.3</v>
      </c>
      <c r="I8" s="18">
        <v>3.6</v>
      </c>
      <c r="J8" s="18">
        <v>3.8</v>
      </c>
      <c r="K8" s="18">
        <v>3.3</v>
      </c>
      <c r="L8" s="19">
        <v>3</v>
      </c>
      <c r="M8" s="32">
        <f>AVERAGE(B8:L8)</f>
        <v>3.9090909090909083</v>
      </c>
      <c r="O8" s="28" t="s">
        <v>14</v>
      </c>
      <c r="P8" s="33">
        <f>AVERAGE(B8:L8)</f>
        <v>3.9090909090909083</v>
      </c>
      <c r="Q8" s="34">
        <f>AVERAGE(B47:L47)</f>
        <v>3.836363636363636</v>
      </c>
      <c r="R8" s="33">
        <f>P8-Q8</f>
        <v>7.2727272727272307E-2</v>
      </c>
      <c r="S8" s="35"/>
    </row>
    <row r="9" spans="1:19" x14ac:dyDescent="0.35">
      <c r="A9" s="20" t="s">
        <v>15</v>
      </c>
      <c r="B9" s="21">
        <v>6.5</v>
      </c>
      <c r="C9" s="22">
        <v>5.6</v>
      </c>
      <c r="D9" s="22">
        <v>4.0999999999999996</v>
      </c>
      <c r="E9" s="22">
        <v>3.6</v>
      </c>
      <c r="F9" s="22">
        <v>3.3</v>
      </c>
      <c r="G9" s="22">
        <v>2.5</v>
      </c>
      <c r="H9" s="22">
        <v>1.8</v>
      </c>
      <c r="I9" s="22">
        <v>2.6</v>
      </c>
      <c r="J9" s="22">
        <v>2</v>
      </c>
      <c r="K9" s="22">
        <v>2</v>
      </c>
      <c r="L9" s="23">
        <v>1.8</v>
      </c>
      <c r="M9" s="32">
        <f t="shared" ref="M9:M43" si="0">AVERAGE(B9:L9)</f>
        <v>3.2545454545454544</v>
      </c>
      <c r="O9" s="28" t="s">
        <v>15</v>
      </c>
      <c r="P9" s="33">
        <f t="shared" ref="P9:P43" si="1">AVERAGE(B9:L9)</f>
        <v>3.2545454545454544</v>
      </c>
      <c r="Q9" s="34">
        <f t="shared" ref="Q9:Q43" si="2">AVERAGE(B48:L48)</f>
        <v>3.0363636363636357</v>
      </c>
      <c r="R9" s="33">
        <f t="shared" ref="R9:R43" si="3">P9-Q9</f>
        <v>0.2181818181818187</v>
      </c>
      <c r="S9" s="35"/>
    </row>
    <row r="10" spans="1:19" x14ac:dyDescent="0.35">
      <c r="A10" s="20" t="s">
        <v>16</v>
      </c>
      <c r="B10" s="21">
        <v>2.2999999999999998</v>
      </c>
      <c r="C10" s="22">
        <v>2.4</v>
      </c>
      <c r="D10" s="22">
        <v>2.1</v>
      </c>
      <c r="E10" s="22">
        <v>1.5</v>
      </c>
      <c r="F10" s="22">
        <v>1.2</v>
      </c>
      <c r="G10" s="22">
        <v>1</v>
      </c>
      <c r="H10" s="22">
        <v>0.9</v>
      </c>
      <c r="I10" s="22">
        <v>1.3</v>
      </c>
      <c r="J10" s="22">
        <v>1.3</v>
      </c>
      <c r="K10" s="22">
        <v>0.9</v>
      </c>
      <c r="L10" s="23">
        <v>1</v>
      </c>
      <c r="M10" s="32">
        <f t="shared" si="0"/>
        <v>1.4454545454545455</v>
      </c>
      <c r="O10" s="28" t="s">
        <v>16</v>
      </c>
      <c r="P10" s="33">
        <f t="shared" si="1"/>
        <v>1.4454545454545455</v>
      </c>
      <c r="Q10" s="34">
        <f t="shared" si="2"/>
        <v>2.0181818181818181</v>
      </c>
      <c r="R10" s="33">
        <f t="shared" si="3"/>
        <v>-0.57272727272727253</v>
      </c>
      <c r="S10" s="35"/>
    </row>
    <row r="11" spans="1:19" x14ac:dyDescent="0.35">
      <c r="A11" s="20" t="s">
        <v>17</v>
      </c>
      <c r="B11" s="21">
        <v>4.7</v>
      </c>
      <c r="C11" s="22">
        <v>4.5999999999999996</v>
      </c>
      <c r="D11" s="22">
        <v>4.3</v>
      </c>
      <c r="E11" s="22">
        <v>4.5</v>
      </c>
      <c r="F11" s="22">
        <v>4.5</v>
      </c>
      <c r="G11" s="22">
        <v>3.7</v>
      </c>
      <c r="H11" s="22">
        <v>4</v>
      </c>
      <c r="I11" s="22">
        <v>4.5</v>
      </c>
      <c r="J11" s="22">
        <v>4.4000000000000004</v>
      </c>
      <c r="K11" s="22">
        <v>3.6</v>
      </c>
      <c r="L11" s="23">
        <v>4</v>
      </c>
      <c r="M11" s="32">
        <f t="shared" si="0"/>
        <v>4.254545454545454</v>
      </c>
      <c r="O11" s="28" t="s">
        <v>17</v>
      </c>
      <c r="P11" s="33">
        <f t="shared" si="1"/>
        <v>4.254545454545454</v>
      </c>
      <c r="Q11" s="34">
        <f t="shared" si="2"/>
        <v>4.5545454545454538</v>
      </c>
      <c r="R11" s="33">
        <f t="shared" si="3"/>
        <v>-0.29999999999999982</v>
      </c>
      <c r="S11" s="35"/>
    </row>
    <row r="12" spans="1:19" x14ac:dyDescent="0.35">
      <c r="A12" s="20" t="s">
        <v>18</v>
      </c>
      <c r="B12" s="21">
        <v>2.2000000000000002</v>
      </c>
      <c r="C12" s="22">
        <v>2.2999999999999998</v>
      </c>
      <c r="D12" s="22">
        <v>2.2000000000000002</v>
      </c>
      <c r="E12" s="22">
        <v>2.2000000000000002</v>
      </c>
      <c r="F12" s="22">
        <v>2</v>
      </c>
      <c r="G12" s="22">
        <v>1.9</v>
      </c>
      <c r="H12" s="22">
        <v>1.8</v>
      </c>
      <c r="I12" s="22">
        <v>2.6</v>
      </c>
      <c r="J12" s="22">
        <v>2.4</v>
      </c>
      <c r="K12" s="22">
        <v>1.9</v>
      </c>
      <c r="L12" s="23">
        <v>2</v>
      </c>
      <c r="M12" s="32">
        <f t="shared" si="0"/>
        <v>2.1363636363636362</v>
      </c>
      <c r="O12" s="28" t="s">
        <v>18</v>
      </c>
      <c r="P12" s="33">
        <f t="shared" si="1"/>
        <v>2.1363636363636362</v>
      </c>
      <c r="Q12" s="34">
        <f t="shared" si="2"/>
        <v>2.3454545454545457</v>
      </c>
      <c r="R12" s="33">
        <f t="shared" si="3"/>
        <v>-0.20909090909090944</v>
      </c>
      <c r="S12" s="35"/>
    </row>
    <row r="13" spans="1:19" x14ac:dyDescent="0.35">
      <c r="A13" s="20" t="s">
        <v>19</v>
      </c>
      <c r="B13" s="21">
        <v>5.6</v>
      </c>
      <c r="C13" s="22">
        <v>4.9000000000000004</v>
      </c>
      <c r="D13" s="22">
        <v>3.5</v>
      </c>
      <c r="E13" s="22">
        <v>4</v>
      </c>
      <c r="F13" s="22">
        <v>3.8</v>
      </c>
      <c r="G13" s="22">
        <v>3.6</v>
      </c>
      <c r="H13" s="22">
        <v>2.6</v>
      </c>
      <c r="I13" s="22">
        <v>4.8</v>
      </c>
      <c r="J13" s="22">
        <v>4.2</v>
      </c>
      <c r="K13" s="22">
        <v>4.4000000000000004</v>
      </c>
      <c r="L13" s="23">
        <v>3.1</v>
      </c>
      <c r="M13" s="32">
        <f t="shared" si="0"/>
        <v>4.0454545454545459</v>
      </c>
      <c r="O13" s="28" t="s">
        <v>19</v>
      </c>
      <c r="P13" s="33">
        <f t="shared" si="1"/>
        <v>4.0454545454545459</v>
      </c>
      <c r="Q13" s="34">
        <f t="shared" si="2"/>
        <v>4.0545454545454538</v>
      </c>
      <c r="R13" s="33">
        <f t="shared" si="3"/>
        <v>-9.0909090909079282E-3</v>
      </c>
      <c r="S13" s="35"/>
    </row>
    <row r="14" spans="1:19" x14ac:dyDescent="0.35">
      <c r="A14" s="20" t="s">
        <v>20</v>
      </c>
      <c r="B14" s="21">
        <v>7.1</v>
      </c>
      <c r="C14" s="22">
        <v>6.8</v>
      </c>
      <c r="D14" s="22">
        <v>5.4</v>
      </c>
      <c r="E14" s="22">
        <v>5.0999999999999996</v>
      </c>
      <c r="F14" s="22">
        <v>4</v>
      </c>
      <c r="G14" s="22">
        <v>3.8</v>
      </c>
      <c r="H14" s="22">
        <v>3.3</v>
      </c>
      <c r="I14" s="22">
        <v>4.0999999999999996</v>
      </c>
      <c r="J14" s="22">
        <v>4.4000000000000004</v>
      </c>
      <c r="K14" s="22">
        <v>3</v>
      </c>
      <c r="L14" s="23">
        <v>2.9</v>
      </c>
      <c r="M14" s="32">
        <f t="shared" si="0"/>
        <v>4.5363636363636353</v>
      </c>
      <c r="O14" s="28" t="s">
        <v>20</v>
      </c>
      <c r="P14" s="33">
        <f t="shared" si="1"/>
        <v>4.5363636363636353</v>
      </c>
      <c r="Q14" s="34">
        <f t="shared" si="2"/>
        <v>4.7000000000000011</v>
      </c>
      <c r="R14" s="33">
        <f t="shared" si="3"/>
        <v>-0.1636363636363658</v>
      </c>
      <c r="S14" s="35"/>
    </row>
    <row r="15" spans="1:19" x14ac:dyDescent="0.35">
      <c r="A15" s="20" t="s">
        <v>21</v>
      </c>
      <c r="B15" s="21">
        <v>16.600000000000001</v>
      </c>
      <c r="C15" s="22">
        <v>17.100000000000001</v>
      </c>
      <c r="D15" s="22">
        <v>16.600000000000001</v>
      </c>
      <c r="E15" s="22">
        <v>13.5</v>
      </c>
      <c r="F15" s="22">
        <v>12.4</v>
      </c>
      <c r="G15" s="22">
        <v>10</v>
      </c>
      <c r="H15" s="22">
        <v>8.3000000000000007</v>
      </c>
      <c r="I15" s="22">
        <v>9.3000000000000007</v>
      </c>
      <c r="J15" s="22">
        <v>8.5</v>
      </c>
      <c r="K15" s="22">
        <v>7</v>
      </c>
      <c r="L15" s="23">
        <v>6.4</v>
      </c>
      <c r="M15" s="32">
        <f t="shared" si="0"/>
        <v>11.427272727272728</v>
      </c>
      <c r="O15" s="28" t="s">
        <v>21</v>
      </c>
      <c r="P15" s="33">
        <f t="shared" si="1"/>
        <v>11.427272727272728</v>
      </c>
      <c r="Q15" s="34">
        <f t="shared" si="2"/>
        <v>17.945454545454545</v>
      </c>
      <c r="R15" s="33">
        <f t="shared" si="3"/>
        <v>-6.5181818181818176</v>
      </c>
    </row>
    <row r="16" spans="1:19" x14ac:dyDescent="0.35">
      <c r="A16" s="20" t="s">
        <v>22</v>
      </c>
      <c r="B16" s="21">
        <v>14.4</v>
      </c>
      <c r="C16" s="22">
        <v>13.2</v>
      </c>
      <c r="D16" s="22">
        <v>11.3</v>
      </c>
      <c r="E16" s="22">
        <v>10</v>
      </c>
      <c r="F16" s="22">
        <v>8.3000000000000007</v>
      </c>
      <c r="G16" s="22">
        <v>7.6</v>
      </c>
      <c r="H16" s="22">
        <v>7.4</v>
      </c>
      <c r="I16" s="22">
        <v>9</v>
      </c>
      <c r="J16" s="22">
        <v>8.1</v>
      </c>
      <c r="K16" s="22">
        <v>6.5</v>
      </c>
      <c r="L16" s="23">
        <v>6.1</v>
      </c>
      <c r="M16" s="32">
        <f t="shared" si="0"/>
        <v>9.2636363636363637</v>
      </c>
      <c r="O16" s="28" t="s">
        <v>22</v>
      </c>
      <c r="P16" s="33">
        <f t="shared" si="1"/>
        <v>9.2636363636363637</v>
      </c>
      <c r="Q16" s="34">
        <f t="shared" si="2"/>
        <v>12.100000000000001</v>
      </c>
      <c r="R16" s="33">
        <f t="shared" si="3"/>
        <v>-2.8363636363636378</v>
      </c>
    </row>
    <row r="17" spans="1:19" x14ac:dyDescent="0.35">
      <c r="A17" s="20" t="s">
        <v>23</v>
      </c>
      <c r="B17" s="21">
        <v>6.1</v>
      </c>
      <c r="C17" s="22">
        <v>6.4</v>
      </c>
      <c r="D17" s="22">
        <v>6.6</v>
      </c>
      <c r="E17" s="22">
        <v>5.6</v>
      </c>
      <c r="F17" s="22">
        <v>5</v>
      </c>
      <c r="G17" s="22">
        <v>5.5</v>
      </c>
      <c r="H17" s="22">
        <v>5.4</v>
      </c>
      <c r="I17" s="22">
        <v>5.3</v>
      </c>
      <c r="J17" s="22">
        <v>5.5</v>
      </c>
      <c r="K17" s="22">
        <v>4.9000000000000004</v>
      </c>
      <c r="L17" s="23">
        <v>5.0999999999999996</v>
      </c>
      <c r="M17" s="32">
        <f t="shared" si="0"/>
        <v>5.581818181818182</v>
      </c>
      <c r="O17" s="28" t="s">
        <v>23</v>
      </c>
      <c r="P17" s="33">
        <f t="shared" si="1"/>
        <v>5.581818181818182</v>
      </c>
      <c r="Q17" s="34">
        <f t="shared" si="2"/>
        <v>5.4636363636363638</v>
      </c>
      <c r="R17" s="33">
        <f t="shared" si="3"/>
        <v>0.11818181818181817</v>
      </c>
    </row>
    <row r="18" spans="1:19" x14ac:dyDescent="0.35">
      <c r="A18" s="20" t="s">
        <v>24</v>
      </c>
      <c r="B18" s="21">
        <v>10.8</v>
      </c>
      <c r="C18" s="22">
        <v>9</v>
      </c>
      <c r="D18" s="22">
        <v>9.4</v>
      </c>
      <c r="E18" s="22">
        <v>6.9</v>
      </c>
      <c r="F18" s="22">
        <v>7.4</v>
      </c>
      <c r="G18" s="22">
        <v>5.6</v>
      </c>
      <c r="H18" s="22">
        <v>4.2</v>
      </c>
      <c r="I18" s="22">
        <v>4.5</v>
      </c>
      <c r="J18" s="22">
        <v>4.4000000000000004</v>
      </c>
      <c r="K18" s="22">
        <v>4.7</v>
      </c>
      <c r="L18" s="23">
        <v>2.7</v>
      </c>
      <c r="M18" s="32">
        <f t="shared" si="0"/>
        <v>6.327272727272728</v>
      </c>
      <c r="O18" s="28" t="s">
        <v>24</v>
      </c>
      <c r="P18" s="33">
        <f t="shared" si="1"/>
        <v>6.327272727272728</v>
      </c>
      <c r="Q18" s="34">
        <f t="shared" si="2"/>
        <v>7.2818181818181822</v>
      </c>
      <c r="R18" s="33">
        <f t="shared" si="3"/>
        <v>-0.95454545454545414</v>
      </c>
    </row>
    <row r="19" spans="1:19" x14ac:dyDescent="0.35">
      <c r="A19" s="20" t="s">
        <v>25</v>
      </c>
      <c r="B19" s="21">
        <v>5.8</v>
      </c>
      <c r="C19" s="22">
        <v>6.5</v>
      </c>
      <c r="D19" s="22">
        <v>5.7</v>
      </c>
      <c r="E19" s="22">
        <v>5.4</v>
      </c>
      <c r="F19" s="22">
        <v>5.3</v>
      </c>
      <c r="G19" s="22">
        <v>4.8</v>
      </c>
      <c r="H19" s="22">
        <v>4.9000000000000004</v>
      </c>
      <c r="I19" s="22">
        <v>4.5</v>
      </c>
      <c r="J19" s="22">
        <v>4.5</v>
      </c>
      <c r="K19" s="22">
        <v>3.4</v>
      </c>
      <c r="L19" s="23">
        <v>3.3</v>
      </c>
      <c r="M19" s="32">
        <f t="shared" si="0"/>
        <v>4.918181818181818</v>
      </c>
      <c r="O19" s="28" t="s">
        <v>25</v>
      </c>
      <c r="P19" s="33">
        <f t="shared" si="1"/>
        <v>4.918181818181818</v>
      </c>
      <c r="Q19" s="34">
        <f t="shared" si="2"/>
        <v>7</v>
      </c>
      <c r="R19" s="33">
        <f t="shared" si="3"/>
        <v>-2.081818181818182</v>
      </c>
    </row>
    <row r="20" spans="1:19" x14ac:dyDescent="0.35">
      <c r="A20" s="20" t="s">
        <v>26</v>
      </c>
      <c r="B20" s="21">
        <v>12</v>
      </c>
      <c r="C20" s="22">
        <v>11.5</v>
      </c>
      <c r="D20" s="22">
        <v>10</v>
      </c>
      <c r="E20" s="22">
        <v>10.1</v>
      </c>
      <c r="F20" s="22">
        <v>8.6999999999999993</v>
      </c>
      <c r="G20" s="22">
        <v>7.3</v>
      </c>
      <c r="H20" s="22">
        <v>4.5999999999999996</v>
      </c>
      <c r="I20" s="22">
        <v>7.3</v>
      </c>
      <c r="J20" s="22">
        <v>5.8</v>
      </c>
      <c r="K20" s="22">
        <v>4.8</v>
      </c>
      <c r="L20" s="23">
        <v>5.3</v>
      </c>
      <c r="M20" s="32">
        <f t="shared" si="0"/>
        <v>7.9454545454545435</v>
      </c>
      <c r="O20" s="28" t="s">
        <v>26</v>
      </c>
      <c r="P20" s="33">
        <f t="shared" si="1"/>
        <v>7.9454545454545435</v>
      </c>
      <c r="Q20" s="34">
        <f t="shared" si="2"/>
        <v>9.663636363636364</v>
      </c>
      <c r="R20" s="33">
        <f t="shared" si="3"/>
        <v>-1.7181818181818205</v>
      </c>
    </row>
    <row r="21" spans="1:19" x14ac:dyDescent="0.35">
      <c r="A21" s="20" t="s">
        <v>27</v>
      </c>
      <c r="B21" s="21">
        <v>5.6</v>
      </c>
      <c r="C21" s="22">
        <v>5.2</v>
      </c>
      <c r="D21" s="22">
        <v>4.3</v>
      </c>
      <c r="E21" s="22">
        <v>4.9000000000000004</v>
      </c>
      <c r="F21" s="22">
        <v>4</v>
      </c>
      <c r="G21" s="22">
        <v>4.5</v>
      </c>
      <c r="H21" s="22">
        <v>4.0999999999999996</v>
      </c>
      <c r="I21" s="22">
        <v>6.4</v>
      </c>
      <c r="J21" s="22">
        <v>5.2</v>
      </c>
      <c r="K21" s="22">
        <v>4.5</v>
      </c>
      <c r="L21" s="23">
        <v>3.4</v>
      </c>
      <c r="M21" s="32">
        <f t="shared" si="0"/>
        <v>4.7363636363636363</v>
      </c>
      <c r="O21" s="28" t="s">
        <v>27</v>
      </c>
      <c r="P21" s="33">
        <f t="shared" si="1"/>
        <v>4.7363636363636363</v>
      </c>
      <c r="Q21" s="34">
        <f t="shared" si="2"/>
        <v>4.5</v>
      </c>
      <c r="R21" s="33">
        <f t="shared" si="3"/>
        <v>0.23636363636363633</v>
      </c>
    </row>
    <row r="22" spans="1:19" x14ac:dyDescent="0.35">
      <c r="A22" s="20" t="s">
        <v>28</v>
      </c>
      <c r="B22" s="21">
        <v>4.9000000000000004</v>
      </c>
      <c r="C22" s="22">
        <v>4.2</v>
      </c>
      <c r="D22" s="22">
        <v>3.3</v>
      </c>
      <c r="E22" s="22">
        <v>3.1</v>
      </c>
      <c r="F22" s="22">
        <v>3.2</v>
      </c>
      <c r="G22" s="22">
        <v>3</v>
      </c>
      <c r="H22" s="22">
        <v>3.4</v>
      </c>
      <c r="I22" s="22">
        <v>4.4000000000000004</v>
      </c>
      <c r="J22" s="22">
        <v>4.5</v>
      </c>
      <c r="K22" s="22">
        <v>3.9</v>
      </c>
      <c r="L22" s="23">
        <v>4.0999999999999996</v>
      </c>
      <c r="M22" s="32">
        <f t="shared" si="0"/>
        <v>3.8181818181818183</v>
      </c>
      <c r="O22" s="28" t="s">
        <v>28</v>
      </c>
      <c r="P22" s="33">
        <f t="shared" si="1"/>
        <v>3.8181818181818183</v>
      </c>
      <c r="Q22" s="34">
        <f t="shared" si="2"/>
        <v>3.6454545454545451</v>
      </c>
      <c r="R22" s="33">
        <f t="shared" si="3"/>
        <v>0.17272727272727328</v>
      </c>
    </row>
    <row r="23" spans="1:19" x14ac:dyDescent="0.35">
      <c r="A23" s="20" t="s">
        <v>29</v>
      </c>
      <c r="B23" s="21">
        <v>3.7</v>
      </c>
      <c r="C23" s="22">
        <v>4</v>
      </c>
      <c r="D23" s="22">
        <v>4.4000000000000004</v>
      </c>
      <c r="E23" s="22">
        <v>4.2</v>
      </c>
      <c r="F23" s="22">
        <v>3.6</v>
      </c>
      <c r="G23" s="22">
        <v>4.2</v>
      </c>
      <c r="H23" s="22">
        <v>3.7</v>
      </c>
      <c r="I23" s="22">
        <v>4.0999999999999996</v>
      </c>
      <c r="J23" s="22">
        <v>3.2</v>
      </c>
      <c r="K23" s="22">
        <v>3.3</v>
      </c>
      <c r="L23" s="23">
        <v>4.2</v>
      </c>
      <c r="M23" s="32">
        <f t="shared" si="0"/>
        <v>3.872727272727273</v>
      </c>
      <c r="O23" s="28" t="s">
        <v>29</v>
      </c>
      <c r="P23" s="33">
        <f t="shared" si="1"/>
        <v>3.872727272727273</v>
      </c>
      <c r="Q23" s="34">
        <f t="shared" si="2"/>
        <v>4.2181818181818178</v>
      </c>
      <c r="R23" s="33">
        <f t="shared" si="3"/>
        <v>-0.34545454545454479</v>
      </c>
    </row>
    <row r="24" spans="1:19" x14ac:dyDescent="0.35">
      <c r="A24" s="20" t="s">
        <v>30</v>
      </c>
      <c r="B24" s="21">
        <v>3.5</v>
      </c>
      <c r="C24" s="22">
        <v>2.8</v>
      </c>
      <c r="D24" s="22">
        <v>2.2000000000000002</v>
      </c>
      <c r="E24" s="22">
        <v>1.8</v>
      </c>
      <c r="F24" s="22">
        <v>1.4</v>
      </c>
      <c r="G24" s="22">
        <v>1.2</v>
      </c>
      <c r="H24" s="22">
        <v>1.5</v>
      </c>
      <c r="I24" s="22">
        <v>1.6</v>
      </c>
      <c r="J24" s="22">
        <v>1.6</v>
      </c>
      <c r="K24" s="22">
        <v>1.4</v>
      </c>
      <c r="L24" s="23">
        <v>1.7</v>
      </c>
      <c r="M24" s="32">
        <f t="shared" si="0"/>
        <v>1.8818181818181818</v>
      </c>
      <c r="O24" s="28" t="s">
        <v>30</v>
      </c>
      <c r="P24" s="33">
        <f t="shared" si="1"/>
        <v>1.8818181818181818</v>
      </c>
      <c r="Q24" s="34">
        <f t="shared" si="2"/>
        <v>2.2090909090909094</v>
      </c>
      <c r="R24" s="33">
        <f t="shared" si="3"/>
        <v>-0.3272727272727276</v>
      </c>
    </row>
    <row r="25" spans="1:19" x14ac:dyDescent="0.35">
      <c r="A25" s="20" t="s">
        <v>31</v>
      </c>
      <c r="B25" s="21">
        <v>2.4</v>
      </c>
      <c r="C25" s="22">
        <v>2.5</v>
      </c>
      <c r="D25" s="22"/>
      <c r="E25" s="22"/>
      <c r="F25" s="22">
        <v>1.9</v>
      </c>
      <c r="G25" s="22">
        <v>2.2000000000000002</v>
      </c>
      <c r="H25" s="22">
        <v>2.6</v>
      </c>
      <c r="I25" s="22">
        <v>3.6</v>
      </c>
      <c r="J25" s="22">
        <v>1.3</v>
      </c>
      <c r="K25" s="22">
        <v>2.7</v>
      </c>
      <c r="L25" s="23">
        <v>2.6</v>
      </c>
      <c r="M25" s="32">
        <f t="shared" si="0"/>
        <v>2.4222222222222225</v>
      </c>
      <c r="O25" s="28" t="s">
        <v>31</v>
      </c>
      <c r="P25" s="33">
        <f t="shared" si="1"/>
        <v>2.4222222222222225</v>
      </c>
      <c r="Q25" s="34">
        <f t="shared" si="2"/>
        <v>2.7181818181818183</v>
      </c>
      <c r="R25" s="33">
        <f t="shared" si="3"/>
        <v>-0.29595959595959576</v>
      </c>
    </row>
    <row r="26" spans="1:19" x14ac:dyDescent="0.35">
      <c r="A26" s="20" t="s">
        <v>32</v>
      </c>
      <c r="B26" s="21">
        <v>4</v>
      </c>
      <c r="C26" s="22">
        <v>3.8</v>
      </c>
      <c r="D26" s="22">
        <v>3.6</v>
      </c>
      <c r="E26" s="22">
        <v>3.2</v>
      </c>
      <c r="F26" s="22">
        <v>2.8</v>
      </c>
      <c r="G26" s="22">
        <v>2.4</v>
      </c>
      <c r="H26" s="22">
        <v>2.2000000000000002</v>
      </c>
      <c r="I26" s="22">
        <v>2.4</v>
      </c>
      <c r="J26" s="22">
        <v>2.9</v>
      </c>
      <c r="K26" s="22">
        <v>2.5</v>
      </c>
      <c r="L26" s="23">
        <v>2.2999999999999998</v>
      </c>
      <c r="M26" s="32">
        <f t="shared" si="0"/>
        <v>2.9181818181818175</v>
      </c>
      <c r="O26" s="28" t="s">
        <v>32</v>
      </c>
      <c r="P26" s="33">
        <f t="shared" si="1"/>
        <v>2.9181818181818175</v>
      </c>
      <c r="Q26" s="34">
        <f t="shared" si="2"/>
        <v>3.2363636363636359</v>
      </c>
      <c r="R26" s="33">
        <f t="shared" si="3"/>
        <v>-0.31818181818181834</v>
      </c>
    </row>
    <row r="27" spans="1:19" x14ac:dyDescent="0.35">
      <c r="A27" s="20" t="s">
        <v>33</v>
      </c>
      <c r="B27" s="21">
        <v>2.9</v>
      </c>
      <c r="C27" s="22">
        <v>3.8</v>
      </c>
      <c r="D27" s="22">
        <v>4.0999999999999996</v>
      </c>
      <c r="E27" s="22">
        <v>3.8</v>
      </c>
      <c r="F27" s="22">
        <v>3.1</v>
      </c>
      <c r="G27" s="22">
        <v>3.1</v>
      </c>
      <c r="H27" s="22">
        <v>2.7</v>
      </c>
      <c r="I27" s="22">
        <v>3</v>
      </c>
      <c r="J27" s="22">
        <v>4.0999999999999996</v>
      </c>
      <c r="K27" s="22">
        <v>3.2</v>
      </c>
      <c r="L27" s="23">
        <v>3</v>
      </c>
      <c r="M27" s="32">
        <f t="shared" si="0"/>
        <v>3.3454545454545457</v>
      </c>
      <c r="O27" s="28" t="s">
        <v>33</v>
      </c>
      <c r="P27" s="33">
        <f t="shared" si="1"/>
        <v>3.3454545454545457</v>
      </c>
      <c r="Q27" s="34">
        <f t="shared" si="2"/>
        <v>3.5909090909090917</v>
      </c>
      <c r="R27" s="33">
        <f t="shared" si="3"/>
        <v>-0.24545454545454604</v>
      </c>
    </row>
    <row r="28" spans="1:19" x14ac:dyDescent="0.35">
      <c r="A28" s="20" t="s">
        <v>34</v>
      </c>
      <c r="B28" s="21">
        <v>4.9000000000000004</v>
      </c>
      <c r="C28" s="22">
        <v>3.9</v>
      </c>
      <c r="D28" s="22">
        <v>3.5</v>
      </c>
      <c r="E28" s="22">
        <v>2.9</v>
      </c>
      <c r="F28" s="22">
        <v>2.2000000000000002</v>
      </c>
      <c r="G28" s="22">
        <v>2.1</v>
      </c>
      <c r="H28" s="22">
        <v>1.8</v>
      </c>
      <c r="I28" s="22">
        <v>1.8</v>
      </c>
      <c r="J28" s="22">
        <v>1.6</v>
      </c>
      <c r="K28" s="22">
        <v>1.4</v>
      </c>
      <c r="L28" s="23">
        <v>1.3</v>
      </c>
      <c r="M28" s="32">
        <f t="shared" si="0"/>
        <v>2.4909090909090916</v>
      </c>
      <c r="O28" s="28" t="s">
        <v>34</v>
      </c>
      <c r="P28" s="33">
        <f t="shared" si="1"/>
        <v>2.4909090909090916</v>
      </c>
      <c r="Q28" s="34">
        <f t="shared" si="2"/>
        <v>3.0272727272727278</v>
      </c>
      <c r="R28" s="33">
        <f t="shared" si="3"/>
        <v>-0.53636363636363615</v>
      </c>
    </row>
    <row r="29" spans="1:19" x14ac:dyDescent="0.35">
      <c r="A29" s="20" t="s">
        <v>35</v>
      </c>
      <c r="B29" s="21">
        <v>10.9</v>
      </c>
      <c r="C29" s="22">
        <v>8.1999999999999993</v>
      </c>
      <c r="D29" s="22">
        <v>8.6</v>
      </c>
      <c r="E29" s="22">
        <v>8.1</v>
      </c>
      <c r="F29" s="22">
        <v>6.6</v>
      </c>
      <c r="G29" s="22">
        <v>5.2</v>
      </c>
      <c r="H29" s="22">
        <v>4.9000000000000004</v>
      </c>
      <c r="I29" s="22">
        <v>6.8</v>
      </c>
      <c r="J29" s="22">
        <v>6.4</v>
      </c>
      <c r="K29" s="22">
        <v>4.5999999999999996</v>
      </c>
      <c r="L29" s="23">
        <v>4.5999999999999996</v>
      </c>
      <c r="M29" s="32">
        <f t="shared" si="0"/>
        <v>6.8090909090909086</v>
      </c>
      <c r="O29" s="28" t="s">
        <v>35</v>
      </c>
      <c r="P29" s="33">
        <f t="shared" si="1"/>
        <v>6.8090909090909086</v>
      </c>
      <c r="Q29" s="34">
        <f t="shared" si="2"/>
        <v>7.3</v>
      </c>
      <c r="R29" s="33">
        <f t="shared" si="3"/>
        <v>-0.49090909090909118</v>
      </c>
      <c r="S29" s="35"/>
    </row>
    <row r="30" spans="1:19" x14ac:dyDescent="0.35">
      <c r="A30" s="20" t="s">
        <v>36</v>
      </c>
      <c r="B30" s="21">
        <v>5.2</v>
      </c>
      <c r="C30" s="22">
        <v>5.8</v>
      </c>
      <c r="D30" s="22">
        <v>3.9</v>
      </c>
      <c r="E30" s="22">
        <v>3.1</v>
      </c>
      <c r="F30" s="22">
        <v>2.8</v>
      </c>
      <c r="G30" s="22">
        <v>2.2999999999999998</v>
      </c>
      <c r="H30" s="22">
        <v>1.6</v>
      </c>
      <c r="I30" s="22">
        <v>2.1</v>
      </c>
      <c r="J30" s="22">
        <v>2.2999999999999998</v>
      </c>
      <c r="K30" s="22">
        <v>2.1</v>
      </c>
      <c r="L30" s="23">
        <v>1.7</v>
      </c>
      <c r="M30" s="32">
        <f t="shared" si="0"/>
        <v>2.9909090909090916</v>
      </c>
      <c r="O30" s="28" t="s">
        <v>36</v>
      </c>
      <c r="P30" s="33">
        <f t="shared" si="1"/>
        <v>2.9909090909090916</v>
      </c>
      <c r="Q30" s="34">
        <f t="shared" si="2"/>
        <v>2.9</v>
      </c>
      <c r="R30" s="33">
        <f t="shared" si="3"/>
        <v>9.0909090909091717E-2</v>
      </c>
      <c r="S30" s="35"/>
    </row>
    <row r="31" spans="1:19" x14ac:dyDescent="0.35">
      <c r="A31" s="20" t="s">
        <v>37</v>
      </c>
      <c r="B31" s="21">
        <v>5.0999999999999996</v>
      </c>
      <c r="C31" s="22">
        <v>4.5999999999999996</v>
      </c>
      <c r="D31" s="22">
        <v>4.5999999999999996</v>
      </c>
      <c r="E31" s="22">
        <v>5.7</v>
      </c>
      <c r="F31" s="22">
        <v>4.2</v>
      </c>
      <c r="G31" s="22">
        <v>2.7</v>
      </c>
      <c r="H31" s="22">
        <v>2.2000000000000002</v>
      </c>
      <c r="I31" s="22">
        <v>2.9</v>
      </c>
      <c r="J31" s="22">
        <v>3.1</v>
      </c>
      <c r="K31" s="22">
        <v>2.6</v>
      </c>
      <c r="L31" s="23">
        <v>2</v>
      </c>
      <c r="M31" s="32">
        <f t="shared" si="0"/>
        <v>3.6090909090909089</v>
      </c>
      <c r="O31" s="28" t="s">
        <v>37</v>
      </c>
      <c r="P31" s="33">
        <f t="shared" si="1"/>
        <v>3.6090909090909089</v>
      </c>
      <c r="Q31" s="34">
        <f t="shared" si="2"/>
        <v>4.8636363636363633</v>
      </c>
      <c r="R31" s="33">
        <f t="shared" si="3"/>
        <v>-1.2545454545454544</v>
      </c>
      <c r="S31" s="35"/>
    </row>
    <row r="32" spans="1:19" x14ac:dyDescent="0.35">
      <c r="A32" s="20" t="s">
        <v>38</v>
      </c>
      <c r="B32" s="21">
        <v>6.3</v>
      </c>
      <c r="C32" s="22">
        <v>5.0999999999999996</v>
      </c>
      <c r="D32" s="22">
        <v>5.0999999999999996</v>
      </c>
      <c r="E32" s="22">
        <v>4.9000000000000004</v>
      </c>
      <c r="F32" s="22">
        <v>3.3</v>
      </c>
      <c r="G32" s="22">
        <v>2.6</v>
      </c>
      <c r="H32" s="22">
        <v>2.2999999999999998</v>
      </c>
      <c r="I32" s="22">
        <v>3.3</v>
      </c>
      <c r="J32" s="22">
        <v>2.8</v>
      </c>
      <c r="K32" s="22">
        <v>2.2000000000000002</v>
      </c>
      <c r="L32" s="23">
        <v>1.6</v>
      </c>
      <c r="M32" s="32">
        <f t="shared" si="0"/>
        <v>3.5909090909090908</v>
      </c>
      <c r="O32" s="28" t="s">
        <v>38</v>
      </c>
      <c r="P32" s="33">
        <f t="shared" si="1"/>
        <v>3.5909090909090908</v>
      </c>
      <c r="Q32" s="34">
        <f t="shared" si="2"/>
        <v>4.7818181818181822</v>
      </c>
      <c r="R32" s="33">
        <f t="shared" si="3"/>
        <v>-1.1909090909090914</v>
      </c>
      <c r="S32" s="35"/>
    </row>
    <row r="33" spans="1:19" x14ac:dyDescent="0.35">
      <c r="A33" s="20" t="s">
        <v>39</v>
      </c>
      <c r="B33" s="21">
        <v>5</v>
      </c>
      <c r="C33" s="22">
        <v>5.8</v>
      </c>
      <c r="D33" s="22">
        <v>6.5</v>
      </c>
      <c r="E33" s="22">
        <v>6.1</v>
      </c>
      <c r="F33" s="22">
        <v>5.3</v>
      </c>
      <c r="G33" s="22">
        <v>4.2</v>
      </c>
      <c r="H33" s="22">
        <v>4.4000000000000004</v>
      </c>
      <c r="I33" s="22">
        <v>4.2</v>
      </c>
      <c r="J33" s="22">
        <v>5.2</v>
      </c>
      <c r="K33" s="22">
        <v>4.4000000000000004</v>
      </c>
      <c r="L33" s="23">
        <v>4.5</v>
      </c>
      <c r="M33" s="32">
        <f t="shared" si="0"/>
        <v>5.0545454545454547</v>
      </c>
      <c r="O33" s="28" t="s">
        <v>39</v>
      </c>
      <c r="P33" s="33">
        <f t="shared" si="1"/>
        <v>5.0545454545454547</v>
      </c>
      <c r="Q33" s="34">
        <f t="shared" si="2"/>
        <v>4.5090909090909088</v>
      </c>
      <c r="R33" s="33">
        <f t="shared" si="3"/>
        <v>0.54545454545454586</v>
      </c>
      <c r="S33" s="35"/>
    </row>
    <row r="34" spans="1:19" x14ac:dyDescent="0.35">
      <c r="A34" s="20" t="s">
        <v>40</v>
      </c>
      <c r="B34" s="21">
        <v>4.8</v>
      </c>
      <c r="C34" s="22">
        <v>5</v>
      </c>
      <c r="D34" s="22">
        <v>4.9000000000000004</v>
      </c>
      <c r="E34" s="22">
        <v>4.8</v>
      </c>
      <c r="F34" s="22">
        <v>4.8</v>
      </c>
      <c r="G34" s="22">
        <v>4.4000000000000004</v>
      </c>
      <c r="H34" s="22">
        <v>4.2</v>
      </c>
      <c r="I34" s="22">
        <v>5.3</v>
      </c>
      <c r="J34" s="22">
        <v>4.7</v>
      </c>
      <c r="K34" s="22">
        <v>3.2</v>
      </c>
      <c r="L34" s="23">
        <v>3.8</v>
      </c>
      <c r="M34" s="32">
        <f t="shared" si="0"/>
        <v>4.536363636363637</v>
      </c>
      <c r="O34" s="28" t="s">
        <v>40</v>
      </c>
      <c r="P34" s="33">
        <f t="shared" si="1"/>
        <v>4.536363636363637</v>
      </c>
      <c r="Q34" s="34">
        <f t="shared" si="2"/>
        <v>3.7909090909090906</v>
      </c>
      <c r="R34" s="33">
        <f t="shared" si="3"/>
        <v>0.74545454545454648</v>
      </c>
      <c r="S34" s="35"/>
    </row>
    <row r="35" spans="1:19" x14ac:dyDescent="0.35">
      <c r="A35" s="20" t="s">
        <v>41</v>
      </c>
      <c r="B35" s="21">
        <v>2.9</v>
      </c>
      <c r="C35" s="22">
        <v>2.6</v>
      </c>
      <c r="D35" s="22">
        <v>2.1</v>
      </c>
      <c r="E35" s="22"/>
      <c r="F35" s="22">
        <v>1.8</v>
      </c>
      <c r="G35" s="22">
        <v>2.2000000000000002</v>
      </c>
      <c r="H35" s="22">
        <v>2.4</v>
      </c>
      <c r="I35" s="22">
        <v>4.3</v>
      </c>
      <c r="J35" s="22">
        <v>4.0999999999999996</v>
      </c>
      <c r="K35" s="22">
        <v>2.4</v>
      </c>
      <c r="L35" s="23">
        <v>3.7</v>
      </c>
      <c r="M35" s="32">
        <f t="shared" si="0"/>
        <v>2.8499999999999996</v>
      </c>
      <c r="O35" s="28" t="s">
        <v>41</v>
      </c>
      <c r="P35" s="33">
        <f t="shared" si="1"/>
        <v>2.8499999999999996</v>
      </c>
      <c r="Q35" s="34">
        <f t="shared" si="2"/>
        <v>2.8454545454545452</v>
      </c>
      <c r="R35" s="33">
        <f t="shared" si="3"/>
        <v>4.5454545454544082E-3</v>
      </c>
      <c r="S35" s="35"/>
    </row>
    <row r="36" spans="1:19" x14ac:dyDescent="0.35">
      <c r="A36" s="20" t="s">
        <v>42</v>
      </c>
      <c r="B36" s="21">
        <v>2</v>
      </c>
      <c r="C36" s="22">
        <v>2</v>
      </c>
      <c r="D36" s="22">
        <v>2.8</v>
      </c>
      <c r="E36" s="22">
        <v>3.7</v>
      </c>
      <c r="F36" s="22">
        <v>2.8</v>
      </c>
      <c r="G36" s="22">
        <v>2.6</v>
      </c>
      <c r="H36" s="22">
        <v>2.4</v>
      </c>
      <c r="I36" s="22">
        <v>3.1</v>
      </c>
      <c r="J36" s="22">
        <v>2.7</v>
      </c>
      <c r="K36" s="22">
        <v>1.8</v>
      </c>
      <c r="L36" s="23">
        <v>2.2999999999999998</v>
      </c>
      <c r="M36" s="32">
        <f t="shared" si="0"/>
        <v>2.5636363636363639</v>
      </c>
      <c r="O36" s="28" t="s">
        <v>42</v>
      </c>
      <c r="P36" s="33">
        <f t="shared" si="1"/>
        <v>2.5636363636363639</v>
      </c>
      <c r="Q36" s="34">
        <f t="shared" si="2"/>
        <v>2.3000000000000003</v>
      </c>
      <c r="R36" s="33">
        <f t="shared" si="3"/>
        <v>0.26363636363636367</v>
      </c>
      <c r="S36" s="35"/>
    </row>
    <row r="37" spans="1:19" x14ac:dyDescent="0.35">
      <c r="A37" s="20" t="s">
        <v>43</v>
      </c>
      <c r="B37" s="21">
        <v>3.2</v>
      </c>
      <c r="C37" s="22">
        <v>3.4</v>
      </c>
      <c r="D37" s="22">
        <v>3.5</v>
      </c>
      <c r="E37" s="22">
        <v>3.3</v>
      </c>
      <c r="F37" s="22">
        <v>3.2</v>
      </c>
      <c r="G37" s="22">
        <v>3</v>
      </c>
      <c r="H37" s="22">
        <v>2.8</v>
      </c>
      <c r="I37" s="22">
        <v>3.1</v>
      </c>
      <c r="J37" s="22">
        <v>3.1</v>
      </c>
      <c r="K37" s="22">
        <v>2.8</v>
      </c>
      <c r="L37" s="23">
        <v>2.7</v>
      </c>
      <c r="M37" s="32">
        <f t="shared" si="0"/>
        <v>3.1</v>
      </c>
      <c r="O37" s="28" t="s">
        <v>43</v>
      </c>
      <c r="P37" s="33">
        <f t="shared" si="1"/>
        <v>3.1</v>
      </c>
      <c r="Q37" s="34">
        <f t="shared" si="2"/>
        <v>3.9727272727272731</v>
      </c>
      <c r="R37" s="33">
        <f t="shared" si="3"/>
        <v>-0.87272727272727302</v>
      </c>
      <c r="S37" s="35"/>
    </row>
    <row r="38" spans="1:19" x14ac:dyDescent="0.35">
      <c r="A38" s="20" t="s">
        <v>44</v>
      </c>
      <c r="B38" s="21">
        <v>4.2</v>
      </c>
      <c r="C38" s="22">
        <v>3.2</v>
      </c>
      <c r="D38" s="22">
        <v>3</v>
      </c>
      <c r="E38" s="22">
        <v>2.8</v>
      </c>
      <c r="F38" s="22">
        <v>2.6</v>
      </c>
      <c r="G38" s="22">
        <v>2.6</v>
      </c>
      <c r="H38" s="22">
        <v>2.6</v>
      </c>
      <c r="I38" s="22"/>
      <c r="J38" s="22"/>
      <c r="K38" s="22"/>
      <c r="L38" s="23"/>
      <c r="M38" s="32">
        <f t="shared" si="0"/>
        <v>3</v>
      </c>
      <c r="O38" s="28" t="s">
        <v>44</v>
      </c>
      <c r="P38" s="33">
        <f t="shared" si="1"/>
        <v>3</v>
      </c>
      <c r="Q38" s="34">
        <f t="shared" si="2"/>
        <v>2.9571428571428569</v>
      </c>
      <c r="R38" s="33">
        <f t="shared" si="3"/>
        <v>4.2857142857143149E-2</v>
      </c>
      <c r="S38" s="35"/>
    </row>
    <row r="39" spans="1:19" x14ac:dyDescent="0.35">
      <c r="A39" s="20" t="s">
        <v>45</v>
      </c>
      <c r="B39" s="21"/>
      <c r="C39" s="22"/>
      <c r="D39" s="22"/>
      <c r="E39" s="22"/>
      <c r="F39" s="22"/>
      <c r="G39" s="22"/>
      <c r="H39" s="22"/>
      <c r="I39" s="22"/>
      <c r="J39" s="22">
        <v>8.3000000000000007</v>
      </c>
      <c r="K39" s="22">
        <v>7.4</v>
      </c>
      <c r="L39" s="23">
        <v>6.6</v>
      </c>
      <c r="M39" s="32">
        <f t="shared" si="0"/>
        <v>7.4333333333333336</v>
      </c>
      <c r="O39" s="28" t="s">
        <v>45</v>
      </c>
      <c r="P39" s="33">
        <f t="shared" si="1"/>
        <v>7.4333333333333336</v>
      </c>
      <c r="Q39" s="34">
        <f t="shared" si="2"/>
        <v>13.533333333333333</v>
      </c>
      <c r="R39" s="33">
        <f t="shared" si="3"/>
        <v>-6.1</v>
      </c>
      <c r="S39" s="35"/>
    </row>
    <row r="40" spans="1:19" x14ac:dyDescent="0.35">
      <c r="A40" s="20" t="s">
        <v>46</v>
      </c>
      <c r="B40" s="21">
        <v>10.5</v>
      </c>
      <c r="C40" s="22">
        <v>10.1</v>
      </c>
      <c r="D40" s="22">
        <v>10.199999999999999</v>
      </c>
      <c r="E40" s="22">
        <v>12.8</v>
      </c>
      <c r="F40" s="22">
        <v>10.8</v>
      </c>
      <c r="G40" s="22">
        <v>11.4</v>
      </c>
      <c r="H40" s="22">
        <v>13.7</v>
      </c>
      <c r="I40" s="22">
        <v>13.6</v>
      </c>
      <c r="J40" s="22"/>
      <c r="K40" s="22"/>
      <c r="L40" s="23"/>
      <c r="M40" s="32">
        <f t="shared" si="0"/>
        <v>11.637500000000001</v>
      </c>
      <c r="O40" s="28" t="s">
        <v>46</v>
      </c>
      <c r="P40" s="33">
        <f t="shared" si="1"/>
        <v>11.637500000000001</v>
      </c>
      <c r="Q40" s="34">
        <f t="shared" si="2"/>
        <v>10.824999999999999</v>
      </c>
      <c r="R40" s="33">
        <f t="shared" si="3"/>
        <v>0.81250000000000178</v>
      </c>
      <c r="S40" s="35"/>
    </row>
    <row r="41" spans="1:19" x14ac:dyDescent="0.35">
      <c r="A41" s="20" t="s">
        <v>47</v>
      </c>
      <c r="B41" s="21">
        <v>19.8</v>
      </c>
      <c r="C41" s="22">
        <v>20.100000000000001</v>
      </c>
      <c r="D41" s="22">
        <v>19.399999999999999</v>
      </c>
      <c r="E41" s="22">
        <v>17.7</v>
      </c>
      <c r="F41" s="22">
        <v>15.6</v>
      </c>
      <c r="G41" s="22">
        <v>15.3</v>
      </c>
      <c r="H41" s="22">
        <v>13.5</v>
      </c>
      <c r="I41" s="22">
        <v>12.3</v>
      </c>
      <c r="J41" s="22"/>
      <c r="K41" s="22"/>
      <c r="L41" s="23"/>
      <c r="M41" s="32">
        <f t="shared" si="0"/>
        <v>16.712499999999999</v>
      </c>
      <c r="O41" s="28" t="s">
        <v>47</v>
      </c>
      <c r="P41" s="33">
        <f t="shared" si="1"/>
        <v>16.712499999999999</v>
      </c>
      <c r="Q41" s="34">
        <f t="shared" si="2"/>
        <v>20.875</v>
      </c>
      <c r="R41" s="33">
        <f t="shared" si="3"/>
        <v>-4.1625000000000014</v>
      </c>
      <c r="S41" s="35"/>
    </row>
    <row r="42" spans="1:19" x14ac:dyDescent="0.35">
      <c r="A42" s="20" t="s">
        <v>48</v>
      </c>
      <c r="B42" s="21">
        <v>17.899999999999999</v>
      </c>
      <c r="C42" s="22">
        <v>13.9</v>
      </c>
      <c r="D42" s="22">
        <v>14.3</v>
      </c>
      <c r="E42" s="22">
        <v>13.2</v>
      </c>
      <c r="F42" s="22">
        <v>11.3</v>
      </c>
      <c r="G42" s="22">
        <v>9.4</v>
      </c>
      <c r="H42" s="22">
        <v>7.9</v>
      </c>
      <c r="I42" s="22">
        <v>7.8</v>
      </c>
      <c r="J42" s="22">
        <v>7.4</v>
      </c>
      <c r="K42" s="22">
        <v>5.4</v>
      </c>
      <c r="L42" s="23">
        <v>5.8</v>
      </c>
      <c r="M42" s="32">
        <f t="shared" si="0"/>
        <v>10.390909090909092</v>
      </c>
      <c r="O42" s="28" t="s">
        <v>48</v>
      </c>
      <c r="P42" s="33">
        <f t="shared" si="1"/>
        <v>10.390909090909092</v>
      </c>
      <c r="Q42" s="34">
        <f t="shared" si="2"/>
        <v>12.200000000000001</v>
      </c>
      <c r="R42" s="33">
        <f t="shared" si="3"/>
        <v>-1.8090909090909086</v>
      </c>
      <c r="S42" s="35"/>
    </row>
    <row r="43" spans="1:19" x14ac:dyDescent="0.35">
      <c r="A43" s="24" t="s">
        <v>49</v>
      </c>
      <c r="B43" s="25">
        <v>6.7</v>
      </c>
      <c r="C43" s="26">
        <v>7.6</v>
      </c>
      <c r="D43" s="26">
        <v>7.4</v>
      </c>
      <c r="E43" s="26">
        <v>8.6999999999999993</v>
      </c>
      <c r="F43" s="26">
        <v>8.6</v>
      </c>
      <c r="G43" s="26">
        <v>9</v>
      </c>
      <c r="H43" s="26">
        <v>10.199999999999999</v>
      </c>
      <c r="I43" s="26">
        <v>10</v>
      </c>
      <c r="J43" s="26">
        <v>9.3000000000000007</v>
      </c>
      <c r="K43" s="26">
        <v>8.5</v>
      </c>
      <c r="L43" s="27">
        <v>6.7</v>
      </c>
      <c r="M43" s="36">
        <f t="shared" si="0"/>
        <v>8.4272727272727277</v>
      </c>
      <c r="O43" s="28" t="s">
        <v>49</v>
      </c>
      <c r="P43" s="33">
        <f t="shared" si="1"/>
        <v>8.4272727272727277</v>
      </c>
      <c r="Q43" s="34">
        <f t="shared" si="2"/>
        <v>16.045454545454547</v>
      </c>
      <c r="R43" s="33">
        <f t="shared" si="3"/>
        <v>-7.6181818181818191</v>
      </c>
      <c r="S43" s="35"/>
    </row>
    <row r="45" spans="1:19" ht="15" thickBot="1" x14ac:dyDescent="0.4">
      <c r="A45" s="37" t="s">
        <v>90</v>
      </c>
      <c r="O45" s="116" t="s">
        <v>155</v>
      </c>
      <c r="P45" s="116"/>
      <c r="Q45" s="116"/>
    </row>
    <row r="46" spans="1:19" ht="16" thickBot="1" x14ac:dyDescent="0.4">
      <c r="A46" s="38" t="s">
        <v>66</v>
      </c>
      <c r="B46" s="29">
        <v>2013</v>
      </c>
      <c r="C46" s="29">
        <v>2014</v>
      </c>
      <c r="D46" s="29">
        <v>2015</v>
      </c>
      <c r="E46" s="29">
        <v>2016</v>
      </c>
      <c r="F46" s="29">
        <v>2017</v>
      </c>
      <c r="G46" s="29">
        <v>2018</v>
      </c>
      <c r="H46" s="29">
        <v>2019</v>
      </c>
      <c r="I46" s="29">
        <v>2020</v>
      </c>
      <c r="J46" s="29">
        <v>2021</v>
      </c>
      <c r="K46" s="29">
        <v>2022</v>
      </c>
      <c r="L46" s="30">
        <v>2023</v>
      </c>
      <c r="M46" s="31" t="s">
        <v>85</v>
      </c>
      <c r="O46" s="111" t="s">
        <v>91</v>
      </c>
      <c r="P46" s="112" t="s">
        <v>92</v>
      </c>
      <c r="Q46" s="113"/>
    </row>
    <row r="47" spans="1:19" ht="15.5" x14ac:dyDescent="0.35">
      <c r="A47" s="39" t="s">
        <v>14</v>
      </c>
      <c r="B47" s="40">
        <v>5.2</v>
      </c>
      <c r="C47" s="40">
        <v>4.7</v>
      </c>
      <c r="D47" s="40">
        <v>4.3</v>
      </c>
      <c r="E47" s="40">
        <v>4.4000000000000004</v>
      </c>
      <c r="F47" s="40">
        <v>4.7</v>
      </c>
      <c r="G47" s="40">
        <v>3.4</v>
      </c>
      <c r="H47" s="40">
        <v>3</v>
      </c>
      <c r="I47" s="40">
        <v>3.3</v>
      </c>
      <c r="J47" s="40">
        <v>3.4</v>
      </c>
      <c r="K47" s="40">
        <v>2.9</v>
      </c>
      <c r="L47" s="41">
        <v>2.9</v>
      </c>
      <c r="M47" s="42">
        <f>AVERAGE(B47:L47)</f>
        <v>3.836363636363636</v>
      </c>
      <c r="O47" s="111"/>
      <c r="P47" s="47" t="s">
        <v>93</v>
      </c>
      <c r="Q47" s="48">
        <v>36</v>
      </c>
    </row>
    <row r="48" spans="1:19" ht="15.5" x14ac:dyDescent="0.35">
      <c r="A48" s="39" t="s">
        <v>15</v>
      </c>
      <c r="B48" s="40">
        <v>6.4</v>
      </c>
      <c r="C48" s="40">
        <v>4.9000000000000004</v>
      </c>
      <c r="D48" s="40">
        <v>3.9</v>
      </c>
      <c r="E48" s="40">
        <v>3.3</v>
      </c>
      <c r="F48" s="40">
        <v>2.9</v>
      </c>
      <c r="G48" s="40">
        <v>2.2999999999999998</v>
      </c>
      <c r="H48" s="40">
        <v>2</v>
      </c>
      <c r="I48" s="40">
        <v>2.4</v>
      </c>
      <c r="J48" s="40">
        <v>1.9</v>
      </c>
      <c r="K48" s="40">
        <v>1.4</v>
      </c>
      <c r="L48" s="41">
        <v>2</v>
      </c>
      <c r="M48" s="42">
        <f t="shared" ref="M48:M82" si="4">AVERAGE(B48:L48)</f>
        <v>3.0363636363636357</v>
      </c>
      <c r="O48" s="111"/>
      <c r="P48" s="49" t="s">
        <v>94</v>
      </c>
      <c r="Q48" s="50">
        <f>AVERAGE(R8:R43)</f>
        <v>-1.0446568863235532</v>
      </c>
    </row>
    <row r="49" spans="1:26" ht="16" thickBot="1" x14ac:dyDescent="0.4">
      <c r="A49" s="39" t="s">
        <v>16</v>
      </c>
      <c r="B49" s="40">
        <v>3.4</v>
      </c>
      <c r="C49" s="40">
        <v>3.4</v>
      </c>
      <c r="D49" s="40">
        <v>2.8</v>
      </c>
      <c r="E49" s="40">
        <v>2.4</v>
      </c>
      <c r="F49" s="40">
        <v>1.8</v>
      </c>
      <c r="G49" s="40">
        <v>1.4</v>
      </c>
      <c r="H49" s="40">
        <v>1.1000000000000001</v>
      </c>
      <c r="I49" s="40">
        <v>1.7</v>
      </c>
      <c r="J49" s="40">
        <v>1.5</v>
      </c>
      <c r="K49" s="40">
        <v>1</v>
      </c>
      <c r="L49" s="41">
        <v>1.7</v>
      </c>
      <c r="M49" s="42">
        <f t="shared" si="4"/>
        <v>2.0181818181818181</v>
      </c>
      <c r="O49" s="111"/>
      <c r="P49" s="51" t="s">
        <v>95</v>
      </c>
      <c r="Q49" s="52">
        <f>_xlfn.STDEV.S(R8:R43)</f>
        <v>2.0162193428626525</v>
      </c>
    </row>
    <row r="50" spans="1:26" ht="16" thickBot="1" x14ac:dyDescent="0.4">
      <c r="A50" s="39" t="s">
        <v>17</v>
      </c>
      <c r="B50" s="40">
        <v>4.8</v>
      </c>
      <c r="C50" s="40">
        <v>5.2</v>
      </c>
      <c r="D50" s="40">
        <v>5.0999999999999996</v>
      </c>
      <c r="E50" s="40">
        <v>4.9000000000000004</v>
      </c>
      <c r="F50" s="40">
        <v>4.8</v>
      </c>
      <c r="G50" s="40">
        <v>4.8</v>
      </c>
      <c r="H50" s="40">
        <v>4.3</v>
      </c>
      <c r="I50" s="40">
        <v>4.9000000000000004</v>
      </c>
      <c r="J50" s="40">
        <v>3.9</v>
      </c>
      <c r="K50" s="40">
        <v>3.5</v>
      </c>
      <c r="L50" s="41">
        <v>3.9</v>
      </c>
      <c r="M50" s="42">
        <f t="shared" si="4"/>
        <v>4.5545454545454538</v>
      </c>
      <c r="O50" s="53"/>
      <c r="P50" s="54"/>
      <c r="Q50" s="55"/>
      <c r="S50" s="115" t="s">
        <v>114</v>
      </c>
    </row>
    <row r="51" spans="1:26" ht="15.5" x14ac:dyDescent="0.35">
      <c r="A51" s="39" t="s">
        <v>18</v>
      </c>
      <c r="B51" s="40">
        <v>2.6</v>
      </c>
      <c r="C51" s="40">
        <v>2.8</v>
      </c>
      <c r="D51" s="40">
        <v>2.6</v>
      </c>
      <c r="E51" s="40">
        <v>2.2999999999999998</v>
      </c>
      <c r="F51" s="40">
        <v>2</v>
      </c>
      <c r="G51" s="40">
        <v>1.9</v>
      </c>
      <c r="H51" s="40">
        <v>1.9</v>
      </c>
      <c r="I51" s="40">
        <v>2.6</v>
      </c>
      <c r="J51" s="40">
        <v>2.5</v>
      </c>
      <c r="K51" s="40">
        <v>2.2000000000000002</v>
      </c>
      <c r="L51" s="41">
        <v>2.4</v>
      </c>
      <c r="M51" s="42">
        <f t="shared" si="4"/>
        <v>2.3454545454545457</v>
      </c>
      <c r="O51" s="100" t="s">
        <v>96</v>
      </c>
      <c r="P51" s="56" t="s">
        <v>97</v>
      </c>
      <c r="Q51" s="48">
        <v>0.05</v>
      </c>
      <c r="Y51" s="98" t="s">
        <v>115</v>
      </c>
      <c r="Z51" s="99"/>
    </row>
    <row r="52" spans="1:26" ht="16" thickBot="1" x14ac:dyDescent="0.4">
      <c r="A52" s="39" t="s">
        <v>19</v>
      </c>
      <c r="B52" s="40">
        <v>6.1</v>
      </c>
      <c r="C52" s="40">
        <v>4.9000000000000004</v>
      </c>
      <c r="D52" s="40">
        <v>4.4000000000000004</v>
      </c>
      <c r="E52" s="40">
        <v>3.8</v>
      </c>
      <c r="F52" s="40">
        <v>3.1</v>
      </c>
      <c r="G52" s="40">
        <v>3.5</v>
      </c>
      <c r="H52" s="40">
        <v>3</v>
      </c>
      <c r="I52" s="40">
        <v>5</v>
      </c>
      <c r="J52" s="40">
        <v>3.3</v>
      </c>
      <c r="K52" s="40">
        <v>3.5</v>
      </c>
      <c r="L52" s="41">
        <v>4</v>
      </c>
      <c r="M52" s="42">
        <f t="shared" si="4"/>
        <v>4.0545454545454538</v>
      </c>
      <c r="O52" s="100"/>
      <c r="P52" s="57" t="s">
        <v>98</v>
      </c>
      <c r="Q52" s="52">
        <v>0</v>
      </c>
      <c r="S52" s="72" t="s">
        <v>116</v>
      </c>
      <c r="T52" s="72" t="s">
        <v>117</v>
      </c>
      <c r="U52" s="72" t="s">
        <v>118</v>
      </c>
      <c r="V52" s="72" t="s">
        <v>119</v>
      </c>
      <c r="W52" s="72" t="s">
        <v>120</v>
      </c>
      <c r="X52" s="72" t="s">
        <v>121</v>
      </c>
      <c r="Y52" s="72" t="s">
        <v>122</v>
      </c>
      <c r="Z52" s="72" t="s">
        <v>123</v>
      </c>
    </row>
    <row r="53" spans="1:26" ht="16" thickBot="1" x14ac:dyDescent="0.4">
      <c r="A53" s="39" t="s">
        <v>20</v>
      </c>
      <c r="B53" s="40">
        <v>7.8</v>
      </c>
      <c r="C53" s="40">
        <v>7.1</v>
      </c>
      <c r="D53" s="40">
        <v>5.9</v>
      </c>
      <c r="E53" s="40">
        <v>5</v>
      </c>
      <c r="F53" s="40">
        <v>4.2</v>
      </c>
      <c r="G53" s="40">
        <v>3.9</v>
      </c>
      <c r="H53" s="40">
        <v>3.2</v>
      </c>
      <c r="I53" s="40">
        <v>4.2</v>
      </c>
      <c r="J53" s="40">
        <v>4.2</v>
      </c>
      <c r="K53" s="40">
        <v>3.2</v>
      </c>
      <c r="L53" s="41">
        <v>3</v>
      </c>
      <c r="M53" s="42">
        <f t="shared" si="4"/>
        <v>4.7000000000000011</v>
      </c>
      <c r="O53" s="53"/>
      <c r="P53" s="54"/>
      <c r="Q53" s="55"/>
      <c r="S53" s="73">
        <v>0.05</v>
      </c>
      <c r="T53" s="73">
        <f t="shared" ref="T53" si="5">1-S53</f>
        <v>0.95</v>
      </c>
      <c r="U53" s="74">
        <f>_xlfn.T.INV(S53/2,Q47-1)</f>
        <v>-2.0301079282503438</v>
      </c>
      <c r="V53" s="75">
        <f>Q49/SQRT(Q47)</f>
        <v>0.33603655714377539</v>
      </c>
      <c r="W53" s="75">
        <f>Q48</f>
        <v>-1.0446568863235532</v>
      </c>
      <c r="X53" s="75">
        <f t="shared" ref="X53" si="6">ABS(U53*V53)</f>
        <v>0.6821904788395281</v>
      </c>
      <c r="Y53" s="75">
        <f t="shared" ref="Y53" si="7">W53-X53</f>
        <v>-1.7268473651630813</v>
      </c>
      <c r="Z53" s="75">
        <f t="shared" ref="Z53" si="8">W53+X53</f>
        <v>-0.36246640748402514</v>
      </c>
    </row>
    <row r="54" spans="1:26" ht="15.5" x14ac:dyDescent="0.35">
      <c r="A54" s="39" t="s">
        <v>21</v>
      </c>
      <c r="B54" s="40">
        <v>24.5</v>
      </c>
      <c r="C54" s="40">
        <v>23.1</v>
      </c>
      <c r="D54" s="40">
        <v>23.2</v>
      </c>
      <c r="E54" s="40">
        <v>22.3</v>
      </c>
      <c r="F54" s="40">
        <v>20.5</v>
      </c>
      <c r="G54" s="40">
        <v>18.5</v>
      </c>
      <c r="H54" s="40">
        <v>15.9</v>
      </c>
      <c r="I54" s="40">
        <v>14.9</v>
      </c>
      <c r="J54" s="40">
        <v>13.7</v>
      </c>
      <c r="K54" s="40">
        <v>10.8</v>
      </c>
      <c r="L54" s="41">
        <v>10</v>
      </c>
      <c r="M54" s="42">
        <f t="shared" si="4"/>
        <v>17.945454545454545</v>
      </c>
      <c r="O54" s="101" t="s">
        <v>99</v>
      </c>
      <c r="P54" s="58" t="s">
        <v>100</v>
      </c>
      <c r="Q54" s="48" t="s">
        <v>101</v>
      </c>
    </row>
    <row r="55" spans="1:26" ht="15.5" x14ac:dyDescent="0.35">
      <c r="A55" s="39" t="s">
        <v>22</v>
      </c>
      <c r="B55" s="40">
        <v>17.600000000000001</v>
      </c>
      <c r="C55" s="40">
        <v>16.3</v>
      </c>
      <c r="D55" s="40">
        <v>15</v>
      </c>
      <c r="E55" s="40">
        <v>13.3</v>
      </c>
      <c r="F55" s="40">
        <v>11.5</v>
      </c>
      <c r="G55" s="40">
        <v>10.199999999999999</v>
      </c>
      <c r="H55" s="40">
        <v>9.8000000000000007</v>
      </c>
      <c r="I55" s="40">
        <v>11.5</v>
      </c>
      <c r="J55" s="40">
        <v>10.4</v>
      </c>
      <c r="K55" s="40">
        <v>8.9</v>
      </c>
      <c r="L55" s="41">
        <v>8.6</v>
      </c>
      <c r="M55" s="42">
        <f t="shared" si="4"/>
        <v>12.100000000000001</v>
      </c>
      <c r="O55" s="101"/>
      <c r="P55" s="59"/>
      <c r="Q55" s="60"/>
    </row>
    <row r="56" spans="1:26" ht="15.5" x14ac:dyDescent="0.35">
      <c r="A56" s="39" t="s">
        <v>23</v>
      </c>
      <c r="B56" s="40">
        <v>5.9</v>
      </c>
      <c r="C56" s="40">
        <v>6.3</v>
      </c>
      <c r="D56" s="40">
        <v>6.1</v>
      </c>
      <c r="E56" s="40">
        <v>5.9</v>
      </c>
      <c r="F56" s="40">
        <v>5.5</v>
      </c>
      <c r="G56" s="40">
        <v>5.5</v>
      </c>
      <c r="H56" s="40">
        <v>4.9000000000000004</v>
      </c>
      <c r="I56" s="40">
        <v>5.2</v>
      </c>
      <c r="J56" s="40">
        <v>5.2</v>
      </c>
      <c r="K56" s="40">
        <v>4.7</v>
      </c>
      <c r="L56" s="41">
        <v>4.9000000000000004</v>
      </c>
      <c r="M56" s="42">
        <f t="shared" si="4"/>
        <v>5.4636363636363638</v>
      </c>
      <c r="O56" s="101"/>
      <c r="P56" s="61" t="s">
        <v>102</v>
      </c>
      <c r="Q56" s="60" t="s">
        <v>103</v>
      </c>
    </row>
    <row r="57" spans="1:26" ht="15.5" x14ac:dyDescent="0.35">
      <c r="A57" s="39" t="s">
        <v>24</v>
      </c>
      <c r="B57" s="40">
        <v>11.9</v>
      </c>
      <c r="C57" s="40">
        <v>10.199999999999999</v>
      </c>
      <c r="D57" s="40">
        <v>9.4</v>
      </c>
      <c r="E57" s="40">
        <v>8.6999999999999993</v>
      </c>
      <c r="F57" s="40">
        <v>7</v>
      </c>
      <c r="G57" s="40">
        <v>6.6</v>
      </c>
      <c r="H57" s="40">
        <v>5.9</v>
      </c>
      <c r="I57" s="40">
        <v>5.7</v>
      </c>
      <c r="J57" s="40">
        <v>5</v>
      </c>
      <c r="K57" s="40">
        <v>5.3</v>
      </c>
      <c r="L57" s="41">
        <v>4.4000000000000004</v>
      </c>
      <c r="M57" s="42">
        <f t="shared" si="4"/>
        <v>7.2818181818181822</v>
      </c>
      <c r="O57" s="101"/>
      <c r="P57" s="59"/>
      <c r="Q57" s="60"/>
    </row>
    <row r="58" spans="1:26" ht="16" thickBot="1" x14ac:dyDescent="0.4">
      <c r="A58" s="39" t="s">
        <v>25</v>
      </c>
      <c r="B58" s="40">
        <v>8.6999999999999993</v>
      </c>
      <c r="C58" s="40">
        <v>9.3000000000000007</v>
      </c>
      <c r="D58" s="40">
        <v>8.5</v>
      </c>
      <c r="E58" s="40">
        <v>8.1</v>
      </c>
      <c r="F58" s="40">
        <v>7.5</v>
      </c>
      <c r="G58" s="40">
        <v>7.1</v>
      </c>
      <c r="H58" s="40">
        <v>6.6</v>
      </c>
      <c r="I58" s="40">
        <v>6.3</v>
      </c>
      <c r="J58" s="40">
        <v>5.7</v>
      </c>
      <c r="K58" s="40">
        <v>4.8</v>
      </c>
      <c r="L58" s="41">
        <v>4.4000000000000004</v>
      </c>
      <c r="M58" s="42">
        <f t="shared" si="4"/>
        <v>7</v>
      </c>
      <c r="O58" s="101"/>
      <c r="P58" s="51" t="s">
        <v>104</v>
      </c>
      <c r="Q58" s="62" t="s">
        <v>105</v>
      </c>
    </row>
    <row r="59" spans="1:26" ht="16" thickBot="1" x14ac:dyDescent="0.4">
      <c r="A59" s="39" t="s">
        <v>26</v>
      </c>
      <c r="B59" s="40">
        <v>14.4</v>
      </c>
      <c r="C59" s="40">
        <v>14.1</v>
      </c>
      <c r="D59" s="40">
        <v>13.8</v>
      </c>
      <c r="E59" s="40">
        <v>11.6</v>
      </c>
      <c r="F59" s="40">
        <v>10.7</v>
      </c>
      <c r="G59" s="40">
        <v>8</v>
      </c>
      <c r="H59" s="40">
        <v>7.5</v>
      </c>
      <c r="I59" s="40">
        <v>6.9</v>
      </c>
      <c r="J59" s="40">
        <v>6.9</v>
      </c>
      <c r="K59" s="40">
        <v>6.8</v>
      </c>
      <c r="L59" s="41">
        <v>5.6</v>
      </c>
      <c r="M59" s="42">
        <f t="shared" si="4"/>
        <v>9.663636363636364</v>
      </c>
      <c r="O59" s="53"/>
      <c r="P59" s="54"/>
      <c r="Q59" s="55"/>
    </row>
    <row r="60" spans="1:26" ht="15.5" x14ac:dyDescent="0.35">
      <c r="A60" s="39" t="s">
        <v>27</v>
      </c>
      <c r="B60" s="40">
        <v>6.4</v>
      </c>
      <c r="C60" s="40">
        <v>6</v>
      </c>
      <c r="D60" s="40">
        <v>5.4</v>
      </c>
      <c r="E60" s="40">
        <v>4.2</v>
      </c>
      <c r="F60" s="40">
        <v>4</v>
      </c>
      <c r="G60" s="40">
        <v>3.4</v>
      </c>
      <c r="H60" s="40">
        <v>3.4</v>
      </c>
      <c r="I60" s="40">
        <v>4.5</v>
      </c>
      <c r="J60" s="40">
        <v>4.5999999999999996</v>
      </c>
      <c r="K60" s="40">
        <v>4.0999999999999996</v>
      </c>
      <c r="L60" s="41">
        <v>3.5</v>
      </c>
      <c r="M60" s="42">
        <f t="shared" si="4"/>
        <v>4.5</v>
      </c>
      <c r="O60" s="102" t="s">
        <v>106</v>
      </c>
      <c r="P60" s="47" t="s">
        <v>107</v>
      </c>
      <c r="Q60" s="63">
        <f>Q49/SQRT(Q47)</f>
        <v>0.33603655714377539</v>
      </c>
      <c r="S60" s="117" t="s">
        <v>156</v>
      </c>
      <c r="T60" s="117"/>
      <c r="U60" s="117"/>
    </row>
    <row r="61" spans="1:26" ht="15.5" x14ac:dyDescent="0.35">
      <c r="A61" s="39" t="s">
        <v>28</v>
      </c>
      <c r="B61" s="40">
        <v>5.3</v>
      </c>
      <c r="C61" s="40">
        <v>4.4000000000000004</v>
      </c>
      <c r="D61" s="40">
        <v>4</v>
      </c>
      <c r="E61" s="40">
        <v>2.9</v>
      </c>
      <c r="F61" s="40">
        <v>2.8</v>
      </c>
      <c r="G61" s="40">
        <v>2.8</v>
      </c>
      <c r="H61" s="40">
        <v>2.7</v>
      </c>
      <c r="I61" s="40">
        <v>4.0999999999999996</v>
      </c>
      <c r="J61" s="40">
        <v>3.9</v>
      </c>
      <c r="K61" s="40">
        <v>3.4</v>
      </c>
      <c r="L61" s="41">
        <v>3.8</v>
      </c>
      <c r="M61" s="42">
        <f t="shared" si="4"/>
        <v>3.6454545454545451</v>
      </c>
      <c r="O61" s="102"/>
      <c r="P61" s="59"/>
      <c r="Q61" s="60"/>
      <c r="S61" t="s">
        <v>124</v>
      </c>
    </row>
    <row r="62" spans="1:26" ht="16" thickBot="1" x14ac:dyDescent="0.4">
      <c r="A62" s="39" t="s">
        <v>29</v>
      </c>
      <c r="B62" s="40">
        <v>4.2</v>
      </c>
      <c r="C62" s="40">
        <v>3.9</v>
      </c>
      <c r="D62" s="40">
        <v>5.2</v>
      </c>
      <c r="E62" s="40">
        <v>3.7</v>
      </c>
      <c r="F62" s="40">
        <v>4.2</v>
      </c>
      <c r="G62" s="40">
        <v>4.4000000000000004</v>
      </c>
      <c r="H62" s="40">
        <v>3.5</v>
      </c>
      <c r="I62" s="40">
        <v>5.3</v>
      </c>
      <c r="J62" s="40">
        <v>4.8</v>
      </c>
      <c r="K62" s="40">
        <v>3.7</v>
      </c>
      <c r="L62" s="41">
        <v>3.5</v>
      </c>
      <c r="M62" s="42">
        <f t="shared" si="4"/>
        <v>4.2181818181818178</v>
      </c>
      <c r="O62" s="102"/>
      <c r="P62" s="64" t="s">
        <v>108</v>
      </c>
      <c r="Q62" s="50">
        <f>Q48/Q60</f>
        <v>-3.1087596397334534</v>
      </c>
    </row>
    <row r="63" spans="1:26" ht="15.5" x14ac:dyDescent="0.35">
      <c r="A63" s="39" t="s">
        <v>30</v>
      </c>
      <c r="B63" s="40">
        <v>4.3</v>
      </c>
      <c r="C63" s="40">
        <v>3.5</v>
      </c>
      <c r="D63" s="40">
        <v>2.6</v>
      </c>
      <c r="E63" s="40">
        <v>1.8</v>
      </c>
      <c r="F63" s="40">
        <v>1.8</v>
      </c>
      <c r="G63" s="40">
        <v>1.7</v>
      </c>
      <c r="H63" s="40">
        <v>1.6</v>
      </c>
      <c r="I63" s="40">
        <v>2.1</v>
      </c>
      <c r="J63" s="40">
        <v>1.8</v>
      </c>
      <c r="K63" s="40">
        <v>1.5</v>
      </c>
      <c r="L63" s="41">
        <v>1.6</v>
      </c>
      <c r="M63" s="42">
        <f t="shared" si="4"/>
        <v>2.2090909090909094</v>
      </c>
      <c r="O63" s="102"/>
      <c r="P63" s="64" t="s">
        <v>109</v>
      </c>
      <c r="Q63" s="50">
        <f>_xlfn.T.INV(Q51/2,Q47-1)</f>
        <v>-2.0301079282503438</v>
      </c>
      <c r="S63" s="77"/>
      <c r="T63" s="77" t="s">
        <v>125</v>
      </c>
      <c r="U63" s="77" t="s">
        <v>126</v>
      </c>
    </row>
    <row r="64" spans="1:26" ht="15.5" x14ac:dyDescent="0.35">
      <c r="A64" s="39" t="s">
        <v>31</v>
      </c>
      <c r="B64" s="40">
        <v>2.5</v>
      </c>
      <c r="C64" s="40">
        <v>2.8</v>
      </c>
      <c r="D64" s="40">
        <v>2.8</v>
      </c>
      <c r="E64" s="40">
        <v>2.2000000000000002</v>
      </c>
      <c r="F64" s="40">
        <v>2.1</v>
      </c>
      <c r="G64" s="40">
        <v>2.4</v>
      </c>
      <c r="H64" s="40">
        <v>3.7</v>
      </c>
      <c r="I64" s="40">
        <v>3.5</v>
      </c>
      <c r="J64" s="40">
        <v>2.2999999999999998</v>
      </c>
      <c r="K64" s="40">
        <v>3.1</v>
      </c>
      <c r="L64" s="41">
        <v>2.5</v>
      </c>
      <c r="M64" s="42">
        <f t="shared" si="4"/>
        <v>2.7181818181818183</v>
      </c>
      <c r="O64" s="102"/>
      <c r="P64" s="59"/>
      <c r="Q64" s="60"/>
      <c r="S64" t="s">
        <v>127</v>
      </c>
      <c r="T64">
        <v>5.2010381593714925</v>
      </c>
      <c r="U64">
        <v>6.2456950456950455</v>
      </c>
    </row>
    <row r="65" spans="1:21" ht="15.5" x14ac:dyDescent="0.35">
      <c r="A65" s="39" t="s">
        <v>32</v>
      </c>
      <c r="B65" s="40">
        <v>4.3</v>
      </c>
      <c r="C65" s="40">
        <v>4.3</v>
      </c>
      <c r="D65" s="40">
        <v>4.0999999999999996</v>
      </c>
      <c r="E65" s="40">
        <v>3.8</v>
      </c>
      <c r="F65" s="40">
        <v>3</v>
      </c>
      <c r="G65" s="40">
        <v>2.4</v>
      </c>
      <c r="H65" s="40">
        <v>2.2000000000000002</v>
      </c>
      <c r="I65" s="40">
        <v>2.8</v>
      </c>
      <c r="J65" s="40">
        <v>2.9</v>
      </c>
      <c r="K65" s="40">
        <v>2.8</v>
      </c>
      <c r="L65" s="41">
        <v>3</v>
      </c>
      <c r="M65" s="42">
        <f t="shared" si="4"/>
        <v>3.2363636363636359</v>
      </c>
      <c r="O65" s="102"/>
      <c r="P65" s="65" t="s">
        <v>110</v>
      </c>
      <c r="Q65" s="66">
        <f>2*_xlfn.T.DIST(Q62,35,TRUE)</f>
        <v>3.7204838994200178E-3</v>
      </c>
      <c r="S65" t="s">
        <v>128</v>
      </c>
      <c r="T65">
        <v>11.017876612546015</v>
      </c>
      <c r="U65">
        <v>22.901374896668177</v>
      </c>
    </row>
    <row r="66" spans="1:21" ht="16" thickBot="1" x14ac:dyDescent="0.4">
      <c r="A66" s="39" t="s">
        <v>33</v>
      </c>
      <c r="B66" s="40">
        <v>4.2</v>
      </c>
      <c r="C66" s="40">
        <v>4.0999999999999996</v>
      </c>
      <c r="D66" s="40">
        <v>3.7</v>
      </c>
      <c r="E66" s="40">
        <v>3.3</v>
      </c>
      <c r="F66" s="40">
        <v>3.2</v>
      </c>
      <c r="G66" s="40">
        <v>3.3</v>
      </c>
      <c r="H66" s="40">
        <v>3.3</v>
      </c>
      <c r="I66" s="40">
        <v>3.8</v>
      </c>
      <c r="J66" s="40">
        <v>4</v>
      </c>
      <c r="K66" s="40">
        <v>3.1</v>
      </c>
      <c r="L66" s="41">
        <v>3.5</v>
      </c>
      <c r="M66" s="42">
        <f t="shared" si="4"/>
        <v>3.5909090909090917</v>
      </c>
      <c r="O66" s="102"/>
      <c r="P66" s="57" t="s">
        <v>97</v>
      </c>
      <c r="Q66" s="62">
        <v>0.05</v>
      </c>
      <c r="S66" t="s">
        <v>129</v>
      </c>
      <c r="T66">
        <v>36</v>
      </c>
      <c r="U66">
        <v>36</v>
      </c>
    </row>
    <row r="67" spans="1:21" ht="16" thickBot="1" x14ac:dyDescent="0.4">
      <c r="A67" s="39" t="s">
        <v>34</v>
      </c>
      <c r="B67" s="40">
        <v>6.4</v>
      </c>
      <c r="C67" s="40">
        <v>5.4</v>
      </c>
      <c r="D67" s="40">
        <v>4.4000000000000004</v>
      </c>
      <c r="E67" s="40">
        <v>3.6</v>
      </c>
      <c r="F67" s="40">
        <v>2.7</v>
      </c>
      <c r="G67" s="40">
        <v>2</v>
      </c>
      <c r="H67" s="40">
        <v>2.1</v>
      </c>
      <c r="I67" s="40">
        <v>2.1</v>
      </c>
      <c r="J67" s="40">
        <v>2</v>
      </c>
      <c r="K67" s="40">
        <v>1.3</v>
      </c>
      <c r="L67" s="41">
        <v>1.3</v>
      </c>
      <c r="M67" s="42">
        <f t="shared" si="4"/>
        <v>3.0272727272727278</v>
      </c>
      <c r="O67" s="53"/>
      <c r="P67" s="54"/>
      <c r="Q67" s="55"/>
      <c r="S67" t="s">
        <v>130</v>
      </c>
      <c r="T67">
        <v>0.9397112328714905</v>
      </c>
    </row>
    <row r="68" spans="1:21" ht="15.5" x14ac:dyDescent="0.35">
      <c r="A68" s="39" t="s">
        <v>35</v>
      </c>
      <c r="B68" s="40">
        <v>13.9</v>
      </c>
      <c r="C68" s="40">
        <v>11.1</v>
      </c>
      <c r="D68" s="40">
        <v>9.6</v>
      </c>
      <c r="E68" s="40">
        <v>8.6</v>
      </c>
      <c r="F68" s="40">
        <v>6.4</v>
      </c>
      <c r="G68" s="40">
        <v>5.5</v>
      </c>
      <c r="H68" s="40">
        <v>5.6</v>
      </c>
      <c r="I68" s="40">
        <v>5.4</v>
      </c>
      <c r="J68" s="40">
        <v>5</v>
      </c>
      <c r="K68" s="40">
        <v>4.5999999999999996</v>
      </c>
      <c r="L68" s="41">
        <v>4.5999999999999996</v>
      </c>
      <c r="M68" s="42">
        <f t="shared" si="4"/>
        <v>7.3</v>
      </c>
      <c r="O68" s="103" t="s">
        <v>111</v>
      </c>
      <c r="P68" s="67" t="s">
        <v>112</v>
      </c>
      <c r="Q68" s="118" t="s">
        <v>138</v>
      </c>
      <c r="S68" t="s">
        <v>131</v>
      </c>
      <c r="T68">
        <v>0</v>
      </c>
    </row>
    <row r="69" spans="1:21" ht="15.5" x14ac:dyDescent="0.35">
      <c r="A69" s="39" t="s">
        <v>36</v>
      </c>
      <c r="B69" s="40">
        <v>5.7</v>
      </c>
      <c r="C69" s="40">
        <v>5.9</v>
      </c>
      <c r="D69" s="40">
        <v>4.4000000000000004</v>
      </c>
      <c r="E69" s="40">
        <v>3.2</v>
      </c>
      <c r="F69" s="40">
        <v>2.1</v>
      </c>
      <c r="G69" s="40">
        <v>2</v>
      </c>
      <c r="H69" s="40">
        <v>1.5</v>
      </c>
      <c r="I69" s="40">
        <v>2.4</v>
      </c>
      <c r="J69" s="40">
        <v>1.9</v>
      </c>
      <c r="K69" s="40">
        <v>1.3</v>
      </c>
      <c r="L69" s="41">
        <v>1.5</v>
      </c>
      <c r="M69" s="42">
        <f t="shared" si="4"/>
        <v>2.9</v>
      </c>
      <c r="O69" s="103"/>
      <c r="P69" s="68"/>
      <c r="Q69" s="60"/>
      <c r="S69" t="s">
        <v>132</v>
      </c>
      <c r="T69">
        <v>35</v>
      </c>
    </row>
    <row r="70" spans="1:21" ht="124.5" thickBot="1" x14ac:dyDescent="0.4">
      <c r="A70" s="39" t="s">
        <v>37</v>
      </c>
      <c r="B70" s="40">
        <v>7.1</v>
      </c>
      <c r="C70" s="40">
        <v>7.7</v>
      </c>
      <c r="D70" s="40">
        <v>6.7</v>
      </c>
      <c r="E70" s="40">
        <v>6.5</v>
      </c>
      <c r="F70" s="40">
        <v>6</v>
      </c>
      <c r="G70" s="40">
        <v>4.4000000000000004</v>
      </c>
      <c r="H70" s="40">
        <v>3.6</v>
      </c>
      <c r="I70" s="40">
        <v>3.3</v>
      </c>
      <c r="J70" s="40">
        <v>3.5</v>
      </c>
      <c r="K70" s="40">
        <v>2.6</v>
      </c>
      <c r="L70" s="41">
        <v>2.1</v>
      </c>
      <c r="M70" s="42">
        <f t="shared" si="4"/>
        <v>4.8636363636363633</v>
      </c>
      <c r="O70" s="103"/>
      <c r="P70" s="69" t="s">
        <v>113</v>
      </c>
      <c r="Q70" s="70" t="s">
        <v>140</v>
      </c>
      <c r="S70" t="s">
        <v>133</v>
      </c>
      <c r="T70">
        <v>-3.1087596397334534</v>
      </c>
    </row>
    <row r="71" spans="1:21" x14ac:dyDescent="0.35">
      <c r="A71" s="39" t="s">
        <v>38</v>
      </c>
      <c r="B71" s="40">
        <v>8.1999999999999993</v>
      </c>
      <c r="C71" s="40">
        <v>7.7</v>
      </c>
      <c r="D71" s="40">
        <v>7</v>
      </c>
      <c r="E71" s="40">
        <v>6.4</v>
      </c>
      <c r="F71" s="40">
        <v>5</v>
      </c>
      <c r="G71" s="40">
        <v>3.6</v>
      </c>
      <c r="H71" s="40">
        <v>2.8</v>
      </c>
      <c r="I71" s="40">
        <v>3.7</v>
      </c>
      <c r="J71" s="40">
        <v>3.2</v>
      </c>
      <c r="K71" s="40">
        <v>2.6</v>
      </c>
      <c r="L71" s="41">
        <v>2.4</v>
      </c>
      <c r="M71" s="42">
        <f t="shared" si="4"/>
        <v>4.7818181818181822</v>
      </c>
      <c r="S71" t="s">
        <v>134</v>
      </c>
      <c r="T71">
        <v>1.8602419497100089E-3</v>
      </c>
    </row>
    <row r="72" spans="1:21" x14ac:dyDescent="0.35">
      <c r="A72" s="39" t="s">
        <v>39</v>
      </c>
      <c r="B72" s="40">
        <v>4.0999999999999996</v>
      </c>
      <c r="C72" s="40">
        <v>4.5999999999999996</v>
      </c>
      <c r="D72" s="40">
        <v>5.7</v>
      </c>
      <c r="E72" s="40">
        <v>5.7</v>
      </c>
      <c r="F72" s="40">
        <v>5.3</v>
      </c>
      <c r="G72" s="40">
        <v>4.3</v>
      </c>
      <c r="H72" s="40">
        <v>3.7</v>
      </c>
      <c r="I72" s="40">
        <v>4.5999999999999996</v>
      </c>
      <c r="J72" s="40">
        <v>4.3</v>
      </c>
      <c r="K72" s="40">
        <v>3.7</v>
      </c>
      <c r="L72" s="41">
        <v>3.6</v>
      </c>
      <c r="M72" s="42">
        <f t="shared" si="4"/>
        <v>4.5090909090909088</v>
      </c>
      <c r="S72" t="s">
        <v>135</v>
      </c>
      <c r="T72">
        <v>1.6895724577802647</v>
      </c>
    </row>
    <row r="73" spans="1:21" x14ac:dyDescent="0.35">
      <c r="A73" s="39" t="s">
        <v>40</v>
      </c>
      <c r="B73" s="40">
        <v>4.0999999999999996</v>
      </c>
      <c r="C73" s="40">
        <v>4</v>
      </c>
      <c r="D73" s="40">
        <v>3.9</v>
      </c>
      <c r="E73" s="40">
        <v>3.5</v>
      </c>
      <c r="F73" s="40">
        <v>3.5</v>
      </c>
      <c r="G73" s="40">
        <v>3.2</v>
      </c>
      <c r="H73" s="40">
        <v>3.4</v>
      </c>
      <c r="I73" s="40">
        <v>4.5</v>
      </c>
      <c r="J73" s="40">
        <v>4.2</v>
      </c>
      <c r="K73" s="40">
        <v>3.4</v>
      </c>
      <c r="L73" s="41">
        <v>4</v>
      </c>
      <c r="M73" s="42">
        <f t="shared" si="4"/>
        <v>3.7909090909090906</v>
      </c>
      <c r="S73" t="s">
        <v>136</v>
      </c>
      <c r="T73">
        <v>3.7204838994200178E-3</v>
      </c>
    </row>
    <row r="74" spans="1:21" ht="15" thickBot="1" x14ac:dyDescent="0.4">
      <c r="A74" s="39" t="s">
        <v>41</v>
      </c>
      <c r="B74" s="40">
        <v>4.0999999999999996</v>
      </c>
      <c r="C74" s="40">
        <v>4.5</v>
      </c>
      <c r="D74" s="40">
        <v>3.3</v>
      </c>
      <c r="E74" s="40">
        <v>2</v>
      </c>
      <c r="F74" s="40">
        <v>1.6</v>
      </c>
      <c r="G74" s="40">
        <v>1.8</v>
      </c>
      <c r="H74" s="40">
        <v>2.2999999999999998</v>
      </c>
      <c r="I74" s="40">
        <v>3.5</v>
      </c>
      <c r="J74" s="40">
        <v>4.3</v>
      </c>
      <c r="K74" s="40">
        <v>2.5</v>
      </c>
      <c r="L74" s="41">
        <v>1.4</v>
      </c>
      <c r="M74" s="42">
        <f t="shared" si="4"/>
        <v>2.8454545454545452</v>
      </c>
      <c r="S74" s="76" t="s">
        <v>137</v>
      </c>
      <c r="T74" s="76">
        <v>2.0301079282503438</v>
      </c>
      <c r="U74" s="76"/>
    </row>
    <row r="75" spans="1:21" x14ac:dyDescent="0.35">
      <c r="A75" s="39" t="s">
        <v>42</v>
      </c>
      <c r="B75" s="40">
        <v>1.9</v>
      </c>
      <c r="C75" s="40">
        <v>2.4</v>
      </c>
      <c r="D75" s="40">
        <v>2.5</v>
      </c>
      <c r="E75" s="40">
        <v>2.6</v>
      </c>
      <c r="F75" s="40">
        <v>2.2000000000000002</v>
      </c>
      <c r="G75" s="40">
        <v>2.2000000000000002</v>
      </c>
      <c r="H75" s="40">
        <v>2.1</v>
      </c>
      <c r="I75" s="40">
        <v>2.5</v>
      </c>
      <c r="J75" s="40">
        <v>2.6</v>
      </c>
      <c r="K75" s="40">
        <v>2.1</v>
      </c>
      <c r="L75" s="41">
        <v>2.2000000000000002</v>
      </c>
      <c r="M75" s="42">
        <f t="shared" si="4"/>
        <v>2.3000000000000003</v>
      </c>
    </row>
    <row r="76" spans="1:21" x14ac:dyDescent="0.35">
      <c r="A76" s="39" t="s">
        <v>43</v>
      </c>
      <c r="B76" s="40">
        <v>3.9</v>
      </c>
      <c r="C76" s="40">
        <v>3.7</v>
      </c>
      <c r="D76" s="40">
        <v>3.7</v>
      </c>
      <c r="E76" s="40">
        <v>3.7</v>
      </c>
      <c r="F76" s="40">
        <v>4.7</v>
      </c>
      <c r="G76" s="40">
        <v>4.4000000000000004</v>
      </c>
      <c r="H76" s="40">
        <v>4.0999999999999996</v>
      </c>
      <c r="I76" s="40">
        <v>4.2</v>
      </c>
      <c r="J76" s="40">
        <v>4</v>
      </c>
      <c r="K76" s="40">
        <v>3.5</v>
      </c>
      <c r="L76" s="41">
        <v>3.8</v>
      </c>
      <c r="M76" s="42">
        <f t="shared" si="4"/>
        <v>3.9727272727272731</v>
      </c>
    </row>
    <row r="77" spans="1:21" x14ac:dyDescent="0.35">
      <c r="A77" s="39" t="s">
        <v>44</v>
      </c>
      <c r="B77" s="40">
        <v>3.7</v>
      </c>
      <c r="C77" s="40">
        <v>3.2</v>
      </c>
      <c r="D77" s="40">
        <v>2.9</v>
      </c>
      <c r="E77" s="40">
        <v>3.1</v>
      </c>
      <c r="F77" s="40">
        <v>2.9</v>
      </c>
      <c r="G77" s="40">
        <v>2.5</v>
      </c>
      <c r="H77" s="40">
        <v>2.4</v>
      </c>
      <c r="I77" s="40"/>
      <c r="J77" s="40"/>
      <c r="K77" s="40"/>
      <c r="L77" s="41"/>
      <c r="M77" s="42">
        <f t="shared" si="4"/>
        <v>2.9571428571428569</v>
      </c>
    </row>
    <row r="78" spans="1:21" x14ac:dyDescent="0.35">
      <c r="A78" s="39" t="s">
        <v>45</v>
      </c>
      <c r="B78" s="40"/>
      <c r="C78" s="40"/>
      <c r="D78" s="40"/>
      <c r="E78" s="40"/>
      <c r="F78" s="40"/>
      <c r="G78" s="40"/>
      <c r="H78" s="40"/>
      <c r="I78" s="40"/>
      <c r="J78" s="40">
        <v>15.2</v>
      </c>
      <c r="K78" s="40">
        <v>13.8</v>
      </c>
      <c r="L78" s="41">
        <v>11.6</v>
      </c>
      <c r="M78" s="42">
        <f t="shared" si="4"/>
        <v>13.533333333333333</v>
      </c>
    </row>
    <row r="79" spans="1:21" x14ac:dyDescent="0.35">
      <c r="A79" s="39" t="s">
        <v>46</v>
      </c>
      <c r="B79" s="40">
        <v>9.4</v>
      </c>
      <c r="C79" s="40">
        <v>10</v>
      </c>
      <c r="D79" s="40">
        <v>10.8</v>
      </c>
      <c r="E79" s="40">
        <v>11.6</v>
      </c>
      <c r="F79" s="40">
        <v>11.5</v>
      </c>
      <c r="G79" s="40">
        <v>9.9</v>
      </c>
      <c r="H79" s="40">
        <v>9.9</v>
      </c>
      <c r="I79" s="40">
        <v>13.5</v>
      </c>
      <c r="J79" s="40"/>
      <c r="K79" s="40"/>
      <c r="L79" s="41"/>
      <c r="M79" s="42">
        <f t="shared" si="4"/>
        <v>10.824999999999999</v>
      </c>
    </row>
    <row r="80" spans="1:21" x14ac:dyDescent="0.35">
      <c r="A80" s="39" t="s">
        <v>47</v>
      </c>
      <c r="B80" s="40">
        <v>26.7</v>
      </c>
      <c r="C80" s="40">
        <v>24.6</v>
      </c>
      <c r="D80" s="40">
        <v>22.6</v>
      </c>
      <c r="E80" s="40">
        <v>21</v>
      </c>
      <c r="F80" s="40">
        <v>21.7</v>
      </c>
      <c r="G80" s="40">
        <v>20.2</v>
      </c>
      <c r="H80" s="40">
        <v>15.1</v>
      </c>
      <c r="I80" s="40">
        <v>15.1</v>
      </c>
      <c r="J80" s="40"/>
      <c r="K80" s="40"/>
      <c r="L80" s="41"/>
      <c r="M80" s="42">
        <f t="shared" si="4"/>
        <v>20.875</v>
      </c>
    </row>
    <row r="81" spans="1:13" x14ac:dyDescent="0.35">
      <c r="A81" s="39" t="s">
        <v>48</v>
      </c>
      <c r="B81" s="40">
        <v>18.7</v>
      </c>
      <c r="C81" s="40">
        <v>16.8</v>
      </c>
      <c r="D81" s="40">
        <v>16.5</v>
      </c>
      <c r="E81" s="40">
        <v>14.9</v>
      </c>
      <c r="F81" s="40">
        <v>13.3</v>
      </c>
      <c r="G81" s="40">
        <v>12.4</v>
      </c>
      <c r="H81" s="40">
        <v>9</v>
      </c>
      <c r="I81" s="40">
        <v>8.4</v>
      </c>
      <c r="J81" s="40">
        <v>9.6</v>
      </c>
      <c r="K81" s="40">
        <v>6.8</v>
      </c>
      <c r="L81" s="41">
        <v>7.8</v>
      </c>
      <c r="M81" s="42">
        <f t="shared" si="4"/>
        <v>12.200000000000001</v>
      </c>
    </row>
    <row r="82" spans="1:13" x14ac:dyDescent="0.35">
      <c r="A82" s="43" t="s">
        <v>49</v>
      </c>
      <c r="B82" s="44">
        <v>13.4</v>
      </c>
      <c r="C82" s="44">
        <v>15.1</v>
      </c>
      <c r="D82" s="44">
        <v>15.9</v>
      </c>
      <c r="E82" s="44">
        <v>16.600000000000001</v>
      </c>
      <c r="F82" s="44">
        <v>17.899999999999999</v>
      </c>
      <c r="G82" s="44">
        <v>16.7</v>
      </c>
      <c r="H82" s="44">
        <v>18.2</v>
      </c>
      <c r="I82" s="44">
        <v>16.5</v>
      </c>
      <c r="J82" s="44">
        <v>16.7</v>
      </c>
      <c r="K82" s="44">
        <v>15.4</v>
      </c>
      <c r="L82" s="45">
        <v>14.1</v>
      </c>
      <c r="M82" s="46">
        <f t="shared" si="4"/>
        <v>16.045454545454547</v>
      </c>
    </row>
  </sheetData>
  <mergeCells count="12">
    <mergeCell ref="A3:M3"/>
    <mergeCell ref="A4:M4"/>
    <mergeCell ref="O3:R4"/>
    <mergeCell ref="O46:O49"/>
    <mergeCell ref="P46:Q46"/>
    <mergeCell ref="O45:Q45"/>
    <mergeCell ref="Y51:Z51"/>
    <mergeCell ref="O51:O52"/>
    <mergeCell ref="O54:O58"/>
    <mergeCell ref="O60:O66"/>
    <mergeCell ref="O68:O70"/>
    <mergeCell ref="S60:U60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Total</vt:lpstr>
      <vt:lpstr>Males</vt:lpstr>
      <vt:lpstr>Females</vt:lpstr>
      <vt:lpstr>Total Descriptive</vt:lpstr>
      <vt:lpstr>M_F Hypothesis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Jaee Jain</cp:lastModifiedBy>
  <dcterms:created xsi:type="dcterms:W3CDTF">2024-11-24T00:33:28Z</dcterms:created>
  <dcterms:modified xsi:type="dcterms:W3CDTF">2024-12-01T23:07:56Z</dcterms:modified>
</cp:coreProperties>
</file>