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5095D42D-C8F0-4972-B49D-8FFE0586C9C7}" xr6:coauthVersionLast="45" xr6:coauthVersionMax="45" xr10:uidLastSave="{00000000-0000-0000-0000-000000000000}"/>
  <bookViews>
    <workbookView xWindow="-110" yWindow="-110" windowWidth="38620" windowHeight="21220" activeTab="3" xr2:uid="{00000000-000D-0000-FFFF-FFFF00000000}"/>
  </bookViews>
  <sheets>
    <sheet name="TicketLog3rdS" sheetId="1" r:id="rId1"/>
    <sheet name="Charts3rdS" sheetId="2" r:id="rId2"/>
    <sheet name="TicketLog4thS" sheetId="5" r:id="rId3"/>
    <sheet name="Charts Overall" sheetId="6" r:id="rId4"/>
    <sheet name="Use Case Overview" sheetId="3" r:id="rId5"/>
    <sheet name="FP Calculation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5" l="1"/>
  <c r="Q3" i="5"/>
  <c r="Q2" i="5"/>
  <c r="P4" i="5"/>
  <c r="P3" i="5"/>
  <c r="P2" i="5"/>
  <c r="O4" i="5"/>
  <c r="O3" i="5"/>
  <c r="O2" i="5"/>
  <c r="N4" i="5"/>
  <c r="N3" i="5"/>
  <c r="N2" i="5"/>
  <c r="F40" i="6" l="1"/>
  <c r="E40" i="6"/>
  <c r="D40" i="6"/>
  <c r="C40" i="6"/>
  <c r="F39" i="6"/>
  <c r="E39" i="6"/>
  <c r="D39" i="6"/>
  <c r="C39" i="6"/>
  <c r="F38" i="6"/>
  <c r="E38" i="6"/>
  <c r="D38" i="6"/>
  <c r="C38" i="6"/>
  <c r="H12" i="3"/>
  <c r="H11" i="3"/>
  <c r="H10" i="3"/>
  <c r="H9" i="3"/>
  <c r="H8" i="3"/>
  <c r="H7" i="3"/>
  <c r="H6" i="3"/>
  <c r="H5" i="3"/>
  <c r="H4" i="3"/>
  <c r="H3" i="3"/>
  <c r="G12" i="3"/>
  <c r="G11" i="3"/>
  <c r="G10" i="3"/>
  <c r="G9" i="3"/>
  <c r="G8" i="3"/>
  <c r="G7" i="3"/>
  <c r="M17" i="5" l="1"/>
  <c r="M19" i="5" l="1"/>
  <c r="M18" i="5"/>
  <c r="M22" i="5"/>
  <c r="M21" i="5"/>
  <c r="M20" i="5"/>
  <c r="M4" i="5"/>
  <c r="B40" i="6" s="1"/>
  <c r="M12" i="5"/>
  <c r="B45" i="6" s="1"/>
  <c r="M13" i="5"/>
  <c r="B46" i="6" s="1"/>
  <c r="M11" i="5" l="1"/>
  <c r="B44" i="6" s="1"/>
  <c r="M3" i="5"/>
  <c r="B39" i="6" s="1"/>
  <c r="M10" i="5"/>
  <c r="B43" i="6" s="1"/>
  <c r="M2" i="5"/>
  <c r="B38" i="6" s="1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<sst xmlns="http://schemas.openxmlformats.org/spreadsheetml/2006/main" count="1242" uniqueCount="395">
  <si>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</si>
  <si>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</si>
  <si>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</si>
  <si>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</si>
  <si>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</si>
  <si>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</si>
  <si>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</si>
  <si>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</si>
  <si>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</si>
  <si>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</si>
  <si>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</si>
  <si>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</si>
  <si>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</si>
  <si>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</si>
  <si>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</si>
  <si>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</si>
  <si>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</si>
  <si>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</si>
  <si>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</si>
  <si>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</si>
  <si>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</si>
  <si>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</si>
  <si>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</si>
  <si>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</si>
  <si>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</si>
  <si>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</si>
  <si>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</si>
  <si>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</si>
  <si>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</si>
  <si>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</si>
  <si>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</si>
  <si>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</si>
  <si>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</si>
  <si>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</si>
  <si>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</si>
  <si>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</si>
  <si>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</si>
  <si>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</si>
  <si>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</si>
  <si>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</si>
  <si>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</si>
  <si>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</si>
  <si>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</si>
  <si>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</si>
  <si>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</si>
  <si>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</si>
  <si>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</si>
  <si>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</si>
  <si>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</si>
  <si>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</si>
  <si>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</si>
  <si>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</si>
  <si>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</si>
  <si>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</si>
  <si>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</si>
  <si>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</si>
  <si>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</si>
  <si>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</si>
  <si>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</si>
  <si>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</si>
  <si>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</si>
  <si>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</si>
  <si>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</si>
  <si>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</si>
  <si>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</si>
  <si>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</si>
  <si>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</si>
  <si>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</si>
  <si>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</si>
  <si>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</si>
  <si>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</si>
  <si>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</si>
  <si>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</si>
  <si>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</si>
  <si>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</si>
  <si>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</si>
  <si>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</si>
  <si>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</si>
  <si>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</si>
  <si>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</si>
  <si>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</si>
  <si>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</si>
  <si>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</si>
  <si>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</si>
  <si>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</si>
  <si>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</si>
  <si>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</si>
  <si>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</si>
  <si>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</si>
  <si>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</si>
  <si>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</si>
  <si>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</si>
  <si>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</si>
  <si>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</si>
  <si>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</si>
  <si>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</si>
  <si>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</si>
  <si>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</si>
  <si>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</si>
  <si>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</si>
  <si>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</si>
  <si>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</si>
  <si>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</si>
  <si>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</si>
  <si>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</si>
  <si>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</si>
  <si>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</si>
  <si>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</si>
  <si>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</si>
  <si>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</si>
  <si>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</si>
  <si>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</si>
  <si>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</si>
  <si>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</si>
  <si>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</si>
  <si>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</si>
  <si>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</si>
  <si>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</si>
  <si>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</si>
  <si>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</si>
  <si>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</si>
  <si>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</si>
  <si>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</si>
  <si>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</si>
  <si>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</si>
  <si>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</si>
  <si>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</si>
  <si>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</si>
  <si>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</si>
  <si>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</si>
  <si>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</si>
  <si>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</si>
  <si>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</si>
  <si>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</si>
  <si>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</si>
  <si>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</si>
  <si>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</si>
  <si>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</si>
  <si>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</si>
  <si>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</si>
  <si>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</si>
  <si>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</si>
  <si>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</si>
  <si>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</si>
  <si>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</si>
  <si>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</si>
  <si>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</si>
  <si>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</si>
  <si>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</si>
  <si>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</si>
  <si>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</si>
  <si>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</si>
  <si>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</si>
  <si>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</si>
  <si>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</si>
  <si>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</si>
  <si>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</si>
  <si>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</si>
  <si>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</si>
  <si>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</si>
  <si>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</si>
  <si>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</si>
  <si>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</si>
  <si>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</si>
  <si>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</si>
  <si>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</si>
  <si>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</si>
  <si>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</si>
  <si>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</si>
  <si>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</si>
  <si>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</si>
  <si>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</si>
  <si>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</si>
  <si>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</si>
  <si>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</si>
  <si>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</si>
  <si>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</si>
  <si>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</si>
  <si>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</si>
  <si>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</si>
  <si>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</si>
  <si>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</si>
  <si>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</si>
  <si>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</si>
  <si>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</si>
  <si>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</si>
  <si>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</si>
  <si>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</si>
  <si>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</si>
  <si>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</si>
  <si>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</si>
  <si>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</si>
  <si>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</si>
  <si>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</si>
  <si>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</si>
  <si>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</si>
  <si>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</si>
  <si>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</si>
  <si>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</si>
  <si>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</si>
  <si>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</si>
  <si>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</si>
  <si>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</si>
  <si>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</si>
  <si>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</si>
  <si>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</si>
  <si>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</si>
  <si>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</si>
  <si>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</si>
  <si>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</si>
  <si>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</si>
  <si>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</si>
  <si>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</si>
  <si>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</si>
  <si>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</si>
  <si>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</si>
  <si>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</si>
  <si>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</si>
  <si>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</si>
  <si>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</si>
  <si>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</si>
  <si>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</si>
  <si>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</si>
  <si>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</si>
  <si>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</si>
  <si>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</si>
  <si>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</si>
  <si>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</si>
  <si>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</si>
  <si>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</si>
  <si>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</si>
  <si>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</si>
  <si>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</si>
  <si>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</si>
  <si>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</si>
  <si>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</si>
  <si>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</si>
  <si>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</si>
  <si>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</si>
  <si>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</si>
  <si>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</si>
  <si>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</si>
  <si>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</si>
  <si>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</si>
  <si>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</si>
  <si>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</si>
  <si>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</si>
  <si>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</si>
  <si>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</si>
  <si>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</si>
  <si>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</si>
  <si>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</si>
  <si>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</si>
  <si>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</si>
  <si>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</si>
  <si>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</si>
  <si>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</si>
  <si>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</si>
  <si>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</si>
  <si>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</si>
  <si>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</si>
  <si>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</si>
  <si>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</si>
  <si>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</si>
  <si>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</si>
  <si>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</si>
  <si>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</si>
  <si>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</si>
  <si>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</si>
  <si>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</si>
  <si>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</si>
  <si>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</si>
  <si>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</si>
  <si>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</si>
  <si>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</si>
  <si>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</si>
  <si>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</si>
  <si>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</si>
  <si>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</si>
  <si>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</si>
  <si>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</si>
  <si>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</si>
  <si>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</si>
  <si>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</si>
  <si>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</si>
  <si>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</si>
  <si>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</si>
  <si>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</si>
  <si>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</si>
  <si>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</si>
  <si>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</si>
  <si>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</si>
  <si>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</si>
  <si>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</si>
  <si>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</si>
  <si>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</si>
  <si>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</si>
  <si>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</si>
  <si>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</si>
  <si>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</si>
  <si>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</si>
  <si>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</si>
  <si>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</si>
  <si>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</si>
  <si>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</si>
  <si>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</si>
  <si>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</si>
  <si>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</si>
  <si>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</si>
  <si>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</si>
  <si>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</si>
  <si>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</si>
  <si>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</si>
  <si>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</si>
  <si>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</si>
  <si>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</si>
  <si>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</si>
  <si>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</si>
  <si>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</si>
  <si>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</si>
  <si>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</si>
  <si>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</si>
  <si>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</si>
  <si>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</si>
  <si>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</si>
  <si>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</si>
  <si>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</si>
  <si>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</si>
  <si>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</si>
  <si>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</si>
  <si>
    <t>DHTD-104</t>
  </si>
  <si>
    <t>Create design for car enemy</t>
  </si>
  <si>
    <t>DHTD-107</t>
  </si>
  <si>
    <t>Transition</t>
  </si>
  <si>
    <t>Update Time Sheet (Sprint 11-16)</t>
  </si>
  <si>
    <t>DHTD-108</t>
  </si>
  <si>
    <t>Blog Entry Week 17</t>
  </si>
  <si>
    <t>DHTD-109</t>
  </si>
  <si>
    <t>Write comments to other groups (Week 17)</t>
  </si>
  <si>
    <t>DHTD-110</t>
  </si>
  <si>
    <t>Create levels for towers</t>
  </si>
  <si>
    <t>DHTD-111</t>
  </si>
  <si>
    <t>Lasertower: Check if it is posssible to make multiple damage</t>
  </si>
  <si>
    <t>DHTD-112</t>
  </si>
  <si>
    <t>Refactor code snippets according to Metrics</t>
  </si>
  <si>
    <t>DHTD-113</t>
  </si>
  <si>
    <t>Improve Test Automation</t>
  </si>
  <si>
    <t>DHTD-84</t>
  </si>
  <si>
    <t>Implement new enemy car</t>
  </si>
  <si>
    <t>DHTD-85</t>
  </si>
  <si>
    <t>implement new enemy plane</t>
  </si>
  <si>
    <t>DHTD-88</t>
  </si>
  <si>
    <t>Design the easy match</t>
  </si>
  <si>
    <t>DHTD-91</t>
  </si>
  <si>
    <t>Implement boss enemy</t>
  </si>
  <si>
    <t>DHTD-106</t>
  </si>
  <si>
    <t>Bug: Tower Radius is below newly spawned enemies</t>
  </si>
  <si>
    <t>DHTD-114</t>
  </si>
  <si>
    <t>Ingame Music</t>
  </si>
  <si>
    <t>DHTD-115</t>
  </si>
  <si>
    <t>Bugfixes</t>
  </si>
  <si>
    <t>DHTD-116</t>
  </si>
  <si>
    <t>Blog Entry Week 18</t>
  </si>
  <si>
    <t>DHTD-117</t>
  </si>
  <si>
    <t>Create question formular for UX test</t>
  </si>
  <si>
    <t>DHTD-118</t>
  </si>
  <si>
    <t>Create design for plane enemy</t>
  </si>
  <si>
    <t>DHTD-89</t>
  </si>
  <si>
    <t>Design the medium match</t>
  </si>
  <si>
    <t>DHTD-90</t>
  </si>
  <si>
    <t>Design the hard match</t>
  </si>
  <si>
    <t>DHTD-119</t>
  </si>
  <si>
    <t>Implement enemy life bar</t>
  </si>
  <si>
    <t>DHTD-120</t>
  </si>
  <si>
    <t>DHTD-121</t>
  </si>
  <si>
    <t>Balancing</t>
  </si>
  <si>
    <t>DHTD-122</t>
  </si>
  <si>
    <t>Blog Entry Week 19</t>
  </si>
  <si>
    <t>DHTD-124</t>
  </si>
  <si>
    <t>Blog Entry Week 20</t>
  </si>
  <si>
    <t>DHTD-125</t>
  </si>
  <si>
    <t>Carry out Usability Test</t>
  </si>
  <si>
    <t>n/a</t>
  </si>
  <si>
    <t>Estimation (h)</t>
  </si>
  <si>
    <t>Overall Data</t>
  </si>
  <si>
    <t>DHTD-126</t>
  </si>
  <si>
    <t>Blog Entry Week 21</t>
  </si>
  <si>
    <t>DHTD-127</t>
  </si>
  <si>
    <t>Burndown Diagram Screenshots on Website</t>
  </si>
  <si>
    <t>DHTD-128</t>
  </si>
  <si>
    <t>Create Video of TowerDefense App</t>
  </si>
  <si>
    <t>DHTD-129</t>
  </si>
  <si>
    <t>Update Presentation for Final</t>
  </si>
  <si>
    <t>DHTD-130</t>
  </si>
  <si>
    <t>Make PDF out of the blog and complete the final handin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</si>
</sst>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0" fillId="0" borderId="0" xfId="0" quotePrefix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9" xfId="0" applyFont="1" applyBorder="1"/>
    <xf numFmtId="0" fontId="1" fillId="0" borderId="31" xfId="0" applyFont="1" applyBorder="1"/>
    <xf numFmtId="0" fontId="1" fillId="0" borderId="31" xfId="0" applyFont="1" applyBorder="1" applyAlignment="1">
      <alignment wrapText="1"/>
    </xf>
    <xf numFmtId="0" fontId="1" fillId="0" borderId="32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7" xfId="0" applyFont="1" applyFill="1" applyBorder="1" applyAlignment="1">
      <alignment wrapText="1"/>
    </xf>
    <xf numFmtId="0" fontId="0" fillId="3" borderId="8" xfId="0" applyFont="1" applyFill="1" applyBorder="1"/>
    <xf numFmtId="0" fontId="0" fillId="3" borderId="1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3" xfId="0" applyFill="1" applyBorder="1"/>
    <xf numFmtId="0" fontId="0" fillId="5" borderId="4" xfId="0" applyFill="1" applyBorder="1"/>
    <xf numFmtId="0" fontId="0" fillId="5" borderId="8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5" borderId="11" xfId="0" applyFill="1" applyBorder="1" applyAlignment="1">
      <alignment wrapText="1"/>
    </xf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3-44D2-9E33-803B5CACF600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43-44D2-9E33-803B5CACF60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43-44D2-9E33-803B5CACF60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43-44D2-9E33-803B5CACF6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Overall'!$B$43:$B$46</c:f>
              <c:numCache>
                <c:formatCode>General</c:formatCode>
                <c:ptCount val="4"/>
                <c:pt idx="0">
                  <c:v>113.41</c:v>
                </c:pt>
                <c:pt idx="1">
                  <c:v>90.25</c:v>
                </c:pt>
                <c:pt idx="2">
                  <c:v>213</c:v>
                </c:pt>
                <c:pt idx="3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43-44D2-9E33-803B5CAC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(Time spent)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032972351965971E-2"/>
                  <c:y val="-1.3664668721762601E-2"/>
                </c:manualLayout>
              </c:layout>
              <c:tx>
                <c:rich>
                  <a:bodyPr/>
                  <a:lstStyle/>
                  <a:p>
                    <a:fld id="{22D4B61D-92D5-46E8-81B1-9DEB176495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48-4DA7-9538-26EF1BE05274}"/>
                </c:ext>
              </c:extLst>
            </c:dLbl>
            <c:dLbl>
              <c:idx val="1"/>
              <c:layout>
                <c:manualLayout>
                  <c:x val="-9.015090321605862E-2"/>
                  <c:y val="-4.9695718184196679E-2"/>
                </c:manualLayout>
              </c:layout>
              <c:tx>
                <c:rich>
                  <a:bodyPr/>
                  <a:lstStyle/>
                  <a:p>
                    <a:fld id="{49605DE0-2C9F-4E03-A7BE-06ECCF64AC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48-4DA7-9538-26EF1BE05274}"/>
                </c:ext>
              </c:extLst>
            </c:dLbl>
            <c:dLbl>
              <c:idx val="2"/>
              <c:layout>
                <c:manualLayout>
                  <c:x val="-5.1538084294420909E-2"/>
                  <c:y val="6.5203709108798136E-2"/>
                </c:manualLayout>
              </c:layout>
              <c:tx>
                <c:rich>
                  <a:bodyPr/>
                  <a:lstStyle/>
                  <a:p>
                    <a:fld id="{56AD1F2C-CAB5-4C53-AA0A-9BEC6C6DF5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48-4DA7-9538-26EF1BE05274}"/>
                </c:ext>
              </c:extLst>
            </c:dLbl>
            <c:dLbl>
              <c:idx val="3"/>
              <c:layout>
                <c:manualLayout>
                  <c:x val="-4.8594392247336693E-2"/>
                  <c:y val="4.6317959174746785E-2"/>
                </c:manualLayout>
              </c:layout>
              <c:tx>
                <c:rich>
                  <a:bodyPr/>
                  <a:lstStyle/>
                  <a:p>
                    <a:fld id="{E85A5796-847A-42C7-8461-A06B0ADC7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48-4DA7-9538-26EF1BE05274}"/>
                </c:ext>
              </c:extLst>
            </c:dLbl>
            <c:dLbl>
              <c:idx val="4"/>
              <c:layout>
                <c:manualLayout>
                  <c:x val="-5.6278388228321999E-2"/>
                  <c:y val="-0.11310740598638261"/>
                </c:manualLayout>
              </c:layout>
              <c:tx>
                <c:rich>
                  <a:bodyPr/>
                  <a:lstStyle/>
                  <a:p>
                    <a:fld id="{36108346-DC48-4B4C-948C-6079AA429F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48-4DA7-9538-26EF1BE05274}"/>
                </c:ext>
              </c:extLst>
            </c:dLbl>
            <c:dLbl>
              <c:idx val="5"/>
              <c:layout>
                <c:manualLayout>
                  <c:x val="-2.5901043276908359E-2"/>
                  <c:y val="6.8632769014474682E-2"/>
                </c:manualLayout>
              </c:layout>
              <c:tx>
                <c:rich>
                  <a:bodyPr/>
                  <a:lstStyle/>
                  <a:p>
                    <a:fld id="{AF930381-265F-403B-8060-C53A39BC2E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48-4DA7-9538-26EF1BE05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'Use Case Overview'!$G$7:$G$12</c:f>
              <c:numCache>
                <c:formatCode>General</c:formatCode>
                <c:ptCount val="6"/>
                <c:pt idx="0">
                  <c:v>12.375</c:v>
                </c:pt>
                <c:pt idx="1">
                  <c:v>10.125</c:v>
                </c:pt>
                <c:pt idx="2">
                  <c:v>26</c:v>
                </c:pt>
                <c:pt idx="3">
                  <c:v>12.5</c:v>
                </c:pt>
                <c:pt idx="4">
                  <c:v>1.5</c:v>
                </c:pt>
                <c:pt idx="5">
                  <c:v>15.5</c:v>
                </c:pt>
              </c:numCache>
            </c:numRef>
          </c:xVal>
          <c:yVal>
            <c:numRef>
              <c:f>'Use Case Overview'!$H$7:$H$12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58</c:v>
                </c:pt>
                <c:pt idx="4">
                  <c:v>66</c:v>
                </c:pt>
                <c:pt idx="5">
                  <c:v>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Overview'!$B$7:$B$12</c15:f>
                <c15:dlblRangeCache>
                  <c:ptCount val="6"/>
                  <c:pt idx="0">
                    <c:v>Upgrade Towers</c:v>
                  </c:pt>
                  <c:pt idx="1">
                    <c:v>Sell Towers</c:v>
                  </c:pt>
                  <c:pt idx="2">
                    <c:v>Select between different Towers</c:v>
                  </c:pt>
                  <c:pt idx="3">
                    <c:v>Edit Settings</c:v>
                  </c:pt>
                  <c:pt idx="4">
                    <c:v>Toggle Sound &amp; Animations</c:v>
                  </c:pt>
                  <c:pt idx="5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F948-4DA7-9538-26EF1BE05274}"/>
            </c:ext>
          </c:extLst>
        </c:ser>
        <c:ser>
          <c:idx val="0"/>
          <c:order val="1"/>
          <c:tx>
            <c:v>Time spent 1-4</c:v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5306616265064806E-2"/>
                  <c:y val="-8.9103986646646718E-2"/>
                </c:manualLayout>
              </c:layout>
              <c:tx>
                <c:rich>
                  <a:bodyPr/>
                  <a:lstStyle/>
                  <a:p>
                    <a:fld id="{CDDA7B28-6582-4E89-BB49-F15A92DD12C5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92-4901-8439-7366A9F23BD8}"/>
                </c:ext>
              </c:extLst>
            </c:dLbl>
            <c:dLbl>
              <c:idx val="1"/>
              <c:layout>
                <c:manualLayout>
                  <c:x val="-0.11124523343697812"/>
                  <c:y val="5.6605138891776437E-2"/>
                </c:manualLayout>
              </c:layout>
              <c:tx>
                <c:rich>
                  <a:bodyPr/>
                  <a:lstStyle/>
                  <a:p>
                    <a:fld id="{927BE7D3-B806-4CFE-8605-55BD1CFE505C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92-4901-8439-7366A9F23BD8}"/>
                </c:ext>
              </c:extLst>
            </c:dLbl>
            <c:dLbl>
              <c:idx val="2"/>
              <c:layout>
                <c:manualLayout>
                  <c:x val="-8.0009472585289301E-2"/>
                  <c:y val="9.2636188354210544E-2"/>
                </c:manualLayout>
              </c:layout>
              <c:tx>
                <c:rich>
                  <a:bodyPr/>
                  <a:lstStyle/>
                  <a:p>
                    <a:fld id="{3A435C1C-00F7-4753-9C3D-97A220A083A4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92-4901-8439-7366A9F23BD8}"/>
                </c:ext>
              </c:extLst>
            </c:dLbl>
            <c:dLbl>
              <c:idx val="3"/>
              <c:layout>
                <c:manualLayout>
                  <c:x val="-2.8386854084005014E-2"/>
                  <c:y val="6.8632769014474682E-2"/>
                </c:manualLayout>
              </c:layout>
              <c:tx>
                <c:rich>
                  <a:bodyPr/>
                  <a:lstStyle/>
                  <a:p>
                    <a:fld id="{6601609D-EF55-43D8-9E51-D5335665D880}" type="CELLRANGE">
                      <a:rPr lang="en-US" sz="90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92-4901-8439-7366A9F23B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0.49004375722310628"/>
                  <c:y val="-0.207825060703810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800" baseline="0"/>
                      <a:t>y = 3,7778x + 41,778</a:t>
                    </a:r>
                    <a:endParaRPr lang="en-US" sz="800"/>
                  </a:p>
                </c:rich>
              </c:tx>
              <c:numFmt formatCode="General" sourceLinked="0"/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Ref>
              <c:f>'Use Case Overview'!$H$3:$H$6</c:f>
              <c:numCache>
                <c:formatCode>General</c:formatCode>
                <c:ptCount val="4"/>
                <c:pt idx="0">
                  <c:v>82</c:v>
                </c:pt>
                <c:pt idx="1">
                  <c:v>81</c:v>
                </c:pt>
                <c:pt idx="2">
                  <c:v>64</c:v>
                </c:pt>
                <c:pt idx="3">
                  <c:v>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Overview'!$B$3:$B$12</c15:f>
                <c15:dlblRangeCache>
                  <c:ptCount val="10"/>
                  <c:pt idx="0">
                    <c:v>start the game from the menu</c:v>
                  </c:pt>
                  <c:pt idx="1">
                    <c:v>start waves</c:v>
                  </c:pt>
                  <c:pt idx="2">
                    <c:v>build towers on selected area</c:v>
                  </c:pt>
                  <c:pt idx="3">
                    <c:v>return to main menu</c:v>
                  </c:pt>
                  <c:pt idx="4">
                    <c:v>Upgrade Towers</c:v>
                  </c:pt>
                  <c:pt idx="5">
                    <c:v>Sell Towers</c:v>
                  </c:pt>
                  <c:pt idx="6">
                    <c:v>Select between different Towers</c:v>
                  </c:pt>
                  <c:pt idx="7">
                    <c:v>Edit Settings</c:v>
                  </c:pt>
                  <c:pt idx="8">
                    <c:v>Toggle Sound &amp; Animations</c:v>
                  </c:pt>
                  <c:pt idx="9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392-4901-8439-7366A9F2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(Estimation)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>
              <a:noFill/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8054918412606E-2"/>
                  <c:y val="-9.5962106457999838E-2"/>
                </c:manualLayout>
              </c:layout>
              <c:tx>
                <c:rich>
                  <a:bodyPr/>
                  <a:lstStyle/>
                  <a:p>
                    <a:fld id="{22D4B61D-92D5-46E8-81B1-9DEB176495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52-47A0-8697-E17048AB6782}"/>
                </c:ext>
              </c:extLst>
            </c:dLbl>
            <c:dLbl>
              <c:idx val="1"/>
              <c:layout>
                <c:manualLayout>
                  <c:x val="2.3056593497284134E-2"/>
                  <c:y val="-5.1179394104014994E-3"/>
                </c:manualLayout>
              </c:layout>
              <c:tx>
                <c:rich>
                  <a:bodyPr/>
                  <a:lstStyle/>
                  <a:p>
                    <a:fld id="{190F681F-40E4-40E9-B91E-2B0AF48B97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52-47A0-8697-E17048AB6782}"/>
                </c:ext>
              </c:extLst>
            </c:dLbl>
            <c:dLbl>
              <c:idx val="2"/>
              <c:layout>
                <c:manualLayout>
                  <c:x val="-2.7009793339863385E-2"/>
                  <c:y val="0.16807550627909476"/>
                </c:manualLayout>
              </c:layout>
              <c:tx>
                <c:rich>
                  <a:bodyPr/>
                  <a:lstStyle/>
                  <a:p>
                    <a:fld id="{56AD1F2C-CAB5-4C53-AA0A-9BEC6C6DF5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C52-47A0-8697-E17048AB6782}"/>
                </c:ext>
              </c:extLst>
            </c:dLbl>
            <c:dLbl>
              <c:idx val="3"/>
              <c:layout>
                <c:manualLayout>
                  <c:x val="-6.7462308366227144E-2"/>
                  <c:y val="9.7753857759895063E-2"/>
                </c:manualLayout>
              </c:layout>
              <c:tx>
                <c:rich>
                  <a:bodyPr/>
                  <a:lstStyle/>
                  <a:p>
                    <a:fld id="{E85A5796-847A-42C7-8461-A06B0ADC7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52-47A0-8697-E17048AB6782}"/>
                </c:ext>
              </c:extLst>
            </c:dLbl>
            <c:dLbl>
              <c:idx val="4"/>
              <c:layout>
                <c:manualLayout>
                  <c:x val="-0.1732594681654428"/>
                  <c:y val="-4.7955267778528154E-2"/>
                </c:manualLayout>
              </c:layout>
              <c:tx>
                <c:rich>
                  <a:bodyPr/>
                  <a:lstStyle/>
                  <a:p>
                    <a:fld id="{36108346-DC48-4B4C-948C-6079AA429F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52-47A0-8697-E17048AB6782}"/>
                </c:ext>
              </c:extLst>
            </c:dLbl>
            <c:dLbl>
              <c:idx val="5"/>
              <c:layout>
                <c:manualLayout>
                  <c:x val="-0.18439153867558816"/>
                  <c:y val="-8.9103986646646746E-2"/>
                </c:manualLayout>
              </c:layout>
              <c:tx>
                <c:rich>
                  <a:bodyPr/>
                  <a:lstStyle/>
                  <a:p>
                    <a:fld id="{AF930381-265F-403B-8060-C53A39BC2E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C52-47A0-8697-E17048AB67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'Use Case Overview'!$I$7:$I$12</c:f>
              <c:numCache>
                <c:formatCode>General</c:formatCode>
                <c:ptCount val="6"/>
                <c:pt idx="0">
                  <c:v>10.1</c:v>
                </c:pt>
                <c:pt idx="1">
                  <c:v>10.1</c:v>
                </c:pt>
                <c:pt idx="2">
                  <c:v>9.86</c:v>
                </c:pt>
                <c:pt idx="3">
                  <c:v>4.3</c:v>
                </c:pt>
                <c:pt idx="4">
                  <c:v>6.4</c:v>
                </c:pt>
                <c:pt idx="5">
                  <c:v>9.1</c:v>
                </c:pt>
              </c:numCache>
            </c:numRef>
          </c:xVal>
          <c:yVal>
            <c:numRef>
              <c:f>'Use Case Overview'!$H$7:$H$12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58</c:v>
                </c:pt>
                <c:pt idx="4">
                  <c:v>66</c:v>
                </c:pt>
                <c:pt idx="5">
                  <c:v>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Overview'!$B$7:$B$12</c15:f>
                <c15:dlblRangeCache>
                  <c:ptCount val="6"/>
                  <c:pt idx="0">
                    <c:v>Upgrade Towers</c:v>
                  </c:pt>
                  <c:pt idx="1">
                    <c:v>Sell Towers</c:v>
                  </c:pt>
                  <c:pt idx="2">
                    <c:v>Select between different Towers</c:v>
                  </c:pt>
                  <c:pt idx="3">
                    <c:v>Edit Settings</c:v>
                  </c:pt>
                  <c:pt idx="4">
                    <c:v>Toggle Sound &amp; Animations</c:v>
                  </c:pt>
                  <c:pt idx="5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4C52-47A0-8697-E17048AB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Overall'!$B$38:$B$40</c:f>
              <c:strCache>
                <c:ptCount val="3"/>
                <c:pt idx="0">
                  <c:v>156.5</c:v>
                </c:pt>
                <c:pt idx="1">
                  <c:v>106.25</c:v>
                </c:pt>
                <c:pt idx="2">
                  <c:v>194.16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1-416E-89C3-C59D7AC57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1-416E-89C3-C59D7AC57D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1-416E-89C3-C59D7AC57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Overall'!$A$38:$A$40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'Charts Overall'!$B$38:$B$40</c:f>
              <c:numCache>
                <c:formatCode>General</c:formatCode>
                <c:ptCount val="3"/>
                <c:pt idx="0">
                  <c:v>156.5</c:v>
                </c:pt>
                <c:pt idx="1">
                  <c:v>106.25</c:v>
                </c:pt>
                <c:pt idx="2">
                  <c:v>194.16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1-416E-89C3-C59D7AC5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5E94-4F07-AB1C-27F8690B7E73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C-5E94-4F07-AB1C-27F8690B7E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E-5E94-4F07-AB1C-27F8690B7E7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0-5E94-4F07-AB1C-27F8690B7E7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Overall'!$C$38:$F$38</c:f>
              <c:numCache>
                <c:formatCode>General</c:formatCode>
                <c:ptCount val="4"/>
                <c:pt idx="0">
                  <c:v>19.25</c:v>
                </c:pt>
                <c:pt idx="1">
                  <c:v>20.25</c:v>
                </c:pt>
                <c:pt idx="2">
                  <c:v>109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4-4F07-AB1C-27F8690B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A-45DF-BCB8-12A12B241946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A-45DF-BCB8-12A12B2419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A-45DF-BCB8-12A12B24194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A-45DF-BCB8-12A12B241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Overall'!$C$39:$F$39</c:f>
              <c:numCache>
                <c:formatCode>General</c:formatCode>
                <c:ptCount val="4"/>
                <c:pt idx="0">
                  <c:v>26.25</c:v>
                </c:pt>
                <c:pt idx="1">
                  <c:v>27.25</c:v>
                </c:pt>
                <c:pt idx="2">
                  <c:v>47.25</c:v>
                </c:pt>
                <c:pt idx="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8A-45DF-BCB8-12A12B24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7B-495D-8DF0-306AAD440CB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7B-495D-8DF0-306AAD440CB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7B-495D-8DF0-306AAD440CB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7B-495D-8DF0-306AAD440C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Overall'!$C$40:$F$40</c:f>
              <c:numCache>
                <c:formatCode>General</c:formatCode>
                <c:ptCount val="4"/>
                <c:pt idx="0">
                  <c:v>67.91</c:v>
                </c:pt>
                <c:pt idx="1">
                  <c:v>42.75</c:v>
                </c:pt>
                <c:pt idx="2">
                  <c:v>56.75</c:v>
                </c:pt>
                <c:pt idx="3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7B-495D-8DF0-306AAD44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007A72-50DD-4084-8F52-822A32C09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3017777-8CCD-461F-90CE-7BFB1651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62B86E-DC77-438A-99FB-4A105BAF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D58C99-6CEE-4E0A-B19F-BB71DDD0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44BF5E-B189-4FEE-B12A-18691C88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51</xdr:row>
      <xdr:rowOff>63500</xdr:rowOff>
    </xdr:from>
    <xdr:to>
      <xdr:col>20</xdr:col>
      <xdr:colOff>730253</xdr:colOff>
      <xdr:row>67</xdr:row>
      <xdr:rowOff>223839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F86FC43-FF5D-4E1E-9B20-49A041E7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selection activeCell="B29" sqref="B29"/>
    </sheetView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154"/>
  <sheetViews>
    <sheetView workbookViewId="0">
      <selection activeCell="L6" sqref="L6"/>
    </sheetView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135" t="s">
        <v>2</v>
      </c>
      <c r="B1" s="136" t="s">
        <v>0</v>
      </c>
      <c r="C1" s="136" t="s">
        <v>1</v>
      </c>
      <c r="D1" s="137" t="s">
        <v>3</v>
      </c>
      <c r="E1" s="136" t="s">
        <v>4</v>
      </c>
      <c r="F1" s="136" t="s">
        <v>5</v>
      </c>
      <c r="G1" s="136" t="s">
        <v>6</v>
      </c>
      <c r="H1" s="136" t="s">
        <v>20</v>
      </c>
      <c r="I1" s="138" t="s">
        <v>21</v>
      </c>
      <c r="L1" s="6" t="s">
        <v>88</v>
      </c>
      <c r="M1" s="7" t="s">
        <v>89</v>
      </c>
      <c r="N1" s="8" t="s">
        <v>329</v>
      </c>
      <c r="O1" s="8" t="s">
        <v>93</v>
      </c>
      <c r="P1" s="8" t="s">
        <v>94</v>
      </c>
      <c r="Q1" s="9" t="s">
        <v>95</v>
      </c>
    </row>
    <row r="2" spans="1:17" x14ac:dyDescent="0.35">
      <c r="A2" s="139" t="s">
        <v>223</v>
      </c>
      <c r="B2" s="140" t="s">
        <v>18</v>
      </c>
      <c r="C2" s="140" t="s">
        <v>19</v>
      </c>
      <c r="D2" s="141" t="s">
        <v>224</v>
      </c>
      <c r="E2" s="140" t="s">
        <v>225</v>
      </c>
      <c r="F2" s="140">
        <v>2</v>
      </c>
      <c r="G2" s="140">
        <v>3.75</v>
      </c>
      <c r="H2" s="140" t="s">
        <v>28</v>
      </c>
      <c r="I2" s="142">
        <v>0.5</v>
      </c>
      <c r="L2" s="4" t="s">
        <v>28</v>
      </c>
      <c r="M2" s="5">
        <f>SUM(N2:Q2)</f>
        <v>100.75</v>
      </c>
      <c r="N2" s="5">
        <f>I23+I26+I28+I42+I45+I74+I77+I78+I86+I96+I124+I137+I140+I148+I151</f>
        <v>12</v>
      </c>
      <c r="O2" s="5">
        <f>I2+I5+I8+I10+I13+I92</f>
        <v>4.5</v>
      </c>
      <c r="P2" s="5">
        <f>I32+I33+I34+I35+I38+I49+I52+I55+I58+I61+I67+I72+I83+I101+I110+I113+I116+I120+I121+I133+I134</f>
        <v>83</v>
      </c>
      <c r="Q2" s="5">
        <f>I105+I127+I143</f>
        <v>1.25</v>
      </c>
    </row>
    <row r="3" spans="1:17" x14ac:dyDescent="0.35">
      <c r="A3" s="143"/>
      <c r="B3" s="14"/>
      <c r="C3" s="14"/>
      <c r="D3" s="14"/>
      <c r="E3" s="14"/>
      <c r="F3" s="14"/>
      <c r="G3" s="14"/>
      <c r="H3" s="14" t="s">
        <v>23</v>
      </c>
      <c r="I3" s="144">
        <v>2.5</v>
      </c>
      <c r="L3" s="2" t="s">
        <v>23</v>
      </c>
      <c r="M3" s="3">
        <f>SUM(N3:Q3)</f>
        <v>61.5</v>
      </c>
      <c r="N3" s="3">
        <f>I17+I24+I29+I31+I46+I64+I75+I79+I87+I89+I97+I99+I125+I138+I141+I149+I152</f>
        <v>13</v>
      </c>
      <c r="O3" s="3">
        <f>I3+I6+I11+I14+I90+I136</f>
        <v>6</v>
      </c>
      <c r="P3" s="3">
        <f>I36+I39+I50+I53+I56+I59+I62+I84+I100+I102+I108+I111+I114+I117+I122+I131+I132</f>
        <v>40.5</v>
      </c>
      <c r="Q3" s="3">
        <f>I106+I128+I144</f>
        <v>2</v>
      </c>
    </row>
    <row r="4" spans="1:17" ht="15" thickBot="1" x14ac:dyDescent="0.4">
      <c r="A4" s="145"/>
      <c r="B4" s="41"/>
      <c r="C4" s="41"/>
      <c r="D4" s="41"/>
      <c r="E4" s="41"/>
      <c r="F4" s="41"/>
      <c r="G4" s="41"/>
      <c r="H4" s="41" t="s">
        <v>22</v>
      </c>
      <c r="I4" s="146">
        <v>0.75</v>
      </c>
      <c r="L4" s="2" t="s">
        <v>22</v>
      </c>
      <c r="M4" s="3">
        <f>SUM(N4:Q4)</f>
        <v>119.25</v>
      </c>
      <c r="N4" s="3">
        <f>I16+I18+I19+I20+I21+I22+I25+I27+I30+I41+I43+I44+I47+I65+I66+I76+I80+I88+I95+I98+I126+I139+I142+I146+I147+I150+I153+I154</f>
        <v>37.25</v>
      </c>
      <c r="O4" s="3">
        <f>I4+I7+I9+I12+I15+I68+I70+I71+I81+I82+I91+I93+I94+I130</f>
        <v>27</v>
      </c>
      <c r="P4" s="3">
        <f>I37+I40+I51+I54+I57+I60+I63+I73+I85+I103+I109+I112+I115+I118+I119+I123+I135</f>
        <v>37</v>
      </c>
      <c r="Q4" s="3">
        <f>I48+I69+I104+I107+I129+I145</f>
        <v>18</v>
      </c>
    </row>
    <row r="5" spans="1:17" x14ac:dyDescent="0.35">
      <c r="A5" s="147" t="s">
        <v>226</v>
      </c>
      <c r="B5" s="37" t="s">
        <v>18</v>
      </c>
      <c r="C5" s="37" t="s">
        <v>19</v>
      </c>
      <c r="D5" s="37" t="s">
        <v>227</v>
      </c>
      <c r="E5" s="37" t="s">
        <v>228</v>
      </c>
      <c r="F5" s="37">
        <v>2</v>
      </c>
      <c r="G5" s="37">
        <v>2.75</v>
      </c>
      <c r="H5" s="37" t="s">
        <v>28</v>
      </c>
      <c r="I5" s="148">
        <v>0.5</v>
      </c>
    </row>
    <row r="6" spans="1:17" x14ac:dyDescent="0.35">
      <c r="A6" s="143"/>
      <c r="B6" s="14"/>
      <c r="C6" s="14"/>
      <c r="D6" s="14"/>
      <c r="E6" s="14"/>
      <c r="F6" s="14"/>
      <c r="G6" s="14"/>
      <c r="H6" s="14" t="s">
        <v>23</v>
      </c>
      <c r="I6" s="144">
        <v>1.5</v>
      </c>
    </row>
    <row r="7" spans="1:17" ht="15" thickBot="1" x14ac:dyDescent="0.4">
      <c r="A7" s="145"/>
      <c r="B7" s="41"/>
      <c r="C7" s="41"/>
      <c r="D7" s="41"/>
      <c r="E7" s="41"/>
      <c r="F7" s="41"/>
      <c r="G7" s="41"/>
      <c r="H7" s="41" t="s">
        <v>22</v>
      </c>
      <c r="I7" s="146">
        <v>0.75</v>
      </c>
    </row>
    <row r="8" spans="1:17" ht="29.5" thickBot="1" x14ac:dyDescent="0.4">
      <c r="A8" s="149" t="s">
        <v>229</v>
      </c>
      <c r="B8" s="29" t="s">
        <v>18</v>
      </c>
      <c r="C8" s="29" t="s">
        <v>19</v>
      </c>
      <c r="D8" s="29" t="s">
        <v>230</v>
      </c>
      <c r="E8" s="29" t="s">
        <v>231</v>
      </c>
      <c r="F8" s="29">
        <v>2</v>
      </c>
      <c r="G8" s="29">
        <v>2</v>
      </c>
      <c r="H8" s="29" t="s">
        <v>28</v>
      </c>
      <c r="I8" s="150">
        <v>2</v>
      </c>
    </row>
    <row r="9" spans="1:17" ht="15" thickBot="1" x14ac:dyDescent="0.4">
      <c r="A9" s="149" t="s">
        <v>232</v>
      </c>
      <c r="B9" s="29" t="s">
        <v>18</v>
      </c>
      <c r="C9" s="29" t="s">
        <v>19</v>
      </c>
      <c r="D9" s="29" t="s">
        <v>234</v>
      </c>
      <c r="E9" s="29" t="s">
        <v>233</v>
      </c>
      <c r="F9" s="29">
        <v>2</v>
      </c>
      <c r="G9" s="29">
        <v>1</v>
      </c>
      <c r="H9" s="29" t="s">
        <v>22</v>
      </c>
      <c r="I9" s="150">
        <v>1</v>
      </c>
      <c r="L9" s="10" t="s">
        <v>87</v>
      </c>
      <c r="M9" s="9" t="s">
        <v>91</v>
      </c>
    </row>
    <row r="10" spans="1:17" ht="29" x14ac:dyDescent="0.35">
      <c r="A10" s="147" t="s">
        <v>235</v>
      </c>
      <c r="B10" s="37" t="s">
        <v>18</v>
      </c>
      <c r="C10" s="37" t="s">
        <v>19</v>
      </c>
      <c r="D10" s="37" t="s">
        <v>236</v>
      </c>
      <c r="E10" s="37" t="s">
        <v>237</v>
      </c>
      <c r="F10" s="37">
        <v>2</v>
      </c>
      <c r="G10" s="37">
        <v>1.5</v>
      </c>
      <c r="H10" s="37" t="s">
        <v>28</v>
      </c>
      <c r="I10" s="148">
        <v>0.5</v>
      </c>
      <c r="L10" s="4" t="s">
        <v>14</v>
      </c>
      <c r="M10" s="5">
        <f>SUM(N2:N4)</f>
        <v>62.25</v>
      </c>
    </row>
    <row r="11" spans="1:17" x14ac:dyDescent="0.35">
      <c r="A11" s="143"/>
      <c r="B11" s="14"/>
      <c r="C11" s="14"/>
      <c r="D11" s="14"/>
      <c r="E11" s="14"/>
      <c r="F11" s="14"/>
      <c r="G11" s="14"/>
      <c r="H11" s="14" t="s">
        <v>23</v>
      </c>
      <c r="I11" s="144">
        <v>0.5</v>
      </c>
      <c r="L11" s="2" t="s">
        <v>18</v>
      </c>
      <c r="M11" s="3">
        <f>SUM(O2:O4)</f>
        <v>37.5</v>
      </c>
    </row>
    <row r="12" spans="1:17" ht="15" thickBot="1" x14ac:dyDescent="0.4">
      <c r="A12" s="145"/>
      <c r="B12" s="41"/>
      <c r="C12" s="41"/>
      <c r="D12" s="41"/>
      <c r="E12" s="41"/>
      <c r="F12" s="41"/>
      <c r="G12" s="41"/>
      <c r="H12" s="41" t="s">
        <v>22</v>
      </c>
      <c r="I12" s="146">
        <v>0.5</v>
      </c>
      <c r="L12" s="2" t="s">
        <v>52</v>
      </c>
      <c r="M12" s="3">
        <f>SUM(P2:P4)</f>
        <v>160.5</v>
      </c>
    </row>
    <row r="13" spans="1:17" ht="29" x14ac:dyDescent="0.35">
      <c r="A13" s="147" t="s">
        <v>238</v>
      </c>
      <c r="B13" s="37" t="s">
        <v>18</v>
      </c>
      <c r="C13" s="37" t="s">
        <v>19</v>
      </c>
      <c r="D13" s="37" t="s">
        <v>239</v>
      </c>
      <c r="E13" s="37" t="s">
        <v>272</v>
      </c>
      <c r="F13" s="37">
        <v>2</v>
      </c>
      <c r="G13" s="37">
        <v>2.25</v>
      </c>
      <c r="H13" s="37" t="s">
        <v>28</v>
      </c>
      <c r="I13" s="148">
        <v>0.75</v>
      </c>
      <c r="L13" s="2" t="s">
        <v>43</v>
      </c>
      <c r="M13" s="3">
        <f>SUM(Q2:Q4)</f>
        <v>21.25</v>
      </c>
    </row>
    <row r="14" spans="1:17" x14ac:dyDescent="0.35">
      <c r="A14" s="143"/>
      <c r="B14" s="14"/>
      <c r="C14" s="14"/>
      <c r="D14" s="14"/>
      <c r="E14" s="14"/>
      <c r="F14" s="14"/>
      <c r="G14" s="14"/>
      <c r="H14" s="14" t="s">
        <v>23</v>
      </c>
      <c r="I14" s="144">
        <v>0.75</v>
      </c>
    </row>
    <row r="15" spans="1:17" ht="15" thickBot="1" x14ac:dyDescent="0.4">
      <c r="A15" s="145"/>
      <c r="B15" s="41"/>
      <c r="C15" s="41"/>
      <c r="D15" s="41"/>
      <c r="E15" s="41"/>
      <c r="F15" s="41"/>
      <c r="G15" s="41"/>
      <c r="H15" s="41" t="s">
        <v>22</v>
      </c>
      <c r="I15" s="146">
        <v>0.75</v>
      </c>
    </row>
    <row r="16" spans="1:17" ht="15" thickBot="1" x14ac:dyDescent="0.4">
      <c r="A16" s="151" t="s">
        <v>240</v>
      </c>
      <c r="B16" s="33" t="s">
        <v>241</v>
      </c>
      <c r="C16" s="33" t="s">
        <v>19</v>
      </c>
      <c r="D16" s="33" t="s">
        <v>242</v>
      </c>
      <c r="E16" s="33"/>
      <c r="F16" s="33">
        <v>0.25</v>
      </c>
      <c r="G16" s="33">
        <v>0.25</v>
      </c>
      <c r="H16" s="33" t="s">
        <v>22</v>
      </c>
      <c r="I16" s="152">
        <v>0.25</v>
      </c>
      <c r="L16" s="10" t="s">
        <v>4</v>
      </c>
      <c r="M16" s="9" t="s">
        <v>91</v>
      </c>
    </row>
    <row r="17" spans="1:13" x14ac:dyDescent="0.35">
      <c r="A17" s="153" t="s">
        <v>243</v>
      </c>
      <c r="B17" s="21" t="s">
        <v>241</v>
      </c>
      <c r="C17" s="21" t="s">
        <v>19</v>
      </c>
      <c r="D17" s="21" t="s">
        <v>244</v>
      </c>
      <c r="E17" s="21"/>
      <c r="F17" s="21">
        <v>2</v>
      </c>
      <c r="G17" s="21">
        <v>1</v>
      </c>
      <c r="H17" s="21" t="s">
        <v>23</v>
      </c>
      <c r="I17" s="154">
        <v>0.75</v>
      </c>
      <c r="L17" s="4" t="s">
        <v>225</v>
      </c>
      <c r="M17" s="5">
        <f>SUM(G2,G55/2,G100)</f>
        <v>12.375</v>
      </c>
    </row>
    <row r="18" spans="1:13" ht="15" thickBot="1" x14ac:dyDescent="0.4">
      <c r="A18" s="155"/>
      <c r="B18" s="25"/>
      <c r="C18" s="25"/>
      <c r="D18" s="25"/>
      <c r="E18" s="25"/>
      <c r="F18" s="25"/>
      <c r="G18" s="25"/>
      <c r="H18" s="25" t="s">
        <v>22</v>
      </c>
      <c r="I18" s="156">
        <v>0.25</v>
      </c>
      <c r="L18" s="2" t="s">
        <v>228</v>
      </c>
      <c r="M18" s="3">
        <f>SUM(G5,G55/2)</f>
        <v>10.125</v>
      </c>
    </row>
    <row r="19" spans="1:13" ht="29.5" thickBot="1" x14ac:dyDescent="0.4">
      <c r="A19" s="151" t="s">
        <v>245</v>
      </c>
      <c r="B19" s="33" t="s">
        <v>241</v>
      </c>
      <c r="C19" s="33" t="s">
        <v>19</v>
      </c>
      <c r="D19" s="33" t="s">
        <v>246</v>
      </c>
      <c r="E19" s="33"/>
      <c r="F19" s="33">
        <v>0.25</v>
      </c>
      <c r="G19" s="33">
        <v>0.25</v>
      </c>
      <c r="H19" s="33" t="s">
        <v>22</v>
      </c>
      <c r="I19" s="152">
        <v>0.25</v>
      </c>
      <c r="L19" s="2" t="s">
        <v>269</v>
      </c>
      <c r="M19" s="3">
        <f>SUM(G8,G35)</f>
        <v>26</v>
      </c>
    </row>
    <row r="20" spans="1:13" ht="29.5" thickBot="1" x14ac:dyDescent="0.4">
      <c r="A20" s="151" t="s">
        <v>247</v>
      </c>
      <c r="B20" s="33" t="s">
        <v>241</v>
      </c>
      <c r="C20" s="33" t="s">
        <v>19</v>
      </c>
      <c r="D20" s="33" t="s">
        <v>248</v>
      </c>
      <c r="E20" s="33"/>
      <c r="F20" s="33">
        <v>1</v>
      </c>
      <c r="G20" s="33">
        <v>0.75</v>
      </c>
      <c r="H20" s="33" t="s">
        <v>22</v>
      </c>
      <c r="I20" s="152">
        <v>0.75</v>
      </c>
      <c r="L20" s="2" t="s">
        <v>233</v>
      </c>
      <c r="M20" s="3">
        <f>SUM(G9,G52)</f>
        <v>12.5</v>
      </c>
    </row>
    <row r="21" spans="1:13" ht="29.5" thickBot="1" x14ac:dyDescent="0.4">
      <c r="A21" s="151" t="s">
        <v>249</v>
      </c>
      <c r="B21" s="33" t="s">
        <v>241</v>
      </c>
      <c r="C21" s="33" t="s">
        <v>19</v>
      </c>
      <c r="D21" s="33" t="s">
        <v>250</v>
      </c>
      <c r="E21" s="33"/>
      <c r="F21" s="33">
        <v>1</v>
      </c>
      <c r="G21" s="33">
        <v>0.5</v>
      </c>
      <c r="H21" s="33" t="s">
        <v>22</v>
      </c>
      <c r="I21" s="152">
        <v>0.5</v>
      </c>
      <c r="L21" s="2" t="s">
        <v>237</v>
      </c>
      <c r="M21" s="3">
        <f>SUM(G10)</f>
        <v>1.5</v>
      </c>
    </row>
    <row r="22" spans="1:13" ht="15" thickBot="1" x14ac:dyDescent="0.4">
      <c r="A22" s="151" t="s">
        <v>251</v>
      </c>
      <c r="B22" s="33" t="s">
        <v>241</v>
      </c>
      <c r="C22" s="33" t="s">
        <v>19</v>
      </c>
      <c r="D22" s="33" t="s">
        <v>252</v>
      </c>
      <c r="E22" s="33"/>
      <c r="F22" s="33">
        <v>2</v>
      </c>
      <c r="G22" s="33">
        <v>1.75</v>
      </c>
      <c r="H22" s="33" t="s">
        <v>22</v>
      </c>
      <c r="I22" s="152">
        <v>1.75</v>
      </c>
      <c r="L22" s="2" t="s">
        <v>272</v>
      </c>
      <c r="M22" s="3">
        <f>SUM(G13,G38)</f>
        <v>15.5</v>
      </c>
    </row>
    <row r="23" spans="1:13" x14ac:dyDescent="0.35">
      <c r="A23" s="153" t="s">
        <v>253</v>
      </c>
      <c r="B23" s="21" t="s">
        <v>241</v>
      </c>
      <c r="C23" s="21" t="s">
        <v>19</v>
      </c>
      <c r="D23" s="21" t="s">
        <v>254</v>
      </c>
      <c r="E23" s="21"/>
      <c r="F23" s="21">
        <v>1.5</v>
      </c>
      <c r="G23" s="21">
        <v>2.25</v>
      </c>
      <c r="H23" s="21" t="s">
        <v>28</v>
      </c>
      <c r="I23" s="154">
        <v>0.75</v>
      </c>
    </row>
    <row r="24" spans="1:13" x14ac:dyDescent="0.35">
      <c r="A24" s="157"/>
      <c r="B24" s="12"/>
      <c r="C24" s="12"/>
      <c r="D24" s="12"/>
      <c r="E24" s="12"/>
      <c r="F24" s="12"/>
      <c r="G24" s="12"/>
      <c r="H24" s="12" t="s">
        <v>23</v>
      </c>
      <c r="I24" s="158">
        <v>0.75</v>
      </c>
    </row>
    <row r="25" spans="1:13" ht="15" thickBot="1" x14ac:dyDescent="0.4">
      <c r="A25" s="155"/>
      <c r="B25" s="25"/>
      <c r="C25" s="25"/>
      <c r="D25" s="25"/>
      <c r="E25" s="25"/>
      <c r="F25" s="25"/>
      <c r="G25" s="25"/>
      <c r="H25" s="25" t="s">
        <v>22</v>
      </c>
      <c r="I25" s="156">
        <v>0.75</v>
      </c>
    </row>
    <row r="26" spans="1:13" x14ac:dyDescent="0.35">
      <c r="A26" s="153" t="s">
        <v>255</v>
      </c>
      <c r="B26" s="21" t="s">
        <v>241</v>
      </c>
      <c r="C26" s="21" t="s">
        <v>19</v>
      </c>
      <c r="D26" s="21" t="s">
        <v>256</v>
      </c>
      <c r="E26" s="21"/>
      <c r="F26" s="21">
        <v>2</v>
      </c>
      <c r="G26" s="21">
        <v>0.75</v>
      </c>
      <c r="H26" s="21" t="s">
        <v>28</v>
      </c>
      <c r="I26" s="154">
        <v>0.25</v>
      </c>
    </row>
    <row r="27" spans="1:13" ht="15" thickBot="1" x14ac:dyDescent="0.4">
      <c r="A27" s="155"/>
      <c r="B27" s="25"/>
      <c r="C27" s="25"/>
      <c r="D27" s="25"/>
      <c r="E27" s="25"/>
      <c r="F27" s="25"/>
      <c r="G27" s="25"/>
      <c r="H27" s="25" t="s">
        <v>22</v>
      </c>
      <c r="I27" s="156">
        <v>0.5</v>
      </c>
    </row>
    <row r="28" spans="1:13" x14ac:dyDescent="0.35">
      <c r="A28" s="153" t="s">
        <v>257</v>
      </c>
      <c r="B28" s="21" t="s">
        <v>241</v>
      </c>
      <c r="C28" s="21" t="s">
        <v>19</v>
      </c>
      <c r="D28" s="21" t="s">
        <v>258</v>
      </c>
      <c r="E28" s="21"/>
      <c r="F28" s="21">
        <v>1.5</v>
      </c>
      <c r="G28" s="21">
        <v>2</v>
      </c>
      <c r="H28" s="21" t="s">
        <v>28</v>
      </c>
      <c r="I28" s="154">
        <v>1.25</v>
      </c>
    </row>
    <row r="29" spans="1:13" x14ac:dyDescent="0.35">
      <c r="A29" s="157"/>
      <c r="B29" s="12"/>
      <c r="C29" s="12"/>
      <c r="D29" s="12"/>
      <c r="E29" s="12"/>
      <c r="F29" s="12"/>
      <c r="G29" s="12"/>
      <c r="H29" s="12" t="s">
        <v>23</v>
      </c>
      <c r="I29" s="158">
        <v>0.25</v>
      </c>
    </row>
    <row r="30" spans="1:13" ht="15" thickBot="1" x14ac:dyDescent="0.4">
      <c r="A30" s="155"/>
      <c r="B30" s="25"/>
      <c r="C30" s="25"/>
      <c r="D30" s="25"/>
      <c r="E30" s="25"/>
      <c r="F30" s="25"/>
      <c r="G30" s="25"/>
      <c r="H30" s="25" t="s">
        <v>22</v>
      </c>
      <c r="I30" s="156">
        <v>0.5</v>
      </c>
    </row>
    <row r="31" spans="1:13" ht="15" thickBot="1" x14ac:dyDescent="0.4">
      <c r="A31" s="151" t="s">
        <v>259</v>
      </c>
      <c r="B31" s="33" t="s">
        <v>241</v>
      </c>
      <c r="C31" s="33" t="s">
        <v>19</v>
      </c>
      <c r="D31" s="33" t="s">
        <v>260</v>
      </c>
      <c r="E31" s="33"/>
      <c r="F31" s="33">
        <v>1</v>
      </c>
      <c r="G31" s="33">
        <v>0.75</v>
      </c>
      <c r="H31" s="33" t="s">
        <v>23</v>
      </c>
      <c r="I31" s="152">
        <v>0.75</v>
      </c>
    </row>
    <row r="32" spans="1:13" ht="15" thickBot="1" x14ac:dyDescent="0.4">
      <c r="A32" s="165" t="s">
        <v>261</v>
      </c>
      <c r="B32" s="55" t="s">
        <v>52</v>
      </c>
      <c r="C32" s="55" t="s">
        <v>57</v>
      </c>
      <c r="D32" s="55" t="s">
        <v>262</v>
      </c>
      <c r="E32" s="55"/>
      <c r="F32" s="55">
        <v>2</v>
      </c>
      <c r="G32" s="55">
        <v>2.5</v>
      </c>
      <c r="H32" s="55" t="s">
        <v>28</v>
      </c>
      <c r="I32" s="159">
        <v>2.5</v>
      </c>
    </row>
    <row r="33" spans="1:9" ht="15" thickBot="1" x14ac:dyDescent="0.4">
      <c r="A33" s="165" t="s">
        <v>263</v>
      </c>
      <c r="B33" s="55" t="s">
        <v>52</v>
      </c>
      <c r="C33" s="55" t="s">
        <v>19</v>
      </c>
      <c r="D33" s="55" t="s">
        <v>264</v>
      </c>
      <c r="E33" s="55"/>
      <c r="F33" s="55">
        <v>8</v>
      </c>
      <c r="G33" s="55">
        <v>8</v>
      </c>
      <c r="H33" s="55" t="s">
        <v>28</v>
      </c>
      <c r="I33" s="159">
        <v>8</v>
      </c>
    </row>
    <row r="34" spans="1:9" ht="15" thickBot="1" x14ac:dyDescent="0.4">
      <c r="A34" s="165" t="s">
        <v>265</v>
      </c>
      <c r="B34" s="55" t="s">
        <v>52</v>
      </c>
      <c r="C34" s="55" t="s">
        <v>19</v>
      </c>
      <c r="D34" s="55" t="s">
        <v>266</v>
      </c>
      <c r="E34" s="55"/>
      <c r="F34" s="55">
        <v>4</v>
      </c>
      <c r="G34" s="55">
        <v>2</v>
      </c>
      <c r="H34" s="55" t="s">
        <v>28</v>
      </c>
      <c r="I34" s="159">
        <v>2</v>
      </c>
    </row>
    <row r="35" spans="1:9" ht="29" x14ac:dyDescent="0.35">
      <c r="A35" s="163" t="s">
        <v>267</v>
      </c>
      <c r="B35" s="59" t="s">
        <v>52</v>
      </c>
      <c r="C35" s="59" t="s">
        <v>57</v>
      </c>
      <c r="D35" s="59" t="s">
        <v>268</v>
      </c>
      <c r="E35" s="59" t="s">
        <v>269</v>
      </c>
      <c r="F35" s="59">
        <v>16</v>
      </c>
      <c r="G35" s="59">
        <v>24</v>
      </c>
      <c r="H35" s="59" t="s">
        <v>28</v>
      </c>
      <c r="I35" s="160">
        <v>7.5</v>
      </c>
    </row>
    <row r="36" spans="1:9" x14ac:dyDescent="0.35">
      <c r="A36" s="65"/>
      <c r="B36" s="17"/>
      <c r="C36" s="17"/>
      <c r="D36" s="18"/>
      <c r="E36" s="18"/>
      <c r="F36" s="18"/>
      <c r="G36" s="18"/>
      <c r="H36" s="18" t="s">
        <v>23</v>
      </c>
      <c r="I36" s="162">
        <v>13.5</v>
      </c>
    </row>
    <row r="37" spans="1:9" ht="15" thickBot="1" x14ac:dyDescent="0.4">
      <c r="A37" s="164"/>
      <c r="B37" s="63"/>
      <c r="C37" s="63"/>
      <c r="D37" s="63"/>
      <c r="E37" s="63"/>
      <c r="F37" s="63"/>
      <c r="G37" s="63"/>
      <c r="H37" s="63" t="s">
        <v>22</v>
      </c>
      <c r="I37" s="161">
        <v>3</v>
      </c>
    </row>
    <row r="38" spans="1:9" x14ac:dyDescent="0.35">
      <c r="A38" s="163" t="s">
        <v>270</v>
      </c>
      <c r="B38" s="59" t="s">
        <v>52</v>
      </c>
      <c r="C38" s="59" t="s">
        <v>57</v>
      </c>
      <c r="D38" s="59" t="s">
        <v>271</v>
      </c>
      <c r="E38" s="59" t="s">
        <v>272</v>
      </c>
      <c r="F38" s="59">
        <v>10</v>
      </c>
      <c r="G38" s="59">
        <v>13.25</v>
      </c>
      <c r="H38" s="59" t="s">
        <v>28</v>
      </c>
      <c r="I38" s="160">
        <v>1</v>
      </c>
    </row>
    <row r="39" spans="1:9" x14ac:dyDescent="0.35">
      <c r="A39" s="166"/>
      <c r="B39" s="18"/>
      <c r="C39" s="18"/>
      <c r="D39" s="18"/>
      <c r="E39" s="18"/>
      <c r="F39" s="18"/>
      <c r="G39" s="18"/>
      <c r="H39" s="18" t="s">
        <v>23</v>
      </c>
      <c r="I39" s="162">
        <v>1</v>
      </c>
    </row>
    <row r="40" spans="1:9" ht="15" thickBot="1" x14ac:dyDescent="0.4">
      <c r="A40" s="164"/>
      <c r="B40" s="63"/>
      <c r="C40" s="63"/>
      <c r="D40" s="63"/>
      <c r="E40" s="63"/>
      <c r="F40" s="63"/>
      <c r="G40" s="63"/>
      <c r="H40" s="63" t="s">
        <v>22</v>
      </c>
      <c r="I40" s="161">
        <v>11.25</v>
      </c>
    </row>
    <row r="41" spans="1:9" ht="15" thickBot="1" x14ac:dyDescent="0.4">
      <c r="A41" s="151" t="s">
        <v>273</v>
      </c>
      <c r="B41" s="33" t="s">
        <v>241</v>
      </c>
      <c r="C41" s="33" t="s">
        <v>57</v>
      </c>
      <c r="D41" s="33" t="s">
        <v>274</v>
      </c>
      <c r="E41" s="33"/>
      <c r="F41" s="33">
        <v>1</v>
      </c>
      <c r="G41" s="33">
        <v>1</v>
      </c>
      <c r="H41" s="33" t="s">
        <v>22</v>
      </c>
      <c r="I41" s="152">
        <v>1</v>
      </c>
    </row>
    <row r="42" spans="1:9" x14ac:dyDescent="0.35">
      <c r="A42" s="153" t="s">
        <v>275</v>
      </c>
      <c r="B42" s="21" t="s">
        <v>241</v>
      </c>
      <c r="C42" s="21" t="s">
        <v>19</v>
      </c>
      <c r="D42" s="21" t="s">
        <v>276</v>
      </c>
      <c r="E42" s="21"/>
      <c r="F42" s="21">
        <v>2.5</v>
      </c>
      <c r="G42" s="21">
        <v>2</v>
      </c>
      <c r="H42" s="21" t="s">
        <v>28</v>
      </c>
      <c r="I42" s="154">
        <v>1</v>
      </c>
    </row>
    <row r="43" spans="1:9" ht="15" thickBot="1" x14ac:dyDescent="0.4">
      <c r="A43" s="155"/>
      <c r="B43" s="25"/>
      <c r="C43" s="25"/>
      <c r="D43" s="25"/>
      <c r="E43" s="25"/>
      <c r="F43" s="25"/>
      <c r="G43" s="25"/>
      <c r="H43" s="25" t="s">
        <v>22</v>
      </c>
      <c r="I43" s="156">
        <v>1</v>
      </c>
    </row>
    <row r="44" spans="1:9" ht="29.5" thickBot="1" x14ac:dyDescent="0.4">
      <c r="A44" s="151" t="s">
        <v>277</v>
      </c>
      <c r="B44" s="33" t="s">
        <v>241</v>
      </c>
      <c r="C44" s="33" t="s">
        <v>19</v>
      </c>
      <c r="D44" s="33" t="s">
        <v>278</v>
      </c>
      <c r="E44" s="33"/>
      <c r="F44" s="33">
        <v>1</v>
      </c>
      <c r="G44" s="33">
        <v>1</v>
      </c>
      <c r="H44" s="33" t="s">
        <v>22</v>
      </c>
      <c r="I44" s="152">
        <v>1</v>
      </c>
    </row>
    <row r="45" spans="1:9" x14ac:dyDescent="0.35">
      <c r="A45" s="153" t="s">
        <v>279</v>
      </c>
      <c r="B45" s="21" t="s">
        <v>241</v>
      </c>
      <c r="C45" s="21" t="s">
        <v>19</v>
      </c>
      <c r="D45" s="21" t="s">
        <v>280</v>
      </c>
      <c r="E45" s="21"/>
      <c r="F45" s="21">
        <v>4</v>
      </c>
      <c r="G45" s="21">
        <v>6</v>
      </c>
      <c r="H45" s="21" t="s">
        <v>28</v>
      </c>
      <c r="I45" s="154">
        <v>1.5</v>
      </c>
    </row>
    <row r="46" spans="1:9" x14ac:dyDescent="0.35">
      <c r="A46" s="157"/>
      <c r="B46" s="12"/>
      <c r="C46" s="12"/>
      <c r="D46" s="12"/>
      <c r="E46" s="12"/>
      <c r="F46" s="12"/>
      <c r="G46" s="12"/>
      <c r="H46" s="12" t="s">
        <v>23</v>
      </c>
      <c r="I46" s="158">
        <v>1.5</v>
      </c>
    </row>
    <row r="47" spans="1:9" ht="15" thickBot="1" x14ac:dyDescent="0.4">
      <c r="A47" s="155"/>
      <c r="B47" s="25"/>
      <c r="C47" s="25"/>
      <c r="D47" s="25"/>
      <c r="E47" s="25"/>
      <c r="F47" s="25"/>
      <c r="G47" s="25"/>
      <c r="H47" s="25" t="s">
        <v>22</v>
      </c>
      <c r="I47" s="156">
        <v>3</v>
      </c>
    </row>
    <row r="48" spans="1:9" ht="15" thickBot="1" x14ac:dyDescent="0.4">
      <c r="A48" s="167" t="s">
        <v>281</v>
      </c>
      <c r="B48" s="168" t="s">
        <v>43</v>
      </c>
      <c r="C48" s="168" t="s">
        <v>57</v>
      </c>
      <c r="D48" s="168" t="s">
        <v>282</v>
      </c>
      <c r="E48" s="168"/>
      <c r="F48" s="168">
        <v>6</v>
      </c>
      <c r="G48" s="168">
        <v>1.5</v>
      </c>
      <c r="H48" s="168" t="s">
        <v>22</v>
      </c>
      <c r="I48" s="169">
        <v>1.5</v>
      </c>
    </row>
    <row r="49" spans="1:9" ht="29" x14ac:dyDescent="0.35">
      <c r="A49" s="163" t="s">
        <v>283</v>
      </c>
      <c r="B49" s="59" t="s">
        <v>52</v>
      </c>
      <c r="C49" s="59" t="s">
        <v>57</v>
      </c>
      <c r="D49" s="59" t="s">
        <v>284</v>
      </c>
      <c r="E49" s="59"/>
      <c r="F49" s="59">
        <v>5</v>
      </c>
      <c r="G49" s="59">
        <v>5.25</v>
      </c>
      <c r="H49" s="59" t="s">
        <v>28</v>
      </c>
      <c r="I49" s="160">
        <v>0.25</v>
      </c>
    </row>
    <row r="50" spans="1:9" x14ac:dyDescent="0.35">
      <c r="A50" s="166"/>
      <c r="B50" s="18"/>
      <c r="C50" s="18"/>
      <c r="D50" s="18"/>
      <c r="E50" s="18"/>
      <c r="F50" s="18"/>
      <c r="G50" s="18"/>
      <c r="H50" s="18" t="s">
        <v>23</v>
      </c>
      <c r="I50" s="162">
        <v>0.25</v>
      </c>
    </row>
    <row r="51" spans="1:9" ht="15" thickBot="1" x14ac:dyDescent="0.4">
      <c r="A51" s="164"/>
      <c r="B51" s="63"/>
      <c r="C51" s="63"/>
      <c r="D51" s="63"/>
      <c r="E51" s="63"/>
      <c r="F51" s="63"/>
      <c r="G51" s="63"/>
      <c r="H51" s="63" t="s">
        <v>22</v>
      </c>
      <c r="I51" s="161">
        <v>4.75</v>
      </c>
    </row>
    <row r="52" spans="1:9" x14ac:dyDescent="0.35">
      <c r="A52" s="163" t="s">
        <v>285</v>
      </c>
      <c r="B52" s="59" t="s">
        <v>52</v>
      </c>
      <c r="C52" s="59" t="s">
        <v>57</v>
      </c>
      <c r="D52" s="59" t="s">
        <v>286</v>
      </c>
      <c r="E52" s="59" t="s">
        <v>233</v>
      </c>
      <c r="F52" s="59">
        <v>8</v>
      </c>
      <c r="G52" s="59">
        <v>11.5</v>
      </c>
      <c r="H52" s="59" t="s">
        <v>28</v>
      </c>
      <c r="I52" s="160">
        <v>11</v>
      </c>
    </row>
    <row r="53" spans="1:9" x14ac:dyDescent="0.35">
      <c r="A53" s="166"/>
      <c r="B53" s="18"/>
      <c r="C53" s="18"/>
      <c r="D53" s="18"/>
      <c r="E53" s="18"/>
      <c r="F53" s="18"/>
      <c r="G53" s="18"/>
      <c r="H53" s="18" t="s">
        <v>23</v>
      </c>
      <c r="I53" s="162">
        <v>0.25</v>
      </c>
    </row>
    <row r="54" spans="1:9" ht="15" thickBot="1" x14ac:dyDescent="0.4">
      <c r="A54" s="164"/>
      <c r="B54" s="63"/>
      <c r="C54" s="63"/>
      <c r="D54" s="63"/>
      <c r="E54" s="63"/>
      <c r="F54" s="63"/>
      <c r="G54" s="63"/>
      <c r="H54" s="63" t="s">
        <v>22</v>
      </c>
      <c r="I54" s="161">
        <v>0.25</v>
      </c>
    </row>
    <row r="55" spans="1:9" x14ac:dyDescent="0.35">
      <c r="A55" s="163" t="s">
        <v>287</v>
      </c>
      <c r="B55" s="59" t="s">
        <v>52</v>
      </c>
      <c r="C55" s="59" t="s">
        <v>57</v>
      </c>
      <c r="D55" s="59" t="s">
        <v>288</v>
      </c>
      <c r="E55" s="59" t="s">
        <v>228</v>
      </c>
      <c r="F55" s="59">
        <v>12</v>
      </c>
      <c r="G55" s="59">
        <v>14.75</v>
      </c>
      <c r="H55" s="59" t="s">
        <v>28</v>
      </c>
      <c r="I55" s="160">
        <v>0.5</v>
      </c>
    </row>
    <row r="56" spans="1:9" x14ac:dyDescent="0.35">
      <c r="A56" s="166"/>
      <c r="B56" s="18"/>
      <c r="C56" s="18"/>
      <c r="D56" s="18"/>
      <c r="E56" s="18"/>
      <c r="F56" s="18"/>
      <c r="G56" s="18"/>
      <c r="H56" s="18" t="s">
        <v>23</v>
      </c>
      <c r="I56" s="162">
        <v>13.75</v>
      </c>
    </row>
    <row r="57" spans="1:9" ht="15" thickBot="1" x14ac:dyDescent="0.4">
      <c r="A57" s="164"/>
      <c r="B57" s="63"/>
      <c r="C57" s="63"/>
      <c r="D57" s="63"/>
      <c r="E57" s="63"/>
      <c r="F57" s="63"/>
      <c r="G57" s="63"/>
      <c r="H57" s="63" t="s">
        <v>22</v>
      </c>
      <c r="I57" s="161">
        <v>0.5</v>
      </c>
    </row>
    <row r="58" spans="1:9" x14ac:dyDescent="0.35">
      <c r="A58" s="163" t="s">
        <v>289</v>
      </c>
      <c r="B58" s="59" t="s">
        <v>52</v>
      </c>
      <c r="C58" s="59" t="s">
        <v>57</v>
      </c>
      <c r="D58" s="59" t="s">
        <v>290</v>
      </c>
      <c r="E58" s="59"/>
      <c r="F58" s="59">
        <v>8</v>
      </c>
      <c r="G58" s="59">
        <v>2.25</v>
      </c>
      <c r="H58" s="59" t="s">
        <v>28</v>
      </c>
      <c r="I58" s="160">
        <v>1.75</v>
      </c>
    </row>
    <row r="59" spans="1:9" x14ac:dyDescent="0.35">
      <c r="A59" s="166"/>
      <c r="B59" s="18"/>
      <c r="C59" s="18"/>
      <c r="D59" s="18"/>
      <c r="E59" s="18"/>
      <c r="F59" s="18"/>
      <c r="G59" s="18"/>
      <c r="H59" s="18" t="s">
        <v>23</v>
      </c>
      <c r="I59" s="162">
        <v>0.25</v>
      </c>
    </row>
    <row r="60" spans="1:9" ht="15" thickBot="1" x14ac:dyDescent="0.4">
      <c r="A60" s="164"/>
      <c r="B60" s="63"/>
      <c r="C60" s="63"/>
      <c r="D60" s="63"/>
      <c r="E60" s="63"/>
      <c r="F60" s="63"/>
      <c r="G60" s="63"/>
      <c r="H60" s="63" t="s">
        <v>22</v>
      </c>
      <c r="I60" s="161">
        <v>0.25</v>
      </c>
    </row>
    <row r="61" spans="1:9" x14ac:dyDescent="0.35">
      <c r="A61" s="163" t="s">
        <v>291</v>
      </c>
      <c r="B61" s="59" t="s">
        <v>52</v>
      </c>
      <c r="C61" s="59" t="s">
        <v>57</v>
      </c>
      <c r="D61" s="59" t="s">
        <v>292</v>
      </c>
      <c r="E61" s="59"/>
      <c r="F61" s="59">
        <v>8</v>
      </c>
      <c r="G61" s="59">
        <v>4.5</v>
      </c>
      <c r="H61" s="59" t="s">
        <v>28</v>
      </c>
      <c r="I61" s="160">
        <v>4</v>
      </c>
    </row>
    <row r="62" spans="1:9" x14ac:dyDescent="0.35">
      <c r="A62" s="166"/>
      <c r="B62" s="18"/>
      <c r="C62" s="18"/>
      <c r="D62" s="18"/>
      <c r="E62" s="18"/>
      <c r="F62" s="18"/>
      <c r="G62" s="18"/>
      <c r="H62" s="18" t="s">
        <v>23</v>
      </c>
      <c r="I62" s="162">
        <v>0.25</v>
      </c>
    </row>
    <row r="63" spans="1:9" ht="15" thickBot="1" x14ac:dyDescent="0.4">
      <c r="A63" s="164"/>
      <c r="B63" s="63"/>
      <c r="C63" s="63"/>
      <c r="D63" s="63"/>
      <c r="E63" s="63"/>
      <c r="F63" s="63"/>
      <c r="G63" s="63"/>
      <c r="H63" s="63" t="s">
        <v>22</v>
      </c>
      <c r="I63" s="161">
        <v>0.25</v>
      </c>
    </row>
    <row r="64" spans="1:9" x14ac:dyDescent="0.35">
      <c r="A64" s="153" t="s">
        <v>293</v>
      </c>
      <c r="B64" s="21" t="s">
        <v>241</v>
      </c>
      <c r="C64" s="21" t="s">
        <v>57</v>
      </c>
      <c r="D64" s="21" t="s">
        <v>294</v>
      </c>
      <c r="E64" s="21"/>
      <c r="F64" s="21">
        <v>3</v>
      </c>
      <c r="G64" s="21">
        <v>2</v>
      </c>
      <c r="H64" s="21" t="s">
        <v>23</v>
      </c>
      <c r="I64" s="154">
        <v>0.5</v>
      </c>
    </row>
    <row r="65" spans="1:9" ht="15" thickBot="1" x14ac:dyDescent="0.4">
      <c r="A65" s="155"/>
      <c r="B65" s="25"/>
      <c r="C65" s="25"/>
      <c r="D65" s="25"/>
      <c r="E65" s="25"/>
      <c r="F65" s="25"/>
      <c r="G65" s="25"/>
      <c r="H65" s="25" t="s">
        <v>22</v>
      </c>
      <c r="I65" s="156">
        <v>1.5</v>
      </c>
    </row>
    <row r="66" spans="1:9" ht="15" thickBot="1" x14ac:dyDescent="0.4">
      <c r="A66" s="151" t="s">
        <v>295</v>
      </c>
      <c r="B66" s="33" t="s">
        <v>241</v>
      </c>
      <c r="C66" s="33" t="s">
        <v>57</v>
      </c>
      <c r="D66" s="33" t="s">
        <v>296</v>
      </c>
      <c r="E66" s="33"/>
      <c r="F66" s="33">
        <v>0.5</v>
      </c>
      <c r="G66" s="33">
        <v>0.75</v>
      </c>
      <c r="H66" s="33" t="s">
        <v>22</v>
      </c>
      <c r="I66" s="152">
        <v>0.75</v>
      </c>
    </row>
    <row r="67" spans="1:9" ht="15" thickBot="1" x14ac:dyDescent="0.4">
      <c r="A67" s="165" t="s">
        <v>297</v>
      </c>
      <c r="B67" s="55" t="s">
        <v>52</v>
      </c>
      <c r="C67" s="55" t="s">
        <v>57</v>
      </c>
      <c r="D67" s="55" t="s">
        <v>298</v>
      </c>
      <c r="E67" s="55"/>
      <c r="F67" s="55">
        <v>2</v>
      </c>
      <c r="G67" s="55">
        <v>2</v>
      </c>
      <c r="H67" s="55" t="s">
        <v>28</v>
      </c>
      <c r="I67" s="159">
        <v>2</v>
      </c>
    </row>
    <row r="68" spans="1:9" ht="15" thickBot="1" x14ac:dyDescent="0.4">
      <c r="A68" s="149" t="s">
        <v>299</v>
      </c>
      <c r="B68" s="29" t="s">
        <v>18</v>
      </c>
      <c r="C68" s="29" t="s">
        <v>57</v>
      </c>
      <c r="D68" s="29" t="s">
        <v>300</v>
      </c>
      <c r="E68" s="29"/>
      <c r="F68" s="29">
        <v>3</v>
      </c>
      <c r="G68" s="29">
        <v>1.75</v>
      </c>
      <c r="H68" s="29" t="s">
        <v>22</v>
      </c>
      <c r="I68" s="150">
        <v>1.75</v>
      </c>
    </row>
    <row r="69" spans="1:9" ht="15" thickBot="1" x14ac:dyDescent="0.4">
      <c r="A69" s="167" t="s">
        <v>301</v>
      </c>
      <c r="B69" s="168" t="s">
        <v>43</v>
      </c>
      <c r="C69" s="168" t="s">
        <v>57</v>
      </c>
      <c r="D69" s="168" t="s">
        <v>302</v>
      </c>
      <c r="E69" s="168"/>
      <c r="F69" s="168">
        <v>8</v>
      </c>
      <c r="G69" s="168">
        <v>4.5</v>
      </c>
      <c r="H69" s="168" t="s">
        <v>22</v>
      </c>
      <c r="I69" s="169">
        <v>4.5</v>
      </c>
    </row>
    <row r="70" spans="1:9" ht="15" thickBot="1" x14ac:dyDescent="0.4">
      <c r="A70" s="149" t="s">
        <v>303</v>
      </c>
      <c r="B70" s="29" t="s">
        <v>18</v>
      </c>
      <c r="C70" s="29" t="s">
        <v>57</v>
      </c>
      <c r="D70" s="29" t="s">
        <v>304</v>
      </c>
      <c r="E70" s="29"/>
      <c r="F70" s="29">
        <v>3</v>
      </c>
      <c r="G70" s="29">
        <v>3.5</v>
      </c>
      <c r="H70" s="29" t="s">
        <v>22</v>
      </c>
      <c r="I70" s="150">
        <v>3.5</v>
      </c>
    </row>
    <row r="71" spans="1:9" ht="29.5" thickBot="1" x14ac:dyDescent="0.4">
      <c r="A71" s="149" t="s">
        <v>305</v>
      </c>
      <c r="B71" s="29" t="s">
        <v>18</v>
      </c>
      <c r="C71" s="29" t="s">
        <v>57</v>
      </c>
      <c r="D71" s="29" t="s">
        <v>306</v>
      </c>
      <c r="E71" s="29"/>
      <c r="F71" s="29">
        <v>1</v>
      </c>
      <c r="G71" s="29">
        <v>0.75</v>
      </c>
      <c r="H71" s="29" t="s">
        <v>22</v>
      </c>
      <c r="I71" s="150">
        <v>0.75</v>
      </c>
    </row>
    <row r="72" spans="1:9" x14ac:dyDescent="0.35">
      <c r="A72" s="163" t="s">
        <v>307</v>
      </c>
      <c r="B72" s="59" t="s">
        <v>52</v>
      </c>
      <c r="C72" s="59" t="s">
        <v>57</v>
      </c>
      <c r="D72" s="59" t="s">
        <v>308</v>
      </c>
      <c r="E72" s="59"/>
      <c r="F72" s="59">
        <v>5</v>
      </c>
      <c r="G72" s="59">
        <v>8</v>
      </c>
      <c r="H72" s="59" t="s">
        <v>28</v>
      </c>
      <c r="I72" s="160">
        <v>4.25</v>
      </c>
    </row>
    <row r="73" spans="1:9" ht="15" thickBot="1" x14ac:dyDescent="0.4">
      <c r="A73" s="164"/>
      <c r="B73" s="63"/>
      <c r="C73" s="63"/>
      <c r="D73" s="63"/>
      <c r="E73" s="63"/>
      <c r="F73" s="63"/>
      <c r="G73" s="63"/>
      <c r="H73" s="63" t="s">
        <v>22</v>
      </c>
      <c r="I73" s="161">
        <v>3.75</v>
      </c>
    </row>
    <row r="74" spans="1:9" x14ac:dyDescent="0.35">
      <c r="A74" s="153" t="s">
        <v>309</v>
      </c>
      <c r="B74" s="21" t="s">
        <v>241</v>
      </c>
      <c r="C74" s="21" t="s">
        <v>57</v>
      </c>
      <c r="D74" s="21" t="s">
        <v>310</v>
      </c>
      <c r="E74" s="21"/>
      <c r="F74" s="21">
        <v>2</v>
      </c>
      <c r="G74" s="21">
        <v>1.5</v>
      </c>
      <c r="H74" s="21" t="s">
        <v>28</v>
      </c>
      <c r="I74" s="154">
        <v>0.5</v>
      </c>
    </row>
    <row r="75" spans="1:9" x14ac:dyDescent="0.35">
      <c r="A75" s="157"/>
      <c r="B75" s="12"/>
      <c r="C75" s="12"/>
      <c r="D75" s="12"/>
      <c r="E75" s="12"/>
      <c r="F75" s="12"/>
      <c r="G75" s="12"/>
      <c r="H75" s="12" t="s">
        <v>23</v>
      </c>
      <c r="I75" s="158">
        <v>0.5</v>
      </c>
    </row>
    <row r="76" spans="1:9" ht="15" thickBot="1" x14ac:dyDescent="0.4">
      <c r="A76" s="155"/>
      <c r="B76" s="25"/>
      <c r="C76" s="25"/>
      <c r="D76" s="25"/>
      <c r="E76" s="25"/>
      <c r="F76" s="25"/>
      <c r="G76" s="25"/>
      <c r="H76" s="25" t="s">
        <v>22</v>
      </c>
      <c r="I76" s="156">
        <v>0.5</v>
      </c>
    </row>
    <row r="77" spans="1:9" ht="15" thickBot="1" x14ac:dyDescent="0.4">
      <c r="A77" s="151" t="s">
        <v>311</v>
      </c>
      <c r="B77" s="33" t="s">
        <v>241</v>
      </c>
      <c r="C77" s="33" t="s">
        <v>57</v>
      </c>
      <c r="D77" s="33" t="s">
        <v>312</v>
      </c>
      <c r="E77" s="33"/>
      <c r="F77" s="33">
        <v>1</v>
      </c>
      <c r="G77" s="33">
        <v>1</v>
      </c>
      <c r="H77" s="33" t="s">
        <v>28</v>
      </c>
      <c r="I77" s="152">
        <v>1</v>
      </c>
    </row>
    <row r="78" spans="1:9" x14ac:dyDescent="0.35">
      <c r="A78" s="153" t="s">
        <v>313</v>
      </c>
      <c r="B78" s="21" t="s">
        <v>241</v>
      </c>
      <c r="C78" s="21" t="s">
        <v>57</v>
      </c>
      <c r="D78" s="21" t="s">
        <v>314</v>
      </c>
      <c r="E78" s="21"/>
      <c r="F78" s="21">
        <v>6</v>
      </c>
      <c r="G78" s="21">
        <v>6.5</v>
      </c>
      <c r="H78" s="21" t="s">
        <v>28</v>
      </c>
      <c r="I78" s="154">
        <v>1.5</v>
      </c>
    </row>
    <row r="79" spans="1:9" x14ac:dyDescent="0.35">
      <c r="A79" s="157"/>
      <c r="B79" s="12"/>
      <c r="C79" s="12"/>
      <c r="D79" s="12"/>
      <c r="E79" s="12"/>
      <c r="F79" s="12"/>
      <c r="G79" s="12"/>
      <c r="H79" s="12" t="s">
        <v>23</v>
      </c>
      <c r="I79" s="158">
        <v>2</v>
      </c>
    </row>
    <row r="80" spans="1:9" ht="15" thickBot="1" x14ac:dyDescent="0.4">
      <c r="A80" s="155"/>
      <c r="B80" s="25"/>
      <c r="C80" s="25"/>
      <c r="D80" s="25"/>
      <c r="E80" s="25"/>
      <c r="F80" s="25"/>
      <c r="G80" s="25"/>
      <c r="H80" s="25" t="s">
        <v>22</v>
      </c>
      <c r="I80" s="156">
        <v>3</v>
      </c>
    </row>
    <row r="81" spans="1:9" ht="15" thickBot="1" x14ac:dyDescent="0.4">
      <c r="A81" s="149" t="s">
        <v>315</v>
      </c>
      <c r="B81" s="29" t="s">
        <v>18</v>
      </c>
      <c r="C81" s="29" t="s">
        <v>57</v>
      </c>
      <c r="D81" s="29" t="s">
        <v>316</v>
      </c>
      <c r="E81" s="29"/>
      <c r="F81" s="29">
        <v>3</v>
      </c>
      <c r="G81" s="29">
        <v>3.5</v>
      </c>
      <c r="H81" s="29" t="s">
        <v>22</v>
      </c>
      <c r="I81" s="150">
        <v>3.5</v>
      </c>
    </row>
    <row r="82" spans="1:9" ht="15" thickBot="1" x14ac:dyDescent="0.4">
      <c r="A82" s="149" t="s">
        <v>317</v>
      </c>
      <c r="B82" s="29" t="s">
        <v>18</v>
      </c>
      <c r="C82" s="29" t="s">
        <v>57</v>
      </c>
      <c r="D82" s="29" t="s">
        <v>318</v>
      </c>
      <c r="E82" s="29"/>
      <c r="F82" s="29">
        <v>3</v>
      </c>
      <c r="G82" s="29">
        <v>3</v>
      </c>
      <c r="H82" s="29" t="s">
        <v>22</v>
      </c>
      <c r="I82" s="150">
        <v>3</v>
      </c>
    </row>
    <row r="83" spans="1:9" x14ac:dyDescent="0.35">
      <c r="A83" s="163" t="s">
        <v>319</v>
      </c>
      <c r="B83" s="59" t="s">
        <v>52</v>
      </c>
      <c r="C83" s="59" t="s">
        <v>57</v>
      </c>
      <c r="D83" s="59" t="s">
        <v>320</v>
      </c>
      <c r="E83" s="59"/>
      <c r="F83" s="59">
        <v>12</v>
      </c>
      <c r="G83" s="59">
        <v>14</v>
      </c>
      <c r="H83" s="59" t="s">
        <v>28</v>
      </c>
      <c r="I83" s="160">
        <v>6</v>
      </c>
    </row>
    <row r="84" spans="1:9" x14ac:dyDescent="0.35">
      <c r="A84" s="65"/>
      <c r="B84" s="17"/>
      <c r="C84" s="17"/>
      <c r="D84" s="18"/>
      <c r="E84" s="17"/>
      <c r="F84" s="17"/>
      <c r="G84" s="17"/>
      <c r="H84" s="18" t="s">
        <v>23</v>
      </c>
      <c r="I84" s="162">
        <v>3.5</v>
      </c>
    </row>
    <row r="85" spans="1:9" ht="15" thickBot="1" x14ac:dyDescent="0.4">
      <c r="A85" s="61"/>
      <c r="B85" s="62"/>
      <c r="C85" s="62"/>
      <c r="D85" s="63"/>
      <c r="E85" s="62"/>
      <c r="F85" s="62"/>
      <c r="G85" s="62"/>
      <c r="H85" s="63" t="s">
        <v>22</v>
      </c>
      <c r="I85" s="161">
        <v>4.5</v>
      </c>
    </row>
    <row r="86" spans="1:9" x14ac:dyDescent="0.35">
      <c r="A86" s="153" t="s">
        <v>321</v>
      </c>
      <c r="B86" s="21" t="s">
        <v>241</v>
      </c>
      <c r="C86" s="21" t="s">
        <v>57</v>
      </c>
      <c r="D86" s="21" t="s">
        <v>322</v>
      </c>
      <c r="E86" s="20"/>
      <c r="F86" s="21">
        <v>2.5</v>
      </c>
      <c r="G86" s="21">
        <v>2</v>
      </c>
      <c r="H86" s="21" t="s">
        <v>28</v>
      </c>
      <c r="I86" s="154">
        <v>0.75</v>
      </c>
    </row>
    <row r="87" spans="1:9" x14ac:dyDescent="0.35">
      <c r="A87" s="73"/>
      <c r="B87" s="11"/>
      <c r="C87" s="11"/>
      <c r="D87" s="12"/>
      <c r="E87" s="11"/>
      <c r="F87" s="11"/>
      <c r="G87" s="11"/>
      <c r="H87" s="12" t="s">
        <v>23</v>
      </c>
      <c r="I87" s="158">
        <v>0.5</v>
      </c>
    </row>
    <row r="88" spans="1:9" ht="15" thickBot="1" x14ac:dyDescent="0.4">
      <c r="A88" s="23"/>
      <c r="B88" s="24"/>
      <c r="C88" s="24"/>
      <c r="D88" s="25"/>
      <c r="E88" s="24"/>
      <c r="F88" s="24"/>
      <c r="G88" s="24"/>
      <c r="H88" s="25" t="s">
        <v>22</v>
      </c>
      <c r="I88" s="156">
        <v>0.75</v>
      </c>
    </row>
    <row r="89" spans="1:9" ht="15" thickBot="1" x14ac:dyDescent="0.4">
      <c r="A89" s="31" t="s">
        <v>323</v>
      </c>
      <c r="B89" s="32" t="s">
        <v>241</v>
      </c>
      <c r="C89" s="32" t="s">
        <v>57</v>
      </c>
      <c r="D89" s="33" t="s">
        <v>324</v>
      </c>
      <c r="E89" s="32"/>
      <c r="F89" s="32">
        <v>1</v>
      </c>
      <c r="G89" s="32">
        <v>1</v>
      </c>
      <c r="H89" s="33" t="s">
        <v>23</v>
      </c>
      <c r="I89" s="152">
        <v>1</v>
      </c>
    </row>
    <row r="90" spans="1:9" x14ac:dyDescent="0.35">
      <c r="A90" s="35" t="s">
        <v>325</v>
      </c>
      <c r="B90" s="36" t="s">
        <v>18</v>
      </c>
      <c r="C90" s="36" t="s">
        <v>57</v>
      </c>
      <c r="D90" s="37" t="s">
        <v>326</v>
      </c>
      <c r="E90" s="36"/>
      <c r="F90" s="36">
        <v>1.5</v>
      </c>
      <c r="G90" s="36">
        <v>2</v>
      </c>
      <c r="H90" s="37" t="s">
        <v>23</v>
      </c>
      <c r="I90" s="148">
        <v>0.25</v>
      </c>
    </row>
    <row r="91" spans="1:9" ht="15" thickBot="1" x14ac:dyDescent="0.4">
      <c r="A91" s="39"/>
      <c r="B91" s="40"/>
      <c r="C91" s="40"/>
      <c r="D91" s="41"/>
      <c r="E91" s="40"/>
      <c r="F91" s="40"/>
      <c r="G91" s="40"/>
      <c r="H91" s="41" t="s">
        <v>22</v>
      </c>
      <c r="I91" s="146">
        <v>1.75</v>
      </c>
    </row>
    <row r="92" spans="1:9" x14ac:dyDescent="0.35">
      <c r="A92" s="35" t="s">
        <v>327</v>
      </c>
      <c r="B92" s="36" t="s">
        <v>18</v>
      </c>
      <c r="C92" s="36" t="s">
        <v>57</v>
      </c>
      <c r="D92" s="37" t="s">
        <v>328</v>
      </c>
      <c r="E92" s="36"/>
      <c r="F92" s="36">
        <v>8</v>
      </c>
      <c r="G92" s="36">
        <v>3</v>
      </c>
      <c r="H92" s="37" t="s">
        <v>28</v>
      </c>
      <c r="I92" s="148">
        <v>0.25</v>
      </c>
    </row>
    <row r="93" spans="1:9" ht="15" thickBot="1" x14ac:dyDescent="0.4">
      <c r="A93" s="39"/>
      <c r="B93" s="40"/>
      <c r="C93" s="40"/>
      <c r="D93" s="41"/>
      <c r="E93" s="40"/>
      <c r="F93" s="40"/>
      <c r="G93" s="40"/>
      <c r="H93" s="41" t="s">
        <v>22</v>
      </c>
      <c r="I93" s="146">
        <v>2.75</v>
      </c>
    </row>
    <row r="94" spans="1:9" ht="15" thickBot="1" x14ac:dyDescent="0.4">
      <c r="A94" s="27" t="s">
        <v>330</v>
      </c>
      <c r="B94" s="28" t="s">
        <v>18</v>
      </c>
      <c r="C94" s="28" t="s">
        <v>57</v>
      </c>
      <c r="D94" s="29" t="s">
        <v>331</v>
      </c>
      <c r="E94" s="28"/>
      <c r="F94" s="28">
        <v>3</v>
      </c>
      <c r="G94" s="28">
        <v>3.5</v>
      </c>
      <c r="H94" s="29" t="s">
        <v>22</v>
      </c>
      <c r="I94" s="150">
        <v>3.5</v>
      </c>
    </row>
    <row r="95" spans="1:9" ht="15" thickBot="1" x14ac:dyDescent="0.4">
      <c r="A95" s="31" t="s">
        <v>332</v>
      </c>
      <c r="B95" s="32" t="s">
        <v>241</v>
      </c>
      <c r="C95" s="32" t="s">
        <v>333</v>
      </c>
      <c r="D95" s="33" t="s">
        <v>334</v>
      </c>
      <c r="E95" s="32"/>
      <c r="F95" s="32">
        <v>1</v>
      </c>
      <c r="G95" s="32">
        <v>1.25</v>
      </c>
      <c r="H95" s="33" t="s">
        <v>22</v>
      </c>
      <c r="I95" s="152">
        <v>1.25</v>
      </c>
    </row>
    <row r="96" spans="1:9" x14ac:dyDescent="0.35">
      <c r="A96" s="19" t="s">
        <v>335</v>
      </c>
      <c r="B96" s="20" t="s">
        <v>241</v>
      </c>
      <c r="C96" s="20" t="s">
        <v>57</v>
      </c>
      <c r="D96" s="21" t="s">
        <v>336</v>
      </c>
      <c r="E96" s="20"/>
      <c r="F96" s="20">
        <v>2.5</v>
      </c>
      <c r="G96" s="20">
        <v>3</v>
      </c>
      <c r="H96" s="21" t="s">
        <v>28</v>
      </c>
      <c r="I96" s="154">
        <v>0.5</v>
      </c>
    </row>
    <row r="97" spans="1:9" x14ac:dyDescent="0.35">
      <c r="A97" s="73"/>
      <c r="B97" s="11"/>
      <c r="C97" s="11"/>
      <c r="D97" s="12"/>
      <c r="E97" s="11"/>
      <c r="F97" s="11"/>
      <c r="G97" s="11"/>
      <c r="H97" s="12" t="s">
        <v>23</v>
      </c>
      <c r="I97" s="158">
        <v>0.5</v>
      </c>
    </row>
    <row r="98" spans="1:9" ht="15" thickBot="1" x14ac:dyDescent="0.4">
      <c r="A98" s="23"/>
      <c r="B98" s="24"/>
      <c r="C98" s="24"/>
      <c r="D98" s="25"/>
      <c r="E98" s="24"/>
      <c r="F98" s="24"/>
      <c r="G98" s="24"/>
      <c r="H98" s="25" t="s">
        <v>22</v>
      </c>
      <c r="I98" s="156">
        <v>2</v>
      </c>
    </row>
    <row r="99" spans="1:9" ht="15" thickBot="1" x14ac:dyDescent="0.4">
      <c r="A99" s="31" t="s">
        <v>337</v>
      </c>
      <c r="B99" s="32" t="s">
        <v>241</v>
      </c>
      <c r="C99" s="32" t="s">
        <v>57</v>
      </c>
      <c r="D99" s="33" t="s">
        <v>338</v>
      </c>
      <c r="E99" s="32"/>
      <c r="F99" s="32">
        <v>1</v>
      </c>
      <c r="G99" s="32">
        <v>1</v>
      </c>
      <c r="H99" s="33" t="s">
        <v>23</v>
      </c>
      <c r="I99" s="152">
        <v>1</v>
      </c>
    </row>
    <row r="100" spans="1:9" ht="15" thickBot="1" x14ac:dyDescent="0.4">
      <c r="A100" s="53" t="s">
        <v>339</v>
      </c>
      <c r="B100" s="54" t="s">
        <v>52</v>
      </c>
      <c r="C100" s="54" t="s">
        <v>57</v>
      </c>
      <c r="D100" s="55" t="s">
        <v>340</v>
      </c>
      <c r="E100" s="54" t="s">
        <v>225</v>
      </c>
      <c r="F100" s="54">
        <v>2</v>
      </c>
      <c r="G100" s="54">
        <v>1.25</v>
      </c>
      <c r="H100" s="55" t="s">
        <v>23</v>
      </c>
      <c r="I100" s="159">
        <v>1.25</v>
      </c>
    </row>
    <row r="101" spans="1:9" ht="29" x14ac:dyDescent="0.35">
      <c r="A101" s="57" t="s">
        <v>341</v>
      </c>
      <c r="B101" s="58" t="s">
        <v>52</v>
      </c>
      <c r="C101" s="58" t="s">
        <v>57</v>
      </c>
      <c r="D101" s="59" t="s">
        <v>342</v>
      </c>
      <c r="E101" s="58"/>
      <c r="F101" s="58">
        <v>3</v>
      </c>
      <c r="G101" s="58">
        <v>1.5</v>
      </c>
      <c r="H101" s="59" t="s">
        <v>28</v>
      </c>
      <c r="I101" s="160">
        <v>1</v>
      </c>
    </row>
    <row r="102" spans="1:9" x14ac:dyDescent="0.35">
      <c r="A102" s="65"/>
      <c r="B102" s="17"/>
      <c r="C102" s="17"/>
      <c r="D102" s="18"/>
      <c r="E102" s="17"/>
      <c r="F102" s="17"/>
      <c r="G102" s="17"/>
      <c r="H102" s="18" t="s">
        <v>23</v>
      </c>
      <c r="I102" s="162">
        <v>0.25</v>
      </c>
    </row>
    <row r="103" spans="1:9" ht="15" thickBot="1" x14ac:dyDescent="0.4">
      <c r="A103" s="61"/>
      <c r="B103" s="62"/>
      <c r="C103" s="62"/>
      <c r="D103" s="63"/>
      <c r="E103" s="62"/>
      <c r="F103" s="62"/>
      <c r="G103" s="62"/>
      <c r="H103" s="63" t="s">
        <v>22</v>
      </c>
      <c r="I103" s="161">
        <v>0.25</v>
      </c>
    </row>
    <row r="104" spans="1:9" ht="15" thickBot="1" x14ac:dyDescent="0.4">
      <c r="A104" s="170" t="s">
        <v>343</v>
      </c>
      <c r="B104" s="171" t="s">
        <v>43</v>
      </c>
      <c r="C104" s="171" t="s">
        <v>57</v>
      </c>
      <c r="D104" s="168" t="s">
        <v>344</v>
      </c>
      <c r="E104" s="171"/>
      <c r="F104" s="171">
        <v>6</v>
      </c>
      <c r="G104" s="171">
        <v>5.25</v>
      </c>
      <c r="H104" s="168" t="s">
        <v>22</v>
      </c>
      <c r="I104" s="169">
        <v>5.25</v>
      </c>
    </row>
    <row r="105" spans="1:9" x14ac:dyDescent="0.35">
      <c r="A105" s="45" t="s">
        <v>345</v>
      </c>
      <c r="B105" s="46" t="s">
        <v>43</v>
      </c>
      <c r="C105" s="46" t="s">
        <v>57</v>
      </c>
      <c r="D105" s="47" t="s">
        <v>346</v>
      </c>
      <c r="E105" s="46"/>
      <c r="F105" s="46">
        <v>8</v>
      </c>
      <c r="G105" s="46">
        <v>6.25</v>
      </c>
      <c r="H105" s="47" t="s">
        <v>28</v>
      </c>
      <c r="I105" s="172">
        <v>0.5</v>
      </c>
    </row>
    <row r="106" spans="1:9" x14ac:dyDescent="0.35">
      <c r="A106" s="71"/>
      <c r="B106" s="15"/>
      <c r="C106" s="15"/>
      <c r="D106" s="16"/>
      <c r="E106" s="15"/>
      <c r="F106" s="15"/>
      <c r="G106" s="15"/>
      <c r="H106" s="16" t="s">
        <v>23</v>
      </c>
      <c r="I106" s="173">
        <v>0.5</v>
      </c>
    </row>
    <row r="107" spans="1:9" ht="15" thickBot="1" x14ac:dyDescent="0.4">
      <c r="A107" s="49"/>
      <c r="B107" s="50"/>
      <c r="C107" s="50"/>
      <c r="D107" s="51"/>
      <c r="E107" s="50"/>
      <c r="F107" s="50"/>
      <c r="G107" s="50"/>
      <c r="H107" s="51" t="s">
        <v>22</v>
      </c>
      <c r="I107" s="174">
        <v>5.25</v>
      </c>
    </row>
    <row r="108" spans="1:9" x14ac:dyDescent="0.35">
      <c r="A108" s="57" t="s">
        <v>347</v>
      </c>
      <c r="B108" s="58" t="s">
        <v>52</v>
      </c>
      <c r="C108" s="58" t="s">
        <v>57</v>
      </c>
      <c r="D108" s="59" t="s">
        <v>348</v>
      </c>
      <c r="E108" s="58"/>
      <c r="F108" s="58">
        <v>4</v>
      </c>
      <c r="G108" s="58">
        <v>2</v>
      </c>
      <c r="H108" s="59" t="s">
        <v>23</v>
      </c>
      <c r="I108" s="160">
        <v>0.75</v>
      </c>
    </row>
    <row r="109" spans="1:9" ht="15" thickBot="1" x14ac:dyDescent="0.4">
      <c r="A109" s="61"/>
      <c r="B109" s="62"/>
      <c r="C109" s="62"/>
      <c r="D109" s="63"/>
      <c r="E109" s="62"/>
      <c r="F109" s="62"/>
      <c r="G109" s="62"/>
      <c r="H109" s="63" t="s">
        <v>22</v>
      </c>
      <c r="I109" s="161">
        <v>1.25</v>
      </c>
    </row>
    <row r="110" spans="1:9" x14ac:dyDescent="0.35">
      <c r="A110" s="57" t="s">
        <v>349</v>
      </c>
      <c r="B110" s="58" t="s">
        <v>52</v>
      </c>
      <c r="C110" s="58" t="s">
        <v>57</v>
      </c>
      <c r="D110" s="59" t="s">
        <v>350</v>
      </c>
      <c r="E110" s="58"/>
      <c r="F110" s="58">
        <v>3</v>
      </c>
      <c r="G110" s="58">
        <v>2.75</v>
      </c>
      <c r="H110" s="59" t="s">
        <v>28</v>
      </c>
      <c r="I110" s="160">
        <v>2.25</v>
      </c>
    </row>
    <row r="111" spans="1:9" x14ac:dyDescent="0.35">
      <c r="A111" s="65"/>
      <c r="B111" s="17"/>
      <c r="C111" s="17"/>
      <c r="D111" s="18"/>
      <c r="E111" s="17"/>
      <c r="F111" s="17"/>
      <c r="G111" s="17"/>
      <c r="H111" s="18" t="s">
        <v>23</v>
      </c>
      <c r="I111" s="162">
        <v>0.25</v>
      </c>
    </row>
    <row r="112" spans="1:9" ht="15" thickBot="1" x14ac:dyDescent="0.4">
      <c r="A112" s="61"/>
      <c r="B112" s="62"/>
      <c r="C112" s="62"/>
      <c r="D112" s="63"/>
      <c r="E112" s="62"/>
      <c r="F112" s="62"/>
      <c r="G112" s="62"/>
      <c r="H112" s="63" t="s">
        <v>22</v>
      </c>
      <c r="I112" s="161">
        <v>0.25</v>
      </c>
    </row>
    <row r="113" spans="1:9" x14ac:dyDescent="0.35">
      <c r="A113" s="57" t="s">
        <v>351</v>
      </c>
      <c r="B113" s="58" t="s">
        <v>52</v>
      </c>
      <c r="C113" s="58" t="s">
        <v>57</v>
      </c>
      <c r="D113" s="59" t="s">
        <v>352</v>
      </c>
      <c r="E113" s="58"/>
      <c r="F113" s="58">
        <v>4</v>
      </c>
      <c r="G113" s="58">
        <v>2.75</v>
      </c>
      <c r="H113" s="59" t="s">
        <v>28</v>
      </c>
      <c r="I113" s="160">
        <v>0.25</v>
      </c>
    </row>
    <row r="114" spans="1:9" x14ac:dyDescent="0.35">
      <c r="A114" s="65"/>
      <c r="B114" s="17"/>
      <c r="C114" s="17"/>
      <c r="D114" s="18"/>
      <c r="E114" s="17"/>
      <c r="F114" s="17"/>
      <c r="G114" s="17"/>
      <c r="H114" s="18" t="s">
        <v>23</v>
      </c>
      <c r="I114" s="162">
        <v>2.25</v>
      </c>
    </row>
    <row r="115" spans="1:9" ht="15" thickBot="1" x14ac:dyDescent="0.4">
      <c r="A115" s="61"/>
      <c r="B115" s="62"/>
      <c r="C115" s="62"/>
      <c r="D115" s="63"/>
      <c r="E115" s="62"/>
      <c r="F115" s="62"/>
      <c r="G115" s="62"/>
      <c r="H115" s="63" t="s">
        <v>22</v>
      </c>
      <c r="I115" s="161">
        <v>0.25</v>
      </c>
    </row>
    <row r="116" spans="1:9" x14ac:dyDescent="0.35">
      <c r="A116" s="57" t="s">
        <v>353</v>
      </c>
      <c r="B116" s="58" t="s">
        <v>52</v>
      </c>
      <c r="C116" s="58" t="s">
        <v>57</v>
      </c>
      <c r="D116" s="59" t="s">
        <v>354</v>
      </c>
      <c r="E116" s="58"/>
      <c r="F116" s="58">
        <v>4</v>
      </c>
      <c r="G116" s="58">
        <v>3.75</v>
      </c>
      <c r="H116" s="59" t="s">
        <v>28</v>
      </c>
      <c r="I116" s="160">
        <v>3.25</v>
      </c>
    </row>
    <row r="117" spans="1:9" x14ac:dyDescent="0.35">
      <c r="A117" s="65"/>
      <c r="B117" s="17"/>
      <c r="C117" s="17"/>
      <c r="D117" s="18"/>
      <c r="E117" s="17"/>
      <c r="F117" s="17"/>
      <c r="G117" s="17"/>
      <c r="H117" s="18" t="s">
        <v>23</v>
      </c>
      <c r="I117" s="162">
        <v>0.25</v>
      </c>
    </row>
    <row r="118" spans="1:9" ht="15" thickBot="1" x14ac:dyDescent="0.4">
      <c r="A118" s="61"/>
      <c r="B118" s="62"/>
      <c r="C118" s="62"/>
      <c r="D118" s="63"/>
      <c r="E118" s="62"/>
      <c r="F118" s="62"/>
      <c r="G118" s="62"/>
      <c r="H118" s="63" t="s">
        <v>22</v>
      </c>
      <c r="I118" s="161">
        <v>0.25</v>
      </c>
    </row>
    <row r="119" spans="1:9" ht="15" thickBot="1" x14ac:dyDescent="0.4">
      <c r="A119" s="53" t="s">
        <v>355</v>
      </c>
      <c r="B119" s="54" t="s">
        <v>52</v>
      </c>
      <c r="C119" s="54" t="s">
        <v>57</v>
      </c>
      <c r="D119" s="54" t="s">
        <v>356</v>
      </c>
      <c r="E119" s="54"/>
      <c r="F119" s="54">
        <v>3</v>
      </c>
      <c r="G119" s="54">
        <v>0.25</v>
      </c>
      <c r="H119" s="55" t="s">
        <v>22</v>
      </c>
      <c r="I119" s="159">
        <v>0.25</v>
      </c>
    </row>
    <row r="120" spans="1:9" ht="15" thickBot="1" x14ac:dyDescent="0.4">
      <c r="A120" s="53" t="s">
        <v>357</v>
      </c>
      <c r="B120" s="54" t="s">
        <v>52</v>
      </c>
      <c r="C120" s="54" t="s">
        <v>57</v>
      </c>
      <c r="D120" s="55" t="s">
        <v>358</v>
      </c>
      <c r="E120" s="54"/>
      <c r="F120" s="54">
        <v>14</v>
      </c>
      <c r="G120" s="54">
        <v>14</v>
      </c>
      <c r="H120" s="55" t="s">
        <v>28</v>
      </c>
      <c r="I120" s="159">
        <v>14</v>
      </c>
    </row>
    <row r="121" spans="1:9" x14ac:dyDescent="0.35">
      <c r="A121" s="57" t="s">
        <v>359</v>
      </c>
      <c r="B121" s="58" t="s">
        <v>52</v>
      </c>
      <c r="C121" s="58" t="s">
        <v>333</v>
      </c>
      <c r="D121" s="59" t="s">
        <v>360</v>
      </c>
      <c r="E121" s="58"/>
      <c r="F121" s="58">
        <v>4</v>
      </c>
      <c r="G121" s="58">
        <v>3</v>
      </c>
      <c r="H121" s="59" t="s">
        <v>28</v>
      </c>
      <c r="I121" s="160">
        <v>2</v>
      </c>
    </row>
    <row r="122" spans="1:9" x14ac:dyDescent="0.35">
      <c r="A122" s="65"/>
      <c r="B122" s="17"/>
      <c r="C122" s="17"/>
      <c r="D122" s="18"/>
      <c r="E122" s="17"/>
      <c r="F122" s="17"/>
      <c r="G122" s="17"/>
      <c r="H122" s="18" t="s">
        <v>23</v>
      </c>
      <c r="I122" s="162">
        <v>0.25</v>
      </c>
    </row>
    <row r="123" spans="1:9" ht="15" thickBot="1" x14ac:dyDescent="0.4">
      <c r="A123" s="61"/>
      <c r="B123" s="62"/>
      <c r="C123" s="62"/>
      <c r="D123" s="63"/>
      <c r="E123" s="62"/>
      <c r="F123" s="62"/>
      <c r="G123" s="62"/>
      <c r="H123" s="63" t="s">
        <v>22</v>
      </c>
      <c r="I123" s="161">
        <v>0.75</v>
      </c>
    </row>
    <row r="124" spans="1:9" x14ac:dyDescent="0.35">
      <c r="A124" s="19" t="s">
        <v>361</v>
      </c>
      <c r="B124" s="20" t="s">
        <v>241</v>
      </c>
      <c r="C124" s="20" t="s">
        <v>57</v>
      </c>
      <c r="D124" s="21" t="s">
        <v>362</v>
      </c>
      <c r="E124" s="20"/>
      <c r="F124" s="20">
        <v>1</v>
      </c>
      <c r="G124" s="20">
        <v>1.5</v>
      </c>
      <c r="H124" s="21" t="s">
        <v>28</v>
      </c>
      <c r="I124" s="154">
        <v>0.25</v>
      </c>
    </row>
    <row r="125" spans="1:9" x14ac:dyDescent="0.35">
      <c r="A125" s="73"/>
      <c r="B125" s="11"/>
      <c r="C125" s="11"/>
      <c r="D125" s="12"/>
      <c r="E125" s="11"/>
      <c r="F125" s="11"/>
      <c r="G125" s="11"/>
      <c r="H125" s="12" t="s">
        <v>23</v>
      </c>
      <c r="I125" s="158">
        <v>0.25</v>
      </c>
    </row>
    <row r="126" spans="1:9" ht="15" thickBot="1" x14ac:dyDescent="0.4">
      <c r="A126" s="23"/>
      <c r="B126" s="24"/>
      <c r="C126" s="24"/>
      <c r="D126" s="25"/>
      <c r="E126" s="24"/>
      <c r="F126" s="24"/>
      <c r="G126" s="24"/>
      <c r="H126" s="25" t="s">
        <v>22</v>
      </c>
      <c r="I126" s="156">
        <v>1</v>
      </c>
    </row>
    <row r="127" spans="1:9" x14ac:dyDescent="0.35">
      <c r="A127" s="45" t="s">
        <v>363</v>
      </c>
      <c r="B127" s="46" t="s">
        <v>43</v>
      </c>
      <c r="C127" s="46" t="s">
        <v>333</v>
      </c>
      <c r="D127" s="47" t="s">
        <v>364</v>
      </c>
      <c r="E127" s="46"/>
      <c r="F127" s="46">
        <v>3</v>
      </c>
      <c r="G127" s="46">
        <v>2.25</v>
      </c>
      <c r="H127" s="47" t="s">
        <v>28</v>
      </c>
      <c r="I127" s="172">
        <v>0.25</v>
      </c>
    </row>
    <row r="128" spans="1:9" x14ac:dyDescent="0.35">
      <c r="A128" s="71"/>
      <c r="B128" s="15"/>
      <c r="C128" s="15"/>
      <c r="D128" s="16"/>
      <c r="E128" s="15"/>
      <c r="F128" s="15"/>
      <c r="G128" s="15"/>
      <c r="H128" s="16" t="s">
        <v>23</v>
      </c>
      <c r="I128" s="173">
        <v>1</v>
      </c>
    </row>
    <row r="129" spans="1:9" ht="15" thickBot="1" x14ac:dyDescent="0.4">
      <c r="A129" s="49"/>
      <c r="B129" s="50"/>
      <c r="C129" s="50"/>
      <c r="D129" s="51"/>
      <c r="E129" s="50"/>
      <c r="F129" s="50"/>
      <c r="G129" s="50"/>
      <c r="H129" s="51" t="s">
        <v>22</v>
      </c>
      <c r="I129" s="174">
        <v>1</v>
      </c>
    </row>
    <row r="130" spans="1:9" ht="15" thickBot="1" x14ac:dyDescent="0.4">
      <c r="A130" s="27" t="s">
        <v>365</v>
      </c>
      <c r="B130" s="28" t="s">
        <v>18</v>
      </c>
      <c r="C130" s="28" t="s">
        <v>19</v>
      </c>
      <c r="D130" s="29" t="s">
        <v>366</v>
      </c>
      <c r="E130" s="28"/>
      <c r="F130" s="28">
        <v>3</v>
      </c>
      <c r="G130" s="28">
        <v>2.75</v>
      </c>
      <c r="H130" s="29" t="s">
        <v>22</v>
      </c>
      <c r="I130" s="150">
        <v>2.75</v>
      </c>
    </row>
    <row r="131" spans="1:9" ht="15" thickBot="1" x14ac:dyDescent="0.4">
      <c r="A131" s="53" t="s">
        <v>367</v>
      </c>
      <c r="B131" s="54" t="s">
        <v>52</v>
      </c>
      <c r="C131" s="54" t="s">
        <v>57</v>
      </c>
      <c r="D131" s="55" t="s">
        <v>368</v>
      </c>
      <c r="E131" s="54"/>
      <c r="F131" s="54">
        <v>2</v>
      </c>
      <c r="G131" s="54">
        <v>1.5</v>
      </c>
      <c r="H131" s="55" t="s">
        <v>23</v>
      </c>
      <c r="I131" s="159">
        <v>1.5</v>
      </c>
    </row>
    <row r="132" spans="1:9" ht="15" thickBot="1" x14ac:dyDescent="0.4">
      <c r="A132" s="53" t="s">
        <v>369</v>
      </c>
      <c r="B132" s="54" t="s">
        <v>52</v>
      </c>
      <c r="C132" s="54" t="s">
        <v>57</v>
      </c>
      <c r="D132" s="55" t="s">
        <v>370</v>
      </c>
      <c r="E132" s="54"/>
      <c r="F132" s="54">
        <v>3</v>
      </c>
      <c r="G132" s="54">
        <v>1</v>
      </c>
      <c r="H132" s="55" t="s">
        <v>23</v>
      </c>
      <c r="I132" s="159">
        <v>1</v>
      </c>
    </row>
    <row r="133" spans="1:9" ht="15" thickBot="1" x14ac:dyDescent="0.4">
      <c r="A133" s="53" t="s">
        <v>371</v>
      </c>
      <c r="B133" s="54" t="s">
        <v>52</v>
      </c>
      <c r="C133" s="54" t="s">
        <v>57</v>
      </c>
      <c r="D133" s="55" t="s">
        <v>372</v>
      </c>
      <c r="E133" s="54"/>
      <c r="F133" s="54">
        <v>4</v>
      </c>
      <c r="G133" s="54">
        <v>4</v>
      </c>
      <c r="H133" s="55" t="s">
        <v>28</v>
      </c>
      <c r="I133" s="159">
        <v>4</v>
      </c>
    </row>
    <row r="134" spans="1:9" x14ac:dyDescent="0.35">
      <c r="A134" s="57" t="s">
        <v>373</v>
      </c>
      <c r="B134" s="58" t="s">
        <v>52</v>
      </c>
      <c r="C134" s="58" t="s">
        <v>57</v>
      </c>
      <c r="D134" s="59" t="s">
        <v>360</v>
      </c>
      <c r="E134" s="58"/>
      <c r="F134" s="58">
        <v>6</v>
      </c>
      <c r="G134" s="58">
        <v>10.75</v>
      </c>
      <c r="H134" s="59" t="s">
        <v>28</v>
      </c>
      <c r="I134" s="160">
        <v>5.5</v>
      </c>
    </row>
    <row r="135" spans="1:9" ht="15" thickBot="1" x14ac:dyDescent="0.4">
      <c r="A135" s="61"/>
      <c r="B135" s="62"/>
      <c r="C135" s="62"/>
      <c r="D135" s="63"/>
      <c r="E135" s="62"/>
      <c r="F135" s="62"/>
      <c r="G135" s="62"/>
      <c r="H135" s="63" t="s">
        <v>22</v>
      </c>
      <c r="I135" s="161">
        <v>5.25</v>
      </c>
    </row>
    <row r="136" spans="1:9" ht="15" thickBot="1" x14ac:dyDescent="0.4">
      <c r="A136" s="27" t="s">
        <v>374</v>
      </c>
      <c r="B136" s="28" t="s">
        <v>18</v>
      </c>
      <c r="C136" s="28" t="s">
        <v>333</v>
      </c>
      <c r="D136" s="29" t="s">
        <v>375</v>
      </c>
      <c r="E136" s="28"/>
      <c r="F136" s="28">
        <v>4</v>
      </c>
      <c r="G136" s="28">
        <v>0.5</v>
      </c>
      <c r="H136" s="29" t="s">
        <v>23</v>
      </c>
      <c r="I136" s="150">
        <v>0.5</v>
      </c>
    </row>
    <row r="137" spans="1:9" x14ac:dyDescent="0.35">
      <c r="A137" s="19" t="s">
        <v>376</v>
      </c>
      <c r="B137" s="20" t="s">
        <v>241</v>
      </c>
      <c r="C137" s="20" t="s">
        <v>333</v>
      </c>
      <c r="D137" s="21" t="s">
        <v>377</v>
      </c>
      <c r="E137" s="20"/>
      <c r="F137" s="20">
        <v>2.5</v>
      </c>
      <c r="G137" s="20">
        <v>1.75</v>
      </c>
      <c r="H137" s="21" t="s">
        <v>28</v>
      </c>
      <c r="I137" s="154">
        <v>0.25</v>
      </c>
    </row>
    <row r="138" spans="1:9" x14ac:dyDescent="0.35">
      <c r="A138" s="73"/>
      <c r="B138" s="11"/>
      <c r="C138" s="11"/>
      <c r="D138" s="12"/>
      <c r="E138" s="11"/>
      <c r="F138" s="11"/>
      <c r="G138" s="11"/>
      <c r="H138" s="12" t="s">
        <v>23</v>
      </c>
      <c r="I138" s="158">
        <v>0.25</v>
      </c>
    </row>
    <row r="139" spans="1:9" ht="15" thickBot="1" x14ac:dyDescent="0.4">
      <c r="A139" s="23"/>
      <c r="B139" s="24"/>
      <c r="C139" s="24"/>
      <c r="D139" s="25"/>
      <c r="E139" s="24"/>
      <c r="F139" s="24"/>
      <c r="G139" s="24"/>
      <c r="H139" s="25" t="s">
        <v>22</v>
      </c>
      <c r="I139" s="156">
        <v>1.25</v>
      </c>
    </row>
    <row r="140" spans="1:9" x14ac:dyDescent="0.35">
      <c r="A140" s="19" t="s">
        <v>378</v>
      </c>
      <c r="B140" s="20" t="s">
        <v>241</v>
      </c>
      <c r="C140" s="20" t="s">
        <v>333</v>
      </c>
      <c r="D140" s="21" t="s">
        <v>379</v>
      </c>
      <c r="E140" s="20"/>
      <c r="F140" s="20">
        <v>1.5</v>
      </c>
      <c r="G140" s="20">
        <v>2</v>
      </c>
      <c r="H140" s="21" t="s">
        <v>28</v>
      </c>
      <c r="I140" s="154">
        <v>0.25</v>
      </c>
    </row>
    <row r="141" spans="1:9" x14ac:dyDescent="0.35">
      <c r="A141" s="73"/>
      <c r="B141" s="11"/>
      <c r="C141" s="11"/>
      <c r="D141" s="12"/>
      <c r="E141" s="11"/>
      <c r="F141" s="11"/>
      <c r="G141" s="11"/>
      <c r="H141" s="12" t="s">
        <v>23</v>
      </c>
      <c r="I141" s="158">
        <v>0.25</v>
      </c>
    </row>
    <row r="142" spans="1:9" ht="15" thickBot="1" x14ac:dyDescent="0.4">
      <c r="A142" s="23"/>
      <c r="B142" s="24"/>
      <c r="C142" s="24"/>
      <c r="D142" s="25"/>
      <c r="E142" s="24"/>
      <c r="F142" s="24"/>
      <c r="G142" s="24"/>
      <c r="H142" s="25" t="s">
        <v>22</v>
      </c>
      <c r="I142" s="156">
        <v>1.5</v>
      </c>
    </row>
    <row r="143" spans="1:9" x14ac:dyDescent="0.35">
      <c r="A143" s="45" t="s">
        <v>380</v>
      </c>
      <c r="B143" s="46" t="s">
        <v>43</v>
      </c>
      <c r="C143" s="46" t="s">
        <v>333</v>
      </c>
      <c r="D143" s="47" t="s">
        <v>381</v>
      </c>
      <c r="E143" s="46"/>
      <c r="F143" s="46">
        <v>2</v>
      </c>
      <c r="G143" s="46">
        <v>1.5</v>
      </c>
      <c r="H143" s="47" t="s">
        <v>28</v>
      </c>
      <c r="I143" s="172">
        <v>0.5</v>
      </c>
    </row>
    <row r="144" spans="1:9" x14ac:dyDescent="0.35">
      <c r="A144" s="71"/>
      <c r="B144" s="15"/>
      <c r="C144" s="15"/>
      <c r="D144" s="16"/>
      <c r="E144" s="15"/>
      <c r="F144" s="15"/>
      <c r="G144" s="15"/>
      <c r="H144" s="16" t="s">
        <v>23</v>
      </c>
      <c r="I144" s="173">
        <v>0.5</v>
      </c>
    </row>
    <row r="145" spans="1:9" ht="15" thickBot="1" x14ac:dyDescent="0.4">
      <c r="A145" s="49"/>
      <c r="B145" s="50"/>
      <c r="C145" s="50"/>
      <c r="D145" s="51"/>
      <c r="E145" s="50"/>
      <c r="F145" s="50"/>
      <c r="G145" s="50"/>
      <c r="H145" s="51" t="s">
        <v>22</v>
      </c>
      <c r="I145" s="174">
        <v>0.5</v>
      </c>
    </row>
    <row r="146" spans="1:9" ht="15" thickBot="1" x14ac:dyDescent="0.4">
      <c r="A146" s="31" t="s">
        <v>385</v>
      </c>
      <c r="B146" s="32" t="s">
        <v>241</v>
      </c>
      <c r="C146" s="32" t="s">
        <v>333</v>
      </c>
      <c r="D146" s="33" t="s">
        <v>386</v>
      </c>
      <c r="E146" s="32"/>
      <c r="F146" s="32">
        <v>2</v>
      </c>
      <c r="G146" s="32">
        <v>2</v>
      </c>
      <c r="H146" s="33" t="s">
        <v>22</v>
      </c>
      <c r="I146" s="152">
        <v>2</v>
      </c>
    </row>
    <row r="147" spans="1:9" ht="15" thickBot="1" x14ac:dyDescent="0.4">
      <c r="A147" s="31" t="s">
        <v>387</v>
      </c>
      <c r="B147" s="32" t="s">
        <v>241</v>
      </c>
      <c r="C147" s="32" t="s">
        <v>333</v>
      </c>
      <c r="D147" s="33" t="s">
        <v>388</v>
      </c>
      <c r="E147" s="32"/>
      <c r="F147" s="32">
        <v>1</v>
      </c>
      <c r="G147" s="32">
        <v>1</v>
      </c>
      <c r="H147" s="33" t="s">
        <v>22</v>
      </c>
      <c r="I147" s="152">
        <v>1</v>
      </c>
    </row>
    <row r="148" spans="1:9" x14ac:dyDescent="0.35">
      <c r="A148" s="19" t="s">
        <v>389</v>
      </c>
      <c r="B148" s="20" t="s">
        <v>241</v>
      </c>
      <c r="C148" s="20" t="s">
        <v>333</v>
      </c>
      <c r="D148" s="21" t="s">
        <v>390</v>
      </c>
      <c r="E148" s="20"/>
      <c r="F148" s="20">
        <v>2</v>
      </c>
      <c r="G148" s="20">
        <v>2</v>
      </c>
      <c r="H148" s="21" t="s">
        <v>28</v>
      </c>
      <c r="I148" s="154">
        <v>0.25</v>
      </c>
    </row>
    <row r="149" spans="1:9" x14ac:dyDescent="0.35">
      <c r="A149" s="73"/>
      <c r="B149" s="11"/>
      <c r="C149" s="11"/>
      <c r="D149" s="12"/>
      <c r="E149" s="11"/>
      <c r="F149" s="11"/>
      <c r="G149" s="11"/>
      <c r="H149" s="12" t="s">
        <v>23</v>
      </c>
      <c r="I149" s="158">
        <v>0.25</v>
      </c>
    </row>
    <row r="150" spans="1:9" ht="15" thickBot="1" x14ac:dyDescent="0.4">
      <c r="A150" s="23"/>
      <c r="B150" s="24"/>
      <c r="C150" s="24"/>
      <c r="D150" s="25"/>
      <c r="E150" s="24"/>
      <c r="F150" s="24"/>
      <c r="G150" s="24"/>
      <c r="H150" s="25" t="s">
        <v>22</v>
      </c>
      <c r="I150" s="156">
        <v>1.5</v>
      </c>
    </row>
    <row r="151" spans="1:9" x14ac:dyDescent="0.35">
      <c r="A151" s="19" t="s">
        <v>391</v>
      </c>
      <c r="B151" s="20" t="s">
        <v>241</v>
      </c>
      <c r="C151" s="20" t="s">
        <v>333</v>
      </c>
      <c r="D151" s="21" t="s">
        <v>392</v>
      </c>
      <c r="E151" s="20"/>
      <c r="F151" s="20">
        <v>8</v>
      </c>
      <c r="G151" s="20">
        <v>8.75</v>
      </c>
      <c r="H151" s="21" t="s">
        <v>28</v>
      </c>
      <c r="I151" s="154">
        <v>2</v>
      </c>
    </row>
    <row r="152" spans="1:9" x14ac:dyDescent="0.35">
      <c r="A152" s="73"/>
      <c r="B152" s="11"/>
      <c r="C152" s="11"/>
      <c r="D152" s="12"/>
      <c r="E152" s="11"/>
      <c r="F152" s="11"/>
      <c r="G152" s="11"/>
      <c r="H152" s="12" t="s">
        <v>23</v>
      </c>
      <c r="I152" s="158">
        <v>2</v>
      </c>
    </row>
    <row r="153" spans="1:9" ht="15" thickBot="1" x14ac:dyDescent="0.4">
      <c r="A153" s="23"/>
      <c r="B153" s="24"/>
      <c r="C153" s="24"/>
      <c r="D153" s="25"/>
      <c r="E153" s="24"/>
      <c r="F153" s="24"/>
      <c r="G153" s="24"/>
      <c r="H153" s="25" t="s">
        <v>22</v>
      </c>
      <c r="I153" s="156">
        <v>4.75</v>
      </c>
    </row>
    <row r="154" spans="1:9" ht="29.5" thickBot="1" x14ac:dyDescent="0.4">
      <c r="A154" s="31" t="s">
        <v>393</v>
      </c>
      <c r="B154" s="32" t="s">
        <v>241</v>
      </c>
      <c r="C154" s="32" t="s">
        <v>333</v>
      </c>
      <c r="D154" s="33" t="s">
        <v>394</v>
      </c>
      <c r="E154" s="32"/>
      <c r="F154" s="32">
        <v>3</v>
      </c>
      <c r="G154" s="32">
        <v>3</v>
      </c>
      <c r="H154" s="33" t="s">
        <v>22</v>
      </c>
      <c r="I154" s="152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50AC-F1C9-4085-AA78-8A4C86921598}">
  <dimension ref="A35:F46"/>
  <sheetViews>
    <sheetView tabSelected="1" zoomScale="90" zoomScaleNormal="90" workbookViewId="0">
      <selection activeCell="A35" sqref="A35"/>
    </sheetView>
  </sheetViews>
  <sheetFormatPr baseColWidth="10" defaultRowHeight="14.5" x14ac:dyDescent="0.35"/>
  <cols>
    <col min="1" max="1" width="15.90625" customWidth="1"/>
  </cols>
  <sheetData>
    <row r="35" spans="1:6" x14ac:dyDescent="0.35">
      <c r="A35" s="91" t="s">
        <v>384</v>
      </c>
    </row>
    <row r="36" spans="1:6" ht="15" thickBot="1" x14ac:dyDescent="0.4"/>
    <row r="37" spans="1:6" ht="44" thickBot="1" x14ac:dyDescent="0.4">
      <c r="A37" s="6" t="s">
        <v>88</v>
      </c>
      <c r="B37" s="7" t="s">
        <v>89</v>
      </c>
      <c r="C37" s="8" t="s">
        <v>329</v>
      </c>
      <c r="D37" s="8" t="s">
        <v>93</v>
      </c>
      <c r="E37" s="8" t="s">
        <v>94</v>
      </c>
      <c r="F37" s="9" t="s">
        <v>95</v>
      </c>
    </row>
    <row r="38" spans="1:6" x14ac:dyDescent="0.35">
      <c r="A38" s="4" t="s">
        <v>28</v>
      </c>
      <c r="B38" s="5">
        <f>TicketLog3rdS!M2+TicketLog4thS!M2</f>
        <v>156.5</v>
      </c>
      <c r="C38" s="5">
        <f>TicketLog3rdS!N2+TicketLog4thS!N2</f>
        <v>19.25</v>
      </c>
      <c r="D38" s="5">
        <f>TicketLog3rdS!O2+TicketLog4thS!O2</f>
        <v>20.25</v>
      </c>
      <c r="E38" s="5">
        <f>TicketLog3rdS!P2+TicketLog4thS!P2</f>
        <v>109</v>
      </c>
      <c r="F38" s="5">
        <f>TicketLog3rdS!Q2+TicketLog4thS!Q2</f>
        <v>8</v>
      </c>
    </row>
    <row r="39" spans="1:6" x14ac:dyDescent="0.35">
      <c r="A39" s="2" t="s">
        <v>23</v>
      </c>
      <c r="B39" s="3">
        <f>TicketLog3rdS!M3+TicketLog4thS!M3</f>
        <v>106.25</v>
      </c>
      <c r="C39" s="3">
        <f>TicketLog3rdS!N3+TicketLog4thS!N3</f>
        <v>26.25</v>
      </c>
      <c r="D39" s="3">
        <f>TicketLog3rdS!O3+TicketLog4thS!O3</f>
        <v>27.25</v>
      </c>
      <c r="E39" s="3">
        <f>TicketLog3rdS!P3+TicketLog4thS!P3</f>
        <v>47.25</v>
      </c>
      <c r="F39" s="3">
        <f>TicketLog3rdS!Q3+TicketLog4thS!Q3</f>
        <v>5.5</v>
      </c>
    </row>
    <row r="40" spans="1:6" x14ac:dyDescent="0.35">
      <c r="A40" s="2" t="s">
        <v>22</v>
      </c>
      <c r="B40" s="3">
        <f>TicketLog3rdS!M4+TicketLog4thS!M4</f>
        <v>194.16</v>
      </c>
      <c r="C40" s="3">
        <f>TicketLog3rdS!N4+TicketLog4thS!N4</f>
        <v>67.91</v>
      </c>
      <c r="D40" s="3">
        <f>TicketLog3rdS!O4+TicketLog4thS!O4</f>
        <v>42.75</v>
      </c>
      <c r="E40" s="3">
        <f>TicketLog3rdS!P4+TicketLog4thS!P4</f>
        <v>56.75</v>
      </c>
      <c r="F40" s="3">
        <f>TicketLog3rdS!Q4+TicketLog4thS!Q4</f>
        <v>26.75</v>
      </c>
    </row>
    <row r="41" spans="1:6" ht="15" thickBot="1" x14ac:dyDescent="0.4"/>
    <row r="42" spans="1:6" ht="29.5" thickBot="1" x14ac:dyDescent="0.4">
      <c r="A42" s="10" t="s">
        <v>87</v>
      </c>
      <c r="B42" s="9" t="s">
        <v>91</v>
      </c>
    </row>
    <row r="43" spans="1:6" ht="29" x14ac:dyDescent="0.35">
      <c r="A43" s="4" t="s">
        <v>241</v>
      </c>
      <c r="B43" s="5">
        <f>TicketLog3rdS!M10+TicketLog4thS!M10</f>
        <v>113.41</v>
      </c>
    </row>
    <row r="44" spans="1:6" x14ac:dyDescent="0.35">
      <c r="A44" s="2" t="s">
        <v>18</v>
      </c>
      <c r="B44" s="3">
        <f>TicketLog3rdS!M11+TicketLog4thS!M11</f>
        <v>90.25</v>
      </c>
    </row>
    <row r="45" spans="1:6" x14ac:dyDescent="0.35">
      <c r="A45" s="2" t="s">
        <v>52</v>
      </c>
      <c r="B45" s="3">
        <f>TicketLog3rdS!M12+TicketLog4thS!M12</f>
        <v>213</v>
      </c>
    </row>
    <row r="46" spans="1:6" x14ac:dyDescent="0.35">
      <c r="A46" s="2" t="s">
        <v>43</v>
      </c>
      <c r="B46" s="3">
        <f>TicketLog3rdS!M13+TicketLog4thS!M13</f>
        <v>40.25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2.453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 t="s">
        <v>383</v>
      </c>
    </row>
    <row r="2" spans="1:9" x14ac:dyDescent="0.35">
      <c r="A2" s="94">
        <v>0</v>
      </c>
      <c r="B2" s="94" t="s">
        <v>126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127</v>
      </c>
      <c r="I2" s="95" t="s">
        <v>127</v>
      </c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>
        <f>'FP Calculation'!$B$7</f>
        <v>82</v>
      </c>
      <c r="I3" s="132" t="s">
        <v>127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>
        <f>'FP Calculation'!B16</f>
        <v>81</v>
      </c>
      <c r="I4" s="132" t="s">
        <v>127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>
        <f>'FP Calculation'!B25</f>
        <v>64</v>
      </c>
      <c r="I5" s="132" t="s">
        <v>127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>
        <f>'FP Calculation'!B34</f>
        <v>44</v>
      </c>
      <c r="I6" s="132" t="s">
        <v>127</v>
      </c>
    </row>
    <row r="7" spans="1:9" x14ac:dyDescent="0.35">
      <c r="A7">
        <v>5</v>
      </c>
      <c r="B7" t="s">
        <v>128</v>
      </c>
      <c r="C7" t="s">
        <v>382</v>
      </c>
      <c r="D7" t="s">
        <v>382</v>
      </c>
      <c r="E7" t="s">
        <v>382</v>
      </c>
      <c r="F7" s="93">
        <v>0</v>
      </c>
      <c r="G7">
        <f>TicketLog4thS!M17</f>
        <v>12.375</v>
      </c>
      <c r="H7">
        <f>'FP Calculation'!B43</f>
        <v>80</v>
      </c>
      <c r="I7">
        <v>10.1</v>
      </c>
    </row>
    <row r="8" spans="1:9" x14ac:dyDescent="0.35">
      <c r="A8">
        <v>6</v>
      </c>
      <c r="B8" t="s">
        <v>129</v>
      </c>
      <c r="C8" t="s">
        <v>382</v>
      </c>
      <c r="D8" t="s">
        <v>382</v>
      </c>
      <c r="E8" t="s">
        <v>382</v>
      </c>
      <c r="F8" s="93">
        <v>0</v>
      </c>
      <c r="G8">
        <f>TicketLog4thS!M18</f>
        <v>10.125</v>
      </c>
      <c r="H8">
        <f>'FP Calculation'!B52</f>
        <v>80</v>
      </c>
      <c r="I8">
        <v>10.1</v>
      </c>
    </row>
    <row r="9" spans="1:9" x14ac:dyDescent="0.35">
      <c r="A9">
        <v>7</v>
      </c>
      <c r="B9" t="s">
        <v>130</v>
      </c>
      <c r="C9" t="s">
        <v>382</v>
      </c>
      <c r="D9" t="s">
        <v>382</v>
      </c>
      <c r="E9" t="s">
        <v>382</v>
      </c>
      <c r="F9" s="93">
        <v>0</v>
      </c>
      <c r="G9">
        <f>TicketLog4thS!M19</f>
        <v>26</v>
      </c>
      <c r="H9">
        <f>'FP Calculation'!B61</f>
        <v>79</v>
      </c>
      <c r="I9">
        <v>9.86</v>
      </c>
    </row>
    <row r="10" spans="1:9" x14ac:dyDescent="0.35">
      <c r="A10">
        <v>8</v>
      </c>
      <c r="B10" t="s">
        <v>131</v>
      </c>
      <c r="C10" t="s">
        <v>382</v>
      </c>
      <c r="D10" t="s">
        <v>382</v>
      </c>
      <c r="E10" t="s">
        <v>382</v>
      </c>
      <c r="F10" s="93">
        <v>0</v>
      </c>
      <c r="G10">
        <f>TicketLog4thS!M20</f>
        <v>12.5</v>
      </c>
      <c r="H10">
        <f>'FP Calculation'!B70</f>
        <v>58</v>
      </c>
      <c r="I10">
        <v>4.3</v>
      </c>
    </row>
    <row r="11" spans="1:9" x14ac:dyDescent="0.35">
      <c r="A11">
        <v>9</v>
      </c>
      <c r="B11" t="s">
        <v>132</v>
      </c>
      <c r="C11" t="s">
        <v>382</v>
      </c>
      <c r="D11" t="s">
        <v>382</v>
      </c>
      <c r="E11" t="s">
        <v>382</v>
      </c>
      <c r="F11" s="93">
        <v>0</v>
      </c>
      <c r="G11">
        <f>TicketLog4thS!M21</f>
        <v>1.5</v>
      </c>
      <c r="H11">
        <f>'FP Calculation'!B79</f>
        <v>66</v>
      </c>
      <c r="I11">
        <v>6.4</v>
      </c>
    </row>
    <row r="12" spans="1:9" x14ac:dyDescent="0.35">
      <c r="A12">
        <v>10</v>
      </c>
      <c r="B12" t="s">
        <v>133</v>
      </c>
      <c r="C12" t="s">
        <v>382</v>
      </c>
      <c r="D12" t="s">
        <v>382</v>
      </c>
      <c r="E12" t="s">
        <v>382</v>
      </c>
      <c r="F12" s="93">
        <v>0</v>
      </c>
      <c r="G12">
        <f>TicketLog4thS!M22</f>
        <v>15.5</v>
      </c>
      <c r="H12">
        <f>'FP Calculation'!B88</f>
        <v>76</v>
      </c>
      <c r="I12">
        <v>9.1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opLeftCell="A16" zoomScaleNormal="100" workbookViewId="0">
      <selection activeCell="M37" sqref="M37"/>
    </sheetView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142</v>
      </c>
      <c r="B1" s="113" t="s">
        <v>134</v>
      </c>
      <c r="C1" s="108" t="s">
        <v>135</v>
      </c>
      <c r="D1" s="108" t="s">
        <v>136</v>
      </c>
      <c r="E1" s="108" t="s">
        <v>137</v>
      </c>
      <c r="F1" s="109" t="s">
        <v>138</v>
      </c>
      <c r="G1" s="110"/>
      <c r="H1" s="121" t="s">
        <v>139</v>
      </c>
      <c r="I1" s="122" t="s">
        <v>140</v>
      </c>
      <c r="J1" s="123" t="s">
        <v>141</v>
      </c>
      <c r="M1" s="91" t="s">
        <v>158</v>
      </c>
      <c r="O1" s="103" t="s">
        <v>159</v>
      </c>
    </row>
    <row r="2" spans="1:17" ht="29" x14ac:dyDescent="0.35">
      <c r="A2" s="118" t="s">
        <v>143</v>
      </c>
      <c r="B2" s="114" t="s">
        <v>127</v>
      </c>
      <c r="C2" s="106">
        <v>2</v>
      </c>
      <c r="D2" s="106">
        <v>1</v>
      </c>
      <c r="E2" s="106" t="s">
        <v>160</v>
      </c>
      <c r="F2" s="107">
        <f>C2+D2</f>
        <v>3</v>
      </c>
      <c r="G2" s="99"/>
      <c r="H2" s="124"/>
      <c r="I2" s="125" t="s">
        <v>181</v>
      </c>
      <c r="J2" s="125" t="s">
        <v>169</v>
      </c>
      <c r="M2" s="91" t="s">
        <v>163</v>
      </c>
      <c r="O2" t="s">
        <v>160</v>
      </c>
      <c r="P2" t="s">
        <v>161</v>
      </c>
      <c r="Q2" t="s">
        <v>162</v>
      </c>
    </row>
    <row r="3" spans="1:17" ht="43.5" x14ac:dyDescent="0.35">
      <c r="A3" s="119" t="s">
        <v>144</v>
      </c>
      <c r="B3" s="115" t="s">
        <v>127</v>
      </c>
      <c r="C3" s="97">
        <v>3</v>
      </c>
      <c r="D3" s="97">
        <v>3</v>
      </c>
      <c r="E3" s="97" t="s">
        <v>160</v>
      </c>
      <c r="F3" s="98">
        <f t="shared" ref="F3:F4" si="0">C3+D3</f>
        <v>6</v>
      </c>
      <c r="G3" s="99"/>
      <c r="H3" s="124"/>
      <c r="I3" s="126" t="s">
        <v>168</v>
      </c>
      <c r="J3" s="126" t="s">
        <v>171</v>
      </c>
    </row>
    <row r="4" spans="1:17" x14ac:dyDescent="0.35">
      <c r="A4" s="119" t="s">
        <v>145</v>
      </c>
      <c r="B4" s="116" t="s">
        <v>127</v>
      </c>
      <c r="C4" s="97">
        <v>0</v>
      </c>
      <c r="D4" s="97">
        <v>0</v>
      </c>
      <c r="E4" s="97" t="s">
        <v>160</v>
      </c>
      <c r="F4" s="98">
        <f t="shared" si="0"/>
        <v>0</v>
      </c>
      <c r="G4" s="99"/>
      <c r="H4" s="124"/>
      <c r="I4" s="130" t="s">
        <v>127</v>
      </c>
      <c r="J4" s="130" t="s">
        <v>127</v>
      </c>
      <c r="M4" t="s">
        <v>164</v>
      </c>
    </row>
    <row r="5" spans="1:17" ht="29" x14ac:dyDescent="0.35">
      <c r="A5" s="119" t="s">
        <v>146</v>
      </c>
      <c r="B5" s="100">
        <v>2</v>
      </c>
      <c r="C5" s="97">
        <v>5</v>
      </c>
      <c r="D5" s="112" t="s">
        <v>127</v>
      </c>
      <c r="E5" s="97" t="s">
        <v>160</v>
      </c>
      <c r="F5" s="98">
        <f>B5+C5</f>
        <v>7</v>
      </c>
      <c r="G5" s="99"/>
      <c r="H5" s="127" t="s">
        <v>170</v>
      </c>
      <c r="I5" s="126" t="s">
        <v>186</v>
      </c>
      <c r="J5" s="124"/>
      <c r="M5" t="s">
        <v>165</v>
      </c>
    </row>
    <row r="6" spans="1:17" ht="15" thickBot="1" x14ac:dyDescent="0.4">
      <c r="A6" s="120" t="s">
        <v>147</v>
      </c>
      <c r="B6" s="104">
        <v>0</v>
      </c>
      <c r="C6" s="105">
        <v>0</v>
      </c>
      <c r="D6" s="112" t="s">
        <v>127</v>
      </c>
      <c r="E6" s="105" t="s">
        <v>160</v>
      </c>
      <c r="F6" s="111">
        <f>B6+C6</f>
        <v>0</v>
      </c>
      <c r="G6" s="99"/>
      <c r="H6" s="130" t="s">
        <v>127</v>
      </c>
      <c r="I6" s="130" t="s">
        <v>127</v>
      </c>
      <c r="J6" s="124"/>
      <c r="M6" t="s">
        <v>166</v>
      </c>
    </row>
    <row r="7" spans="1:17" ht="15" thickBot="1" x14ac:dyDescent="0.4">
      <c r="A7" s="117" t="s">
        <v>148</v>
      </c>
      <c r="B7" s="133">
        <v>82</v>
      </c>
      <c r="C7" s="133"/>
      <c r="D7" s="133"/>
      <c r="E7" s="133"/>
      <c r="F7" s="134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149</v>
      </c>
      <c r="B10" s="113" t="s">
        <v>134</v>
      </c>
      <c r="C10" s="108" t="s">
        <v>135</v>
      </c>
      <c r="D10" s="108" t="s">
        <v>136</v>
      </c>
      <c r="E10" s="108" t="s">
        <v>137</v>
      </c>
      <c r="F10" s="109" t="s">
        <v>138</v>
      </c>
      <c r="G10" s="110"/>
      <c r="H10" s="121" t="s">
        <v>139</v>
      </c>
      <c r="I10" s="122" t="s">
        <v>140</v>
      </c>
      <c r="J10" s="123" t="s">
        <v>141</v>
      </c>
    </row>
    <row r="11" spans="1:17" ht="29" x14ac:dyDescent="0.35">
      <c r="A11" s="118" t="s">
        <v>143</v>
      </c>
      <c r="B11" s="116" t="s">
        <v>127</v>
      </c>
      <c r="C11" s="106">
        <v>1</v>
      </c>
      <c r="D11" s="106">
        <v>2</v>
      </c>
      <c r="E11" s="106" t="s">
        <v>160</v>
      </c>
      <c r="F11" s="107">
        <f>C11+D11</f>
        <v>3</v>
      </c>
      <c r="G11" s="99"/>
      <c r="H11" s="124"/>
      <c r="I11" s="125" t="s">
        <v>172</v>
      </c>
      <c r="J11" s="125" t="s">
        <v>173</v>
      </c>
    </row>
    <row r="12" spans="1:17" ht="29" x14ac:dyDescent="0.35">
      <c r="A12" s="119" t="s">
        <v>144</v>
      </c>
      <c r="B12" s="116" t="s">
        <v>127</v>
      </c>
      <c r="C12" s="97">
        <v>2</v>
      </c>
      <c r="D12" s="97">
        <v>2</v>
      </c>
      <c r="E12" s="97" t="s">
        <v>160</v>
      </c>
      <c r="F12" s="98">
        <f t="shared" ref="F12:F13" si="1">C12+D12</f>
        <v>4</v>
      </c>
      <c r="G12" s="99"/>
      <c r="H12" s="124"/>
      <c r="I12" s="126" t="s">
        <v>174</v>
      </c>
      <c r="J12" s="126" t="s">
        <v>173</v>
      </c>
    </row>
    <row r="13" spans="1:17" x14ac:dyDescent="0.35">
      <c r="A13" s="119" t="s">
        <v>145</v>
      </c>
      <c r="B13" s="116" t="s">
        <v>127</v>
      </c>
      <c r="C13" s="97">
        <v>0</v>
      </c>
      <c r="D13" s="97">
        <v>0</v>
      </c>
      <c r="E13" s="97" t="s">
        <v>160</v>
      </c>
      <c r="F13" s="98">
        <f t="shared" si="1"/>
        <v>0</v>
      </c>
      <c r="G13" s="99"/>
      <c r="H13" s="124"/>
      <c r="I13" s="130" t="s">
        <v>127</v>
      </c>
      <c r="J13" s="130" t="s">
        <v>127</v>
      </c>
    </row>
    <row r="14" spans="1:17" ht="43.5" x14ac:dyDescent="0.35">
      <c r="A14" s="119" t="s">
        <v>146</v>
      </c>
      <c r="B14" s="100">
        <v>3</v>
      </c>
      <c r="C14" s="97">
        <v>5</v>
      </c>
      <c r="D14" s="112" t="s">
        <v>127</v>
      </c>
      <c r="E14" s="97" t="s">
        <v>160</v>
      </c>
      <c r="F14" s="98">
        <f>B14+C14</f>
        <v>8</v>
      </c>
      <c r="G14" s="99"/>
      <c r="H14" s="127" t="s">
        <v>183</v>
      </c>
      <c r="I14" s="126" t="s">
        <v>184</v>
      </c>
      <c r="J14" s="124"/>
    </row>
    <row r="15" spans="1:17" ht="15" thickBot="1" x14ac:dyDescent="0.4">
      <c r="A15" s="120" t="s">
        <v>147</v>
      </c>
      <c r="B15" s="104">
        <v>0</v>
      </c>
      <c r="C15" s="105">
        <v>0</v>
      </c>
      <c r="D15" s="112" t="s">
        <v>127</v>
      </c>
      <c r="E15" s="105" t="s">
        <v>160</v>
      </c>
      <c r="F15" s="111">
        <f>B15+C15</f>
        <v>0</v>
      </c>
      <c r="G15" s="99"/>
      <c r="H15" s="130" t="s">
        <v>127</v>
      </c>
      <c r="I15" s="130" t="s">
        <v>127</v>
      </c>
      <c r="J15" s="124"/>
    </row>
    <row r="16" spans="1:17" ht="15" thickBot="1" x14ac:dyDescent="0.4">
      <c r="A16" s="117" t="s">
        <v>148</v>
      </c>
      <c r="B16" s="133">
        <v>81</v>
      </c>
      <c r="C16" s="133"/>
      <c r="D16" s="133"/>
      <c r="E16" s="133"/>
      <c r="F16" s="134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150</v>
      </c>
      <c r="B19" s="113" t="s">
        <v>134</v>
      </c>
      <c r="C19" s="108" t="s">
        <v>135</v>
      </c>
      <c r="D19" s="108" t="s">
        <v>136</v>
      </c>
      <c r="E19" s="108" t="s">
        <v>137</v>
      </c>
      <c r="F19" s="109" t="s">
        <v>138</v>
      </c>
      <c r="G19" s="110"/>
      <c r="H19" s="121" t="s">
        <v>139</v>
      </c>
      <c r="I19" s="122" t="s">
        <v>140</v>
      </c>
      <c r="J19" s="123" t="s">
        <v>141</v>
      </c>
    </row>
    <row r="20" spans="1:10" ht="43.5" x14ac:dyDescent="0.35">
      <c r="A20" s="118" t="s">
        <v>143</v>
      </c>
      <c r="B20" s="116" t="s">
        <v>127</v>
      </c>
      <c r="C20" s="106">
        <v>2</v>
      </c>
      <c r="D20" s="106">
        <v>3</v>
      </c>
      <c r="E20" s="106" t="s">
        <v>161</v>
      </c>
      <c r="F20" s="107">
        <f>C20+D20</f>
        <v>5</v>
      </c>
      <c r="G20" s="99"/>
      <c r="H20" s="124"/>
      <c r="I20" s="125" t="s">
        <v>178</v>
      </c>
      <c r="J20" s="125" t="s">
        <v>179</v>
      </c>
    </row>
    <row r="21" spans="1:10" ht="29" x14ac:dyDescent="0.35">
      <c r="A21" s="119" t="s">
        <v>144</v>
      </c>
      <c r="B21" s="116" t="s">
        <v>127</v>
      </c>
      <c r="C21" s="97">
        <v>2</v>
      </c>
      <c r="D21" s="97">
        <v>2</v>
      </c>
      <c r="E21" s="97" t="s">
        <v>160</v>
      </c>
      <c r="F21" s="98">
        <f t="shared" ref="F21:F22" si="2">C21+D21</f>
        <v>4</v>
      </c>
      <c r="G21" s="99"/>
      <c r="H21" s="124"/>
      <c r="I21" s="126" t="s">
        <v>185</v>
      </c>
      <c r="J21" s="126" t="s">
        <v>177</v>
      </c>
    </row>
    <row r="22" spans="1:10" x14ac:dyDescent="0.35">
      <c r="A22" s="119" t="s">
        <v>145</v>
      </c>
      <c r="B22" s="116" t="s">
        <v>127</v>
      </c>
      <c r="C22" s="97">
        <v>0</v>
      </c>
      <c r="D22" s="97">
        <v>0</v>
      </c>
      <c r="E22" s="97" t="s">
        <v>160</v>
      </c>
      <c r="F22" s="98">
        <f t="shared" si="2"/>
        <v>0</v>
      </c>
      <c r="G22" s="99"/>
      <c r="H22" s="124"/>
      <c r="I22" s="130" t="s">
        <v>127</v>
      </c>
      <c r="J22" s="130" t="s">
        <v>127</v>
      </c>
    </row>
    <row r="23" spans="1:10" x14ac:dyDescent="0.35">
      <c r="A23" s="119" t="s">
        <v>146</v>
      </c>
      <c r="B23" s="100">
        <v>2</v>
      </c>
      <c r="C23" s="97">
        <v>2</v>
      </c>
      <c r="D23" s="112" t="s">
        <v>127</v>
      </c>
      <c r="E23" s="97" t="s">
        <v>160</v>
      </c>
      <c r="F23" s="98">
        <f>B23+C23</f>
        <v>4</v>
      </c>
      <c r="G23" s="99"/>
      <c r="H23" s="127" t="s">
        <v>176</v>
      </c>
      <c r="I23" s="126" t="s">
        <v>176</v>
      </c>
      <c r="J23" s="124"/>
    </row>
    <row r="24" spans="1:10" ht="15" thickBot="1" x14ac:dyDescent="0.4">
      <c r="A24" s="120" t="s">
        <v>147</v>
      </c>
      <c r="B24" s="104">
        <v>0</v>
      </c>
      <c r="C24" s="105">
        <v>0</v>
      </c>
      <c r="D24" s="112" t="s">
        <v>127</v>
      </c>
      <c r="E24" s="105" t="s">
        <v>160</v>
      </c>
      <c r="F24" s="111">
        <f>B24+C24</f>
        <v>0</v>
      </c>
      <c r="G24" s="99"/>
      <c r="H24" s="130" t="s">
        <v>127</v>
      </c>
      <c r="I24" s="130" t="s">
        <v>127</v>
      </c>
      <c r="J24" s="124"/>
    </row>
    <row r="25" spans="1:10" ht="15" thickBot="1" x14ac:dyDescent="0.4">
      <c r="A25" s="117" t="s">
        <v>148</v>
      </c>
      <c r="B25" s="133">
        <v>64</v>
      </c>
      <c r="C25" s="133"/>
      <c r="D25" s="133"/>
      <c r="E25" s="133"/>
      <c r="F25" s="134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151</v>
      </c>
      <c r="B28" s="113" t="s">
        <v>134</v>
      </c>
      <c r="C28" s="108" t="s">
        <v>135</v>
      </c>
      <c r="D28" s="108" t="s">
        <v>136</v>
      </c>
      <c r="E28" s="108" t="s">
        <v>137</v>
      </c>
      <c r="F28" s="109" t="s">
        <v>138</v>
      </c>
      <c r="G28" s="110"/>
      <c r="H28" s="121" t="s">
        <v>139</v>
      </c>
      <c r="I28" s="122" t="s">
        <v>140</v>
      </c>
      <c r="J28" s="123" t="s">
        <v>141</v>
      </c>
    </row>
    <row r="29" spans="1:10" ht="29" x14ac:dyDescent="0.35">
      <c r="A29" s="118" t="s">
        <v>143</v>
      </c>
      <c r="B29" s="116" t="s">
        <v>127</v>
      </c>
      <c r="C29" s="106">
        <v>2</v>
      </c>
      <c r="D29" s="106">
        <v>2</v>
      </c>
      <c r="E29" s="106" t="s">
        <v>160</v>
      </c>
      <c r="F29" s="107">
        <f>C29+D29</f>
        <v>4</v>
      </c>
      <c r="G29" s="99"/>
      <c r="H29" s="124"/>
      <c r="I29" s="125" t="s">
        <v>180</v>
      </c>
      <c r="J29" s="125" t="s">
        <v>182</v>
      </c>
    </row>
    <row r="30" spans="1:10" x14ac:dyDescent="0.35">
      <c r="A30" s="119" t="s">
        <v>144</v>
      </c>
      <c r="B30" s="116" t="s">
        <v>127</v>
      </c>
      <c r="C30" s="97">
        <v>1</v>
      </c>
      <c r="D30" s="97">
        <v>0</v>
      </c>
      <c r="E30" s="97" t="s">
        <v>160</v>
      </c>
      <c r="F30" s="98">
        <f t="shared" ref="F30:F31" si="3">C30+D30</f>
        <v>1</v>
      </c>
      <c r="G30" s="99"/>
      <c r="H30" s="124"/>
      <c r="I30" s="126" t="s">
        <v>169</v>
      </c>
      <c r="J30" s="130" t="s">
        <v>127</v>
      </c>
    </row>
    <row r="31" spans="1:10" x14ac:dyDescent="0.35">
      <c r="A31" s="119" t="s">
        <v>145</v>
      </c>
      <c r="B31" s="116" t="s">
        <v>127</v>
      </c>
      <c r="C31" s="97">
        <v>0</v>
      </c>
      <c r="D31" s="97">
        <v>0</v>
      </c>
      <c r="E31" s="97" t="s">
        <v>160</v>
      </c>
      <c r="F31" s="98">
        <f t="shared" si="3"/>
        <v>0</v>
      </c>
      <c r="G31" s="99"/>
      <c r="H31" s="124"/>
      <c r="I31" s="130" t="s">
        <v>127</v>
      </c>
      <c r="J31" s="130" t="s">
        <v>127</v>
      </c>
    </row>
    <row r="32" spans="1:10" x14ac:dyDescent="0.35">
      <c r="A32" s="119" t="s">
        <v>146</v>
      </c>
      <c r="B32" s="100">
        <v>2</v>
      </c>
      <c r="C32" s="97">
        <v>2</v>
      </c>
      <c r="D32" s="112" t="s">
        <v>127</v>
      </c>
      <c r="E32" s="97" t="s">
        <v>160</v>
      </c>
      <c r="F32" s="98">
        <f>B32+C32</f>
        <v>4</v>
      </c>
      <c r="G32" s="99"/>
      <c r="H32" s="127" t="s">
        <v>182</v>
      </c>
      <c r="I32" s="126" t="s">
        <v>182</v>
      </c>
      <c r="J32" s="124"/>
    </row>
    <row r="33" spans="1:11" ht="15" thickBot="1" x14ac:dyDescent="0.4">
      <c r="A33" s="120" t="s">
        <v>147</v>
      </c>
      <c r="B33" s="104">
        <v>0</v>
      </c>
      <c r="C33" s="105">
        <v>0</v>
      </c>
      <c r="D33" s="112" t="s">
        <v>127</v>
      </c>
      <c r="E33" s="105" t="s">
        <v>160</v>
      </c>
      <c r="F33" s="111">
        <f>B33+C33</f>
        <v>0</v>
      </c>
      <c r="G33" s="99"/>
      <c r="H33" s="130" t="s">
        <v>127</v>
      </c>
      <c r="I33" s="130" t="s">
        <v>127</v>
      </c>
      <c r="J33" s="124"/>
    </row>
    <row r="34" spans="1:11" ht="15" thickBot="1" x14ac:dyDescent="0.4">
      <c r="A34" s="117" t="s">
        <v>148</v>
      </c>
      <c r="B34" s="133">
        <v>44</v>
      </c>
      <c r="C34" s="133"/>
      <c r="D34" s="133"/>
      <c r="E34" s="133"/>
      <c r="F34" s="134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152</v>
      </c>
      <c r="B37" s="113" t="s">
        <v>134</v>
      </c>
      <c r="C37" s="108" t="s">
        <v>135</v>
      </c>
      <c r="D37" s="108" t="s">
        <v>136</v>
      </c>
      <c r="E37" s="108" t="s">
        <v>137</v>
      </c>
      <c r="F37" s="109" t="s">
        <v>138</v>
      </c>
      <c r="G37" s="110"/>
      <c r="H37" s="121" t="s">
        <v>139</v>
      </c>
      <c r="I37" s="122" t="s">
        <v>140</v>
      </c>
      <c r="J37" s="123" t="s">
        <v>141</v>
      </c>
    </row>
    <row r="38" spans="1:11" ht="29" x14ac:dyDescent="0.35">
      <c r="A38" s="118" t="s">
        <v>143</v>
      </c>
      <c r="B38" s="116" t="s">
        <v>127</v>
      </c>
      <c r="C38" s="106">
        <v>2</v>
      </c>
      <c r="D38" s="106">
        <v>2</v>
      </c>
      <c r="E38" s="106" t="s">
        <v>160</v>
      </c>
      <c r="F38" s="107">
        <f>C38+D38</f>
        <v>4</v>
      </c>
      <c r="G38" s="99"/>
      <c r="H38" s="124"/>
      <c r="I38" s="125" t="s">
        <v>187</v>
      </c>
      <c r="J38" s="125" t="s">
        <v>188</v>
      </c>
    </row>
    <row r="39" spans="1:11" ht="29" x14ac:dyDescent="0.35">
      <c r="A39" s="119" t="s">
        <v>144</v>
      </c>
      <c r="B39" s="116" t="s">
        <v>127</v>
      </c>
      <c r="C39" s="97">
        <v>3</v>
      </c>
      <c r="D39" s="97">
        <v>2</v>
      </c>
      <c r="E39" s="97" t="s">
        <v>160</v>
      </c>
      <c r="F39" s="98">
        <f t="shared" ref="F39:F40" si="4">C39+D39</f>
        <v>5</v>
      </c>
      <c r="G39" s="99"/>
      <c r="H39" s="124"/>
      <c r="I39" s="126" t="s">
        <v>193</v>
      </c>
      <c r="J39" s="126" t="s">
        <v>188</v>
      </c>
    </row>
    <row r="40" spans="1:11" x14ac:dyDescent="0.35">
      <c r="A40" s="119" t="s">
        <v>145</v>
      </c>
      <c r="B40" s="116" t="s">
        <v>127</v>
      </c>
      <c r="C40" s="97">
        <v>1</v>
      </c>
      <c r="D40" s="97">
        <v>1</v>
      </c>
      <c r="E40" s="97" t="s">
        <v>160</v>
      </c>
      <c r="F40" s="98">
        <f t="shared" si="4"/>
        <v>2</v>
      </c>
      <c r="G40" s="99"/>
      <c r="H40" s="124"/>
      <c r="I40" s="126" t="s">
        <v>189</v>
      </c>
      <c r="J40" s="126" t="s">
        <v>190</v>
      </c>
    </row>
    <row r="41" spans="1:11" ht="29" x14ac:dyDescent="0.35">
      <c r="A41" s="119" t="s">
        <v>146</v>
      </c>
      <c r="B41" s="100">
        <v>3</v>
      </c>
      <c r="C41" s="97">
        <v>3</v>
      </c>
      <c r="D41" s="112" t="s">
        <v>127</v>
      </c>
      <c r="E41" s="97" t="s">
        <v>160</v>
      </c>
      <c r="F41" s="98">
        <f>B41+C41</f>
        <v>6</v>
      </c>
      <c r="G41" s="99"/>
      <c r="H41" s="127" t="s">
        <v>196</v>
      </c>
      <c r="I41" s="126" t="s">
        <v>191</v>
      </c>
      <c r="J41" s="124"/>
    </row>
    <row r="42" spans="1:11" ht="15" thickBot="1" x14ac:dyDescent="0.4">
      <c r="A42" s="120" t="s">
        <v>147</v>
      </c>
      <c r="B42" s="104">
        <v>0</v>
      </c>
      <c r="C42" s="105">
        <v>0</v>
      </c>
      <c r="D42" s="112" t="s">
        <v>127</v>
      </c>
      <c r="E42" s="105" t="s">
        <v>160</v>
      </c>
      <c r="F42" s="111">
        <f>B42+C42</f>
        <v>0</v>
      </c>
      <c r="G42" s="99"/>
      <c r="H42" s="130" t="s">
        <v>127</v>
      </c>
      <c r="I42" s="130" t="s">
        <v>127</v>
      </c>
      <c r="J42" s="124"/>
      <c r="K42" s="96"/>
    </row>
    <row r="43" spans="1:11" ht="15" thickBot="1" x14ac:dyDescent="0.4">
      <c r="A43" s="117" t="s">
        <v>148</v>
      </c>
      <c r="B43" s="133">
        <v>80</v>
      </c>
      <c r="C43" s="133"/>
      <c r="D43" s="133"/>
      <c r="E43" s="133"/>
      <c r="F43" s="134"/>
      <c r="G43" s="102"/>
      <c r="H43" s="128"/>
      <c r="I43" s="128"/>
      <c r="J43" s="128"/>
    </row>
    <row r="44" spans="1:11" x14ac:dyDescent="0.35">
      <c r="A44" s="131" t="s">
        <v>218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153</v>
      </c>
      <c r="B46" s="113" t="s">
        <v>134</v>
      </c>
      <c r="C46" s="108" t="s">
        <v>135</v>
      </c>
      <c r="D46" s="108" t="s">
        <v>136</v>
      </c>
      <c r="E46" s="108" t="s">
        <v>137</v>
      </c>
      <c r="F46" s="109" t="s">
        <v>138</v>
      </c>
      <c r="G46" s="110"/>
      <c r="H46" s="121" t="s">
        <v>139</v>
      </c>
      <c r="I46" s="122" t="s">
        <v>140</v>
      </c>
      <c r="J46" s="123" t="s">
        <v>141</v>
      </c>
    </row>
    <row r="47" spans="1:11" ht="29" x14ac:dyDescent="0.35">
      <c r="A47" s="118" t="s">
        <v>143</v>
      </c>
      <c r="B47" s="116" t="s">
        <v>127</v>
      </c>
      <c r="C47" s="106">
        <v>2</v>
      </c>
      <c r="D47" s="106">
        <v>2</v>
      </c>
      <c r="E47" s="106" t="s">
        <v>160</v>
      </c>
      <c r="F47" s="107">
        <f>C47+D47</f>
        <v>4</v>
      </c>
      <c r="G47" s="99"/>
      <c r="H47" s="124"/>
      <c r="I47" s="125" t="s">
        <v>192</v>
      </c>
      <c r="J47" s="125" t="s">
        <v>188</v>
      </c>
    </row>
    <row r="48" spans="1:11" ht="29" x14ac:dyDescent="0.35">
      <c r="A48" s="119" t="s">
        <v>144</v>
      </c>
      <c r="B48" s="116" t="s">
        <v>127</v>
      </c>
      <c r="C48" s="97">
        <v>3</v>
      </c>
      <c r="D48" s="97">
        <v>2</v>
      </c>
      <c r="E48" s="97" t="s">
        <v>160</v>
      </c>
      <c r="F48" s="98">
        <f t="shared" ref="F48:F49" si="5">C48+D48</f>
        <v>5</v>
      </c>
      <c r="G48" s="99"/>
      <c r="H48" s="124"/>
      <c r="I48" s="126" t="s">
        <v>193</v>
      </c>
      <c r="J48" s="126" t="s">
        <v>188</v>
      </c>
    </row>
    <row r="49" spans="1:10" x14ac:dyDescent="0.35">
      <c r="A49" s="119" t="s">
        <v>145</v>
      </c>
      <c r="B49" s="116" t="s">
        <v>127</v>
      </c>
      <c r="C49" s="97">
        <v>1</v>
      </c>
      <c r="D49" s="97">
        <v>1</v>
      </c>
      <c r="E49" s="97" t="s">
        <v>160</v>
      </c>
      <c r="F49" s="98">
        <f t="shared" si="5"/>
        <v>2</v>
      </c>
      <c r="G49" s="99"/>
      <c r="H49" s="124"/>
      <c r="I49" s="126" t="s">
        <v>189</v>
      </c>
      <c r="J49" s="126" t="s">
        <v>190</v>
      </c>
    </row>
    <row r="50" spans="1:10" ht="29" x14ac:dyDescent="0.35">
      <c r="A50" s="119" t="s">
        <v>146</v>
      </c>
      <c r="B50" s="100">
        <v>3</v>
      </c>
      <c r="C50" s="97">
        <v>3</v>
      </c>
      <c r="D50" s="112" t="s">
        <v>127</v>
      </c>
      <c r="E50" s="97" t="s">
        <v>160</v>
      </c>
      <c r="F50" s="98">
        <f>B50+C50</f>
        <v>6</v>
      </c>
      <c r="G50" s="99"/>
      <c r="H50" s="127" t="s">
        <v>195</v>
      </c>
      <c r="I50" s="126" t="s">
        <v>194</v>
      </c>
      <c r="J50" s="124"/>
    </row>
    <row r="51" spans="1:10" ht="15" thickBot="1" x14ac:dyDescent="0.4">
      <c r="A51" s="120" t="s">
        <v>147</v>
      </c>
      <c r="B51" s="104">
        <v>0</v>
      </c>
      <c r="C51" s="105">
        <v>0</v>
      </c>
      <c r="D51" s="112" t="s">
        <v>127</v>
      </c>
      <c r="E51" s="105" t="s">
        <v>160</v>
      </c>
      <c r="F51" s="111">
        <f>B51+C51</f>
        <v>0</v>
      </c>
      <c r="G51" s="99"/>
      <c r="H51" s="130" t="s">
        <v>127</v>
      </c>
      <c r="I51" s="130" t="s">
        <v>127</v>
      </c>
      <c r="J51" s="124"/>
    </row>
    <row r="52" spans="1:10" ht="15" thickBot="1" x14ac:dyDescent="0.4">
      <c r="A52" s="117" t="s">
        <v>148</v>
      </c>
      <c r="B52" s="133">
        <v>80</v>
      </c>
      <c r="C52" s="133"/>
      <c r="D52" s="133"/>
      <c r="E52" s="133"/>
      <c r="F52" s="134"/>
      <c r="G52" s="102"/>
      <c r="H52" s="128"/>
      <c r="I52" s="128"/>
      <c r="J52" s="128"/>
    </row>
    <row r="53" spans="1:10" x14ac:dyDescent="0.35">
      <c r="A53" s="131" t="s">
        <v>218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154</v>
      </c>
      <c r="B55" s="113" t="s">
        <v>134</v>
      </c>
      <c r="C55" s="108" t="s">
        <v>135</v>
      </c>
      <c r="D55" s="108" t="s">
        <v>136</v>
      </c>
      <c r="E55" s="108" t="s">
        <v>137</v>
      </c>
      <c r="F55" s="109" t="s">
        <v>138</v>
      </c>
      <c r="G55" s="110"/>
      <c r="H55" s="121" t="s">
        <v>139</v>
      </c>
      <c r="I55" s="122" t="s">
        <v>140</v>
      </c>
      <c r="J55" s="123" t="s">
        <v>141</v>
      </c>
    </row>
    <row r="56" spans="1:10" x14ac:dyDescent="0.35">
      <c r="A56" s="118" t="s">
        <v>143</v>
      </c>
      <c r="B56" s="116" t="s">
        <v>127</v>
      </c>
      <c r="C56" s="106">
        <v>2</v>
      </c>
      <c r="D56" s="106">
        <v>2</v>
      </c>
      <c r="E56" s="106" t="s">
        <v>160</v>
      </c>
      <c r="F56" s="107">
        <f>C56+D56</f>
        <v>4</v>
      </c>
      <c r="G56" s="99"/>
      <c r="H56" s="124"/>
      <c r="I56" s="125" t="s">
        <v>197</v>
      </c>
      <c r="J56" s="125" t="s">
        <v>198</v>
      </c>
    </row>
    <row r="57" spans="1:10" ht="29" x14ac:dyDescent="0.35">
      <c r="A57" s="119" t="s">
        <v>144</v>
      </c>
      <c r="B57" s="116" t="s">
        <v>127</v>
      </c>
      <c r="C57" s="97">
        <v>2</v>
      </c>
      <c r="D57" s="97">
        <v>2</v>
      </c>
      <c r="E57" s="97" t="s">
        <v>160</v>
      </c>
      <c r="F57" s="98">
        <f t="shared" ref="F57:F58" si="6">C57+D57</f>
        <v>4</v>
      </c>
      <c r="G57" s="99"/>
      <c r="H57" s="124"/>
      <c r="I57" s="126" t="s">
        <v>199</v>
      </c>
      <c r="J57" s="126" t="s">
        <v>188</v>
      </c>
    </row>
    <row r="58" spans="1:10" x14ac:dyDescent="0.35">
      <c r="A58" s="119" t="s">
        <v>145</v>
      </c>
      <c r="B58" s="116" t="s">
        <v>127</v>
      </c>
      <c r="C58" s="97">
        <v>2</v>
      </c>
      <c r="D58" s="97">
        <v>1</v>
      </c>
      <c r="E58" s="97" t="s">
        <v>160</v>
      </c>
      <c r="F58" s="98">
        <f t="shared" si="6"/>
        <v>3</v>
      </c>
      <c r="G58" s="99"/>
      <c r="H58" s="124"/>
      <c r="I58" s="126" t="s">
        <v>200</v>
      </c>
      <c r="J58" s="126" t="s">
        <v>175</v>
      </c>
    </row>
    <row r="59" spans="1:10" ht="29" x14ac:dyDescent="0.35">
      <c r="A59" s="119" t="s">
        <v>146</v>
      </c>
      <c r="B59" s="100">
        <v>3</v>
      </c>
      <c r="C59" s="97">
        <v>3</v>
      </c>
      <c r="D59" s="112" t="s">
        <v>127</v>
      </c>
      <c r="E59" s="97" t="s">
        <v>160</v>
      </c>
      <c r="F59" s="98">
        <f>B59+C59</f>
        <v>6</v>
      </c>
      <c r="G59" s="99"/>
      <c r="H59" s="127" t="s">
        <v>202</v>
      </c>
      <c r="I59" s="126" t="s">
        <v>201</v>
      </c>
      <c r="J59" s="124"/>
    </row>
    <row r="60" spans="1:10" ht="15" thickBot="1" x14ac:dyDescent="0.4">
      <c r="A60" s="120" t="s">
        <v>147</v>
      </c>
      <c r="B60" s="104">
        <v>0</v>
      </c>
      <c r="C60" s="105">
        <v>0</v>
      </c>
      <c r="D60" s="112" t="s">
        <v>127</v>
      </c>
      <c r="E60" s="105" t="s">
        <v>160</v>
      </c>
      <c r="F60" s="111">
        <f>B60+C60</f>
        <v>0</v>
      </c>
      <c r="G60" s="99"/>
      <c r="H60" s="130" t="s">
        <v>127</v>
      </c>
      <c r="I60" s="130" t="s">
        <v>127</v>
      </c>
      <c r="J60" s="124"/>
    </row>
    <row r="61" spans="1:10" ht="15" thickBot="1" x14ac:dyDescent="0.4">
      <c r="A61" s="117" t="s">
        <v>148</v>
      </c>
      <c r="B61" s="133">
        <v>79</v>
      </c>
      <c r="C61" s="133"/>
      <c r="D61" s="133"/>
      <c r="E61" s="133"/>
      <c r="F61" s="134"/>
      <c r="G61" s="102"/>
      <c r="H61" s="128"/>
      <c r="I61" s="128"/>
      <c r="J61" s="128"/>
    </row>
    <row r="62" spans="1:10" x14ac:dyDescent="0.35">
      <c r="A62" s="131" t="s">
        <v>219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155</v>
      </c>
      <c r="B64" s="113" t="s">
        <v>134</v>
      </c>
      <c r="C64" s="108" t="s">
        <v>135</v>
      </c>
      <c r="D64" s="108" t="s">
        <v>136</v>
      </c>
      <c r="E64" s="108" t="s">
        <v>137</v>
      </c>
      <c r="F64" s="109" t="s">
        <v>138</v>
      </c>
      <c r="G64" s="110"/>
      <c r="H64" s="121" t="s">
        <v>139</v>
      </c>
      <c r="I64" s="122" t="s">
        <v>140</v>
      </c>
      <c r="J64" s="123" t="s">
        <v>141</v>
      </c>
    </row>
    <row r="65" spans="1:10" ht="29" x14ac:dyDescent="0.35">
      <c r="A65" s="118" t="s">
        <v>143</v>
      </c>
      <c r="B65" s="116" t="s">
        <v>127</v>
      </c>
      <c r="C65" s="106">
        <v>1</v>
      </c>
      <c r="D65" s="106">
        <v>2</v>
      </c>
      <c r="E65" s="106" t="s">
        <v>160</v>
      </c>
      <c r="F65" s="107">
        <f>C65+D65</f>
        <v>3</v>
      </c>
      <c r="G65" s="99"/>
      <c r="H65" s="124"/>
      <c r="I65" s="125" t="s">
        <v>203</v>
      </c>
      <c r="J65" s="125" t="s">
        <v>182</v>
      </c>
    </row>
    <row r="66" spans="1:10" x14ac:dyDescent="0.35">
      <c r="A66" s="119" t="s">
        <v>144</v>
      </c>
      <c r="B66" s="116" t="s">
        <v>127</v>
      </c>
      <c r="C66" s="97">
        <v>1</v>
      </c>
      <c r="D66" s="97">
        <v>1</v>
      </c>
      <c r="E66" s="97" t="s">
        <v>160</v>
      </c>
      <c r="F66" s="98">
        <f t="shared" ref="F66:F67" si="7">C66+D66</f>
        <v>2</v>
      </c>
      <c r="G66" s="99"/>
      <c r="H66" s="124"/>
      <c r="I66" s="126" t="s">
        <v>204</v>
      </c>
      <c r="J66" s="126" t="s">
        <v>167</v>
      </c>
    </row>
    <row r="67" spans="1:10" x14ac:dyDescent="0.35">
      <c r="A67" s="119" t="s">
        <v>145</v>
      </c>
      <c r="B67" s="116" t="s">
        <v>127</v>
      </c>
      <c r="C67" s="97">
        <v>1</v>
      </c>
      <c r="D67" s="97">
        <v>1</v>
      </c>
      <c r="E67" s="97" t="s">
        <v>160</v>
      </c>
      <c r="F67" s="98">
        <f t="shared" si="7"/>
        <v>2</v>
      </c>
      <c r="G67" s="99"/>
      <c r="H67" s="124"/>
      <c r="I67" s="126" t="s">
        <v>205</v>
      </c>
      <c r="J67" s="126" t="s">
        <v>206</v>
      </c>
    </row>
    <row r="68" spans="1:10" ht="29" x14ac:dyDescent="0.35">
      <c r="A68" s="119" t="s">
        <v>146</v>
      </c>
      <c r="B68" s="100">
        <v>3</v>
      </c>
      <c r="C68" s="97">
        <v>2</v>
      </c>
      <c r="D68" s="112" t="s">
        <v>127</v>
      </c>
      <c r="E68" s="97" t="s">
        <v>160</v>
      </c>
      <c r="F68" s="98">
        <f>B68+C68</f>
        <v>5</v>
      </c>
      <c r="G68" s="99"/>
      <c r="H68" s="127" t="s">
        <v>207</v>
      </c>
      <c r="I68" s="126" t="s">
        <v>208</v>
      </c>
      <c r="J68" s="124"/>
    </row>
    <row r="69" spans="1:10" ht="15" thickBot="1" x14ac:dyDescent="0.4">
      <c r="A69" s="120" t="s">
        <v>147</v>
      </c>
      <c r="B69" s="104">
        <v>0</v>
      </c>
      <c r="C69" s="105">
        <v>0</v>
      </c>
      <c r="D69" s="112" t="s">
        <v>127</v>
      </c>
      <c r="E69" s="105" t="s">
        <v>160</v>
      </c>
      <c r="F69" s="111">
        <f>B69+C69</f>
        <v>0</v>
      </c>
      <c r="G69" s="99"/>
      <c r="H69" s="130" t="s">
        <v>127</v>
      </c>
      <c r="I69" s="130" t="s">
        <v>127</v>
      </c>
      <c r="J69" s="124"/>
    </row>
    <row r="70" spans="1:10" ht="15" thickBot="1" x14ac:dyDescent="0.4">
      <c r="A70" s="117" t="s">
        <v>148</v>
      </c>
      <c r="B70" s="133">
        <v>58</v>
      </c>
      <c r="C70" s="133"/>
      <c r="D70" s="133"/>
      <c r="E70" s="133"/>
      <c r="F70" s="134"/>
      <c r="G70" s="102"/>
      <c r="H70" s="128"/>
      <c r="I70" s="128"/>
      <c r="J70" s="128"/>
    </row>
    <row r="71" spans="1:10" x14ac:dyDescent="0.35">
      <c r="A71" s="131" t="s">
        <v>220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156</v>
      </c>
      <c r="B73" s="113" t="s">
        <v>134</v>
      </c>
      <c r="C73" s="108" t="s">
        <v>135</v>
      </c>
      <c r="D73" s="108" t="s">
        <v>136</v>
      </c>
      <c r="E73" s="108" t="s">
        <v>137</v>
      </c>
      <c r="F73" s="109" t="s">
        <v>138</v>
      </c>
      <c r="G73" s="110"/>
      <c r="H73" s="121" t="s">
        <v>139</v>
      </c>
      <c r="I73" s="122" t="s">
        <v>140</v>
      </c>
      <c r="J73" s="123" t="s">
        <v>141</v>
      </c>
    </row>
    <row r="74" spans="1:10" x14ac:dyDescent="0.35">
      <c r="A74" s="118" t="s">
        <v>143</v>
      </c>
      <c r="B74" s="116" t="s">
        <v>127</v>
      </c>
      <c r="C74" s="106">
        <v>1</v>
      </c>
      <c r="D74" s="106">
        <v>1</v>
      </c>
      <c r="E74" s="106" t="s">
        <v>160</v>
      </c>
      <c r="F74" s="107">
        <f>C74+D74</f>
        <v>2</v>
      </c>
      <c r="G74" s="99"/>
      <c r="H74" s="124"/>
      <c r="I74" s="125" t="s">
        <v>209</v>
      </c>
      <c r="J74" s="125" t="s">
        <v>167</v>
      </c>
    </row>
    <row r="75" spans="1:10" ht="29" x14ac:dyDescent="0.35">
      <c r="A75" s="119" t="s">
        <v>144</v>
      </c>
      <c r="B75" s="116" t="s">
        <v>127</v>
      </c>
      <c r="C75" s="97">
        <v>2</v>
      </c>
      <c r="D75" s="97">
        <v>1</v>
      </c>
      <c r="E75" s="97" t="s">
        <v>160</v>
      </c>
      <c r="F75" s="98">
        <f t="shared" ref="F75:F76" si="8">C75+D75</f>
        <v>3</v>
      </c>
      <c r="G75" s="99"/>
      <c r="H75" s="124"/>
      <c r="I75" s="126" t="s">
        <v>210</v>
      </c>
      <c r="J75" s="126" t="s">
        <v>167</v>
      </c>
    </row>
    <row r="76" spans="1:10" x14ac:dyDescent="0.35">
      <c r="A76" s="119" t="s">
        <v>145</v>
      </c>
      <c r="B76" s="116" t="s">
        <v>127</v>
      </c>
      <c r="C76" s="97">
        <v>1</v>
      </c>
      <c r="D76" s="97">
        <v>1</v>
      </c>
      <c r="E76" s="97" t="s">
        <v>160</v>
      </c>
      <c r="F76" s="98">
        <f t="shared" si="8"/>
        <v>2</v>
      </c>
      <c r="G76" s="99"/>
      <c r="H76" s="124"/>
      <c r="I76" s="126" t="s">
        <v>205</v>
      </c>
      <c r="J76" s="126" t="s">
        <v>206</v>
      </c>
    </row>
    <row r="77" spans="1:10" ht="43.5" x14ac:dyDescent="0.35">
      <c r="A77" s="119" t="s">
        <v>146</v>
      </c>
      <c r="B77" s="100">
        <v>3</v>
      </c>
      <c r="C77" s="97">
        <v>3</v>
      </c>
      <c r="D77" s="112" t="s">
        <v>127</v>
      </c>
      <c r="E77" s="97" t="s">
        <v>160</v>
      </c>
      <c r="F77" s="98">
        <f>B77+C77</f>
        <v>6</v>
      </c>
      <c r="G77" s="99"/>
      <c r="H77" s="127" t="s">
        <v>212</v>
      </c>
      <c r="I77" s="126" t="s">
        <v>211</v>
      </c>
      <c r="J77" s="124"/>
    </row>
    <row r="78" spans="1:10" ht="15" thickBot="1" x14ac:dyDescent="0.4">
      <c r="A78" s="120" t="s">
        <v>147</v>
      </c>
      <c r="B78" s="104">
        <v>0</v>
      </c>
      <c r="C78" s="105">
        <v>0</v>
      </c>
      <c r="D78" s="112" t="s">
        <v>127</v>
      </c>
      <c r="E78" s="105" t="s">
        <v>160</v>
      </c>
      <c r="F78" s="111">
        <f>B78+C78</f>
        <v>0</v>
      </c>
      <c r="G78" s="99"/>
      <c r="H78" s="130" t="s">
        <v>127</v>
      </c>
      <c r="I78" s="130" t="s">
        <v>127</v>
      </c>
      <c r="J78" s="124"/>
    </row>
    <row r="79" spans="1:10" ht="15" thickBot="1" x14ac:dyDescent="0.4">
      <c r="A79" s="117" t="s">
        <v>148</v>
      </c>
      <c r="B79" s="133">
        <v>66</v>
      </c>
      <c r="C79" s="133"/>
      <c r="D79" s="133"/>
      <c r="E79" s="133"/>
      <c r="F79" s="134"/>
      <c r="G79" s="102"/>
      <c r="H79" s="128"/>
      <c r="I79" s="128"/>
      <c r="J79" s="128"/>
    </row>
    <row r="80" spans="1:10" x14ac:dyDescent="0.35">
      <c r="A80" s="131" t="s">
        <v>221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157</v>
      </c>
      <c r="B82" s="113" t="s">
        <v>134</v>
      </c>
      <c r="C82" s="108" t="s">
        <v>135</v>
      </c>
      <c r="D82" s="108" t="s">
        <v>136</v>
      </c>
      <c r="E82" s="108" t="s">
        <v>137</v>
      </c>
      <c r="F82" s="109" t="s">
        <v>138</v>
      </c>
      <c r="G82" s="110"/>
      <c r="H82" s="121" t="s">
        <v>139</v>
      </c>
      <c r="I82" s="122" t="s">
        <v>140</v>
      </c>
      <c r="J82" s="123" t="s">
        <v>141</v>
      </c>
    </row>
    <row r="83" spans="1:10" ht="29" x14ac:dyDescent="0.35">
      <c r="A83" s="118" t="s">
        <v>143</v>
      </c>
      <c r="B83" s="116" t="s">
        <v>127</v>
      </c>
      <c r="C83" s="106">
        <v>3</v>
      </c>
      <c r="D83" s="106">
        <v>1</v>
      </c>
      <c r="E83" s="106" t="s">
        <v>160</v>
      </c>
      <c r="F83" s="107">
        <f>C83+D83</f>
        <v>4</v>
      </c>
      <c r="G83" s="99"/>
      <c r="H83" s="124"/>
      <c r="I83" s="125" t="s">
        <v>213</v>
      </c>
      <c r="J83" s="125" t="s">
        <v>169</v>
      </c>
    </row>
    <row r="84" spans="1:10" ht="29" x14ac:dyDescent="0.35">
      <c r="A84" s="119" t="s">
        <v>144</v>
      </c>
      <c r="B84" s="116" t="s">
        <v>127</v>
      </c>
      <c r="C84" s="97">
        <v>3</v>
      </c>
      <c r="D84" s="97">
        <v>1</v>
      </c>
      <c r="E84" s="97" t="s">
        <v>160</v>
      </c>
      <c r="F84" s="98">
        <f t="shared" ref="F84:F85" si="9">C84+D84</f>
        <v>4</v>
      </c>
      <c r="G84" s="99"/>
      <c r="H84" s="124"/>
      <c r="I84" s="126" t="s">
        <v>214</v>
      </c>
      <c r="J84" s="126" t="s">
        <v>167</v>
      </c>
    </row>
    <row r="85" spans="1:10" x14ac:dyDescent="0.35">
      <c r="A85" s="119" t="s">
        <v>145</v>
      </c>
      <c r="B85" s="116" t="s">
        <v>127</v>
      </c>
      <c r="C85" s="97">
        <v>1</v>
      </c>
      <c r="D85" s="97">
        <v>1</v>
      </c>
      <c r="E85" s="97" t="s">
        <v>160</v>
      </c>
      <c r="F85" s="98">
        <f t="shared" si="9"/>
        <v>2</v>
      </c>
      <c r="G85" s="99"/>
      <c r="H85" s="124"/>
      <c r="I85" s="126" t="s">
        <v>215</v>
      </c>
      <c r="J85" s="126" t="s">
        <v>206</v>
      </c>
    </row>
    <row r="86" spans="1:10" ht="43.5" x14ac:dyDescent="0.35">
      <c r="A86" s="119" t="s">
        <v>146</v>
      </c>
      <c r="B86" s="100">
        <v>3</v>
      </c>
      <c r="C86" s="97">
        <v>3</v>
      </c>
      <c r="D86" s="112" t="s">
        <v>127</v>
      </c>
      <c r="E86" s="97" t="s">
        <v>160</v>
      </c>
      <c r="F86" s="98">
        <f>B86+C86</f>
        <v>6</v>
      </c>
      <c r="G86" s="99"/>
      <c r="H86" s="127" t="s">
        <v>216</v>
      </c>
      <c r="I86" s="126" t="s">
        <v>217</v>
      </c>
      <c r="J86" s="124"/>
    </row>
    <row r="87" spans="1:10" ht="15" thickBot="1" x14ac:dyDescent="0.4">
      <c r="A87" s="120" t="s">
        <v>147</v>
      </c>
      <c r="B87" s="104">
        <v>0</v>
      </c>
      <c r="C87" s="105">
        <v>0</v>
      </c>
      <c r="D87" s="112" t="s">
        <v>127</v>
      </c>
      <c r="E87" s="105" t="s">
        <v>160</v>
      </c>
      <c r="F87" s="111">
        <f>B87+C87</f>
        <v>0</v>
      </c>
      <c r="G87" s="99"/>
      <c r="H87" s="130" t="s">
        <v>127</v>
      </c>
      <c r="I87" s="130" t="s">
        <v>127</v>
      </c>
      <c r="J87" s="124"/>
    </row>
    <row r="88" spans="1:10" ht="15" thickBot="1" x14ac:dyDescent="0.4">
      <c r="A88" s="117" t="s">
        <v>148</v>
      </c>
      <c r="B88" s="133">
        <v>76</v>
      </c>
      <c r="C88" s="133"/>
      <c r="D88" s="133"/>
      <c r="E88" s="133"/>
      <c r="F88" s="134"/>
      <c r="G88" s="102"/>
      <c r="H88" s="128"/>
      <c r="I88" s="128"/>
      <c r="J88" s="128"/>
    </row>
    <row r="89" spans="1:10" x14ac:dyDescent="0.35">
      <c r="A89" s="131" t="s">
        <v>222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TicketLog3rdS</vt:lpstr>
      <vt:lpstr>Charts3rdS</vt:lpstr>
      <vt:lpstr>TicketLog4thS</vt:lpstr>
      <vt:lpstr>Charts Overall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2020-06-28T09:04:54Z</dcterms:modified>
</cp:coreProperties>
</file>