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Programmierung\Android\Tower-Defense\midterm-presentation\"/>
    </mc:Choice>
  </mc:AlternateContent>
  <xr:revisionPtr revIDLastSave="0" documentId="13_ncr:1_{A93E1A88-250B-460C-94AA-CB76BBFE4A05}" xr6:coauthVersionLast="45" xr6:coauthVersionMax="45" xr10:uidLastSave="{00000000-0000-0000-0000-000000000000}"/>
  <bookViews>
    <workbookView xWindow="-110" yWindow="-110" windowWidth="38620" windowHeight="21220" activeTab="2" xr2:uid="{00000000-000D-0000-FFFF-FFFF00000000}"/>
  </bookViews>
  <sheets>
    <sheet name="TicketLog3rdS" sheetId="1" r:id="rId1"/>
    <sheet name="Charts3rdS" sheetId="2" r:id="rId2"/>
    <sheet name="TicketLog4thS" sheetId="5" r:id="rId3"/>
    <sheet name="Use Case Overview" sheetId="3" r:id="rId4"/>
    <sheet name="FP Calculation" sheetId="4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7" i="5" l="1"/>
  <c r="M19" i="5" l="1"/>
  <c r="M18" i="5"/>
  <c r="M22" i="5"/>
  <c r="M21" i="5"/>
  <c r="M20" i="5"/>
  <c r="M4" i="5"/>
  <c r="M12" i="5"/>
  <c r="M13" i="5"/>
  <c r="M11" i="5" l="1"/>
  <c r="M3" i="5"/>
  <c r="M10" i="5"/>
  <c r="M2" i="5"/>
  <c r="F87" i="4"/>
  <c r="F86" i="4"/>
  <c r="F84" i="4"/>
  <c r="F85" i="4"/>
  <c r="F83" i="4"/>
  <c r="F78" i="4"/>
  <c r="F77" i="4"/>
  <c r="F75" i="4"/>
  <c r="F76" i="4"/>
  <c r="F74" i="4"/>
  <c r="F69" i="4"/>
  <c r="F68" i="4"/>
  <c r="F66" i="4"/>
  <c r="F67" i="4"/>
  <c r="F65" i="4"/>
  <c r="F60" i="4"/>
  <c r="F59" i="4"/>
  <c r="F57" i="4"/>
  <c r="F58" i="4"/>
  <c r="F56" i="4"/>
  <c r="F51" i="4"/>
  <c r="F50" i="4"/>
  <c r="F48" i="4"/>
  <c r="F49" i="4"/>
  <c r="F47" i="4"/>
  <c r="F42" i="4"/>
  <c r="F41" i="4"/>
  <c r="F39" i="4"/>
  <c r="F40" i="4"/>
  <c r="F38" i="4"/>
  <c r="F33" i="4"/>
  <c r="F32" i="4"/>
  <c r="F24" i="4"/>
  <c r="F23" i="4"/>
  <c r="F15" i="4"/>
  <c r="F14" i="4"/>
  <c r="F6" i="4"/>
  <c r="F5" i="4"/>
  <c r="F30" i="4"/>
  <c r="F31" i="4"/>
  <c r="F29" i="4"/>
  <c r="F21" i="4"/>
  <c r="F22" i="4"/>
  <c r="F20" i="4"/>
  <c r="F12" i="4"/>
  <c r="F13" i="4"/>
  <c r="F11" i="4"/>
  <c r="F3" i="4"/>
  <c r="F4" i="4"/>
  <c r="F2" i="4"/>
  <c r="E2" i="3" l="1"/>
  <c r="E3" i="3"/>
  <c r="D2" i="3"/>
  <c r="G2" i="3" s="1"/>
  <c r="D3" i="3"/>
  <c r="F6" i="3" l="1"/>
  <c r="F5" i="3"/>
  <c r="F4" i="3"/>
  <c r="D6" i="3"/>
  <c r="E6" i="3"/>
  <c r="E5" i="3"/>
  <c r="D4" i="3"/>
  <c r="D5" i="3"/>
  <c r="C6" i="3"/>
  <c r="G6" i="3" s="1"/>
  <c r="C5" i="3"/>
  <c r="G5" i="3" s="1"/>
  <c r="C4" i="3"/>
  <c r="G4" i="3" s="1"/>
  <c r="C3" i="3"/>
  <c r="G3" i="3" s="1"/>
  <c r="M17" i="1" l="1"/>
  <c r="P4" i="1"/>
  <c r="O2" i="1"/>
  <c r="M20" i="1" l="1"/>
  <c r="M19" i="1"/>
  <c r="M18" i="1"/>
  <c r="Q4" i="1"/>
  <c r="Q3" i="1"/>
  <c r="Q2" i="1"/>
  <c r="P3" i="1"/>
  <c r="P2" i="1"/>
  <c r="O4" i="1"/>
  <c r="O3" i="1"/>
  <c r="N4" i="1"/>
  <c r="N3" i="1"/>
  <c r="N2" i="1"/>
  <c r="M13" i="1"/>
  <c r="M12" i="1" l="1"/>
  <c r="M4" i="1"/>
  <c r="M3" i="1"/>
  <c r="M11" i="1"/>
  <c r="M2" i="1"/>
  <c r="M10" i="1"/>
</calcChain>
</file>

<file path=xl/sharedStrings.xml><?xml version="1.0" encoding="utf-8"?>
<sst xmlns="http://schemas.openxmlformats.org/spreadsheetml/2006/main" count="1130" uniqueCount="368">
  <si>
    <t>Ticketart</t>
  </si>
  <si>
    <t>Phase</t>
  </si>
  <si>
    <t>ID</t>
  </si>
  <si>
    <t>Beschreibung</t>
  </si>
  <si>
    <t>Use Case</t>
  </si>
  <si>
    <t>Estimated Time (h)</t>
  </si>
  <si>
    <t>Time spent (h)</t>
  </si>
  <si>
    <t>DHTD-4</t>
  </si>
  <si>
    <t>DHTD-5</t>
  </si>
  <si>
    <t>DHTD-6</t>
  </si>
  <si>
    <t>DHTD-8</t>
  </si>
  <si>
    <t>DHTD-9</t>
  </si>
  <si>
    <t>DHTD-10</t>
  </si>
  <si>
    <t>DHTD-11</t>
  </si>
  <si>
    <t>Lecture Requirements</t>
  </si>
  <si>
    <t>Inception</t>
  </si>
  <si>
    <t>Blog Entry Week 2</t>
  </si>
  <si>
    <t>create structure of gameengine for the Map</t>
  </si>
  <si>
    <t>Analysis &amp; Design</t>
  </si>
  <si>
    <t>Elaboration</t>
  </si>
  <si>
    <t>Member</t>
  </si>
  <si>
    <t>Member Time spent (h)</t>
  </si>
  <si>
    <t>Nicolas</t>
  </si>
  <si>
    <t>Luca</t>
  </si>
  <si>
    <t>Write comments to other groups (Week 2)</t>
  </si>
  <si>
    <t>Blog Entry Week 3</t>
  </si>
  <si>
    <t>Write comments to other groups (Week 3)</t>
  </si>
  <si>
    <t>Create UCD and SRS</t>
  </si>
  <si>
    <t>Fabian</t>
  </si>
  <si>
    <t>Create Use-Case-Specifications for two Use-Cases</t>
  </si>
  <si>
    <t>start the game from the menu</t>
  </si>
  <si>
    <t>start waves</t>
  </si>
  <si>
    <t>DHTD-12</t>
  </si>
  <si>
    <t>Blog Entry Week 4</t>
  </si>
  <si>
    <t>DHTD-13</t>
  </si>
  <si>
    <t>Write comments to other groups (Week 4)</t>
  </si>
  <si>
    <t>DHTD-14</t>
  </si>
  <si>
    <t>Blog Entry Week 5</t>
  </si>
  <si>
    <t>DHTD-15</t>
  </si>
  <si>
    <t>Write Narratives for two use cases</t>
  </si>
  <si>
    <t>DHTD-16</t>
  </si>
  <si>
    <t>write comments to other groups (Week 5)</t>
  </si>
  <si>
    <t>DHTD-17</t>
  </si>
  <si>
    <t>Testing</t>
  </si>
  <si>
    <t>Write unit tests for gameengine</t>
  </si>
  <si>
    <t>DHTD-18</t>
  </si>
  <si>
    <t>Write comments to other groups (Week 6)</t>
  </si>
  <si>
    <t>DHTD-19</t>
  </si>
  <si>
    <t>Blog Entry Week 6</t>
  </si>
  <si>
    <t>DHTD-20</t>
  </si>
  <si>
    <t>Refactor project management tool in order to match requirements</t>
  </si>
  <si>
    <t>DHTD-21</t>
  </si>
  <si>
    <t>Implementation</t>
  </si>
  <si>
    <t>Hello World Demo: Visualization of simple gameengine elements</t>
  </si>
  <si>
    <t>DHTD-22</t>
  </si>
  <si>
    <t>Blog Entry Week 7</t>
  </si>
  <si>
    <t>DHTD-23</t>
  </si>
  <si>
    <t>Construction</t>
  </si>
  <si>
    <t>Gameengine improve class "Bullet" -&gt; create tower shooting animation</t>
  </si>
  <si>
    <t>DHTD-25</t>
  </si>
  <si>
    <t>Visualize the map of the gameengine and add listener</t>
  </si>
  <si>
    <t>DHTD-28</t>
  </si>
  <si>
    <t>Write comments to other groups (Week 7)</t>
  </si>
  <si>
    <t>DHTD-29</t>
  </si>
  <si>
    <t>design a simple tank drawable</t>
  </si>
  <si>
    <t>DHTD-30</t>
  </si>
  <si>
    <t>design a simple tower drawable</t>
  </si>
  <si>
    <t>DHTD-31</t>
  </si>
  <si>
    <t>Blog Entry Week 8</t>
  </si>
  <si>
    <t>DHTD-32</t>
  </si>
  <si>
    <t>Write comments to other groups (Week 8)</t>
  </si>
  <si>
    <t>DHTD-35</t>
  </si>
  <si>
    <t>Calculate the exact angle and align the tower to enemies</t>
  </si>
  <si>
    <t>DHTD-36</t>
  </si>
  <si>
    <t>Create the background-map for the game-page</t>
  </si>
  <si>
    <t>DHTD-39</t>
  </si>
  <si>
    <t>Create Path-Designs and implement into the game</t>
  </si>
  <si>
    <t>DHTD-40</t>
  </si>
  <si>
    <t>Feature Files and automatic testing with Cucumber</t>
  </si>
  <si>
    <t>DHTD-41</t>
  </si>
  <si>
    <t>Unit Test for tower rotation</t>
  </si>
  <si>
    <t>DHTD-42</t>
  </si>
  <si>
    <t>Blog Entry Week 9</t>
  </si>
  <si>
    <t>DHTD-43</t>
  </si>
  <si>
    <t>Write comments to other groups (Week 9)</t>
  </si>
  <si>
    <t>DHTD-44</t>
  </si>
  <si>
    <t>Create MVC model</t>
  </si>
  <si>
    <t>Type</t>
  </si>
  <si>
    <t>Team Member</t>
  </si>
  <si>
    <t>Overall Time Spent (h)</t>
  </si>
  <si>
    <t>return to main menu</t>
  </si>
  <si>
    <t>Overall Time (h)</t>
  </si>
  <si>
    <t>Lecture Requirements (h)</t>
  </si>
  <si>
    <t>Analysis &amp; Design (h)</t>
  </si>
  <si>
    <t>Implementation (h)</t>
  </si>
  <si>
    <t>Testing (h)</t>
  </si>
  <si>
    <t>DHTD-38</t>
  </si>
  <si>
    <t>GE: Build towers when a button is clicked</t>
  </si>
  <si>
    <t>build towers on selected area</t>
  </si>
  <si>
    <t>DHTD-49</t>
  </si>
  <si>
    <t>GE: remove Tower on click</t>
  </si>
  <si>
    <t>DHTD-50</t>
  </si>
  <si>
    <t>GE: spawn wave button</t>
  </si>
  <si>
    <t>DHTD-46</t>
  </si>
  <si>
    <t>Create UCS for UC "build towers on selected area"</t>
  </si>
  <si>
    <t>DHTD-47</t>
  </si>
  <si>
    <t>Create UCS for UC "Return to main menu"</t>
  </si>
  <si>
    <t>DHTD-54</t>
  </si>
  <si>
    <t>create handout for midterm presentation</t>
  </si>
  <si>
    <t>DHTD-53</t>
  </si>
  <si>
    <t>create the presentation for midterm exam</t>
  </si>
  <si>
    <t>DHTD-51</t>
  </si>
  <si>
    <t>Blog Entry Week 10</t>
  </si>
  <si>
    <t>DHTD-52</t>
  </si>
  <si>
    <t>Write Comments to other groups (Week 10)</t>
  </si>
  <si>
    <t>DHTD-3</t>
  </si>
  <si>
    <t>DHTD-2</t>
  </si>
  <si>
    <t>Create structure of gameengine for Tower, Enemies and MatchField</t>
  </si>
  <si>
    <t>Create Home activity</t>
  </si>
  <si>
    <t>UC</t>
  </si>
  <si>
    <t>FP</t>
  </si>
  <si>
    <t>UC description</t>
  </si>
  <si>
    <t>Documentation (h)</t>
  </si>
  <si>
    <t>Coding (h)</t>
  </si>
  <si>
    <t>Warm-Up time (h)</t>
  </si>
  <si>
    <t>Total (h)</t>
  </si>
  <si>
    <t>?</t>
  </si>
  <si>
    <t>GameEngine - Foundation</t>
  </si>
  <si>
    <t>---</t>
  </si>
  <si>
    <t>Upgrade Towers</t>
  </si>
  <si>
    <t>Sell Towers</t>
  </si>
  <si>
    <t>Select between different Towers</t>
  </si>
  <si>
    <t>Edit Settings</t>
  </si>
  <si>
    <t>Toggle Sound &amp; Animations</t>
  </si>
  <si>
    <t>Choose Difficulties</t>
  </si>
  <si>
    <t>RET</t>
  </si>
  <si>
    <t>DET</t>
  </si>
  <si>
    <t>FTR</t>
  </si>
  <si>
    <t>Complexity</t>
  </si>
  <si>
    <t>Amount</t>
  </si>
  <si>
    <t>RETs</t>
  </si>
  <si>
    <t>DETs</t>
  </si>
  <si>
    <t>FTRs</t>
  </si>
  <si>
    <t>UC1: Start the game from the menu</t>
  </si>
  <si>
    <t>External Inputs</t>
  </si>
  <si>
    <t>External Outputs</t>
  </si>
  <si>
    <t>External Queries</t>
  </si>
  <si>
    <t>Internal Logical Files</t>
  </si>
  <si>
    <t>External Interface Files</t>
  </si>
  <si>
    <t>Function Points</t>
  </si>
  <si>
    <t>UC2: Start Waves</t>
  </si>
  <si>
    <t>UC3: Build Towers on selected Area</t>
  </si>
  <si>
    <t>UC4: Return to main menu</t>
  </si>
  <si>
    <t>UC5: Upgrade Towers</t>
  </si>
  <si>
    <t>UC6: Sell Towers</t>
  </si>
  <si>
    <t>UC7: Select between different Towers</t>
  </si>
  <si>
    <t>UC8: Edit Settings</t>
  </si>
  <si>
    <t>UC9: Toggle Sound &amp; Animations</t>
  </si>
  <si>
    <t>UC10: Choose Difficulties</t>
  </si>
  <si>
    <t>FP-Calculator:</t>
  </si>
  <si>
    <t>http://groups.umd.umich.edu/cis/course.des/cis525/js/f00/harvey/FP_Calc.html?tCountVal=0#FPCalc</t>
  </si>
  <si>
    <t>low</t>
  </si>
  <si>
    <t>average</t>
  </si>
  <si>
    <t>high</t>
  </si>
  <si>
    <t>Complexity:</t>
  </si>
  <si>
    <t>RET: Record Element Type</t>
  </si>
  <si>
    <t>DET: Data Element Type</t>
  </si>
  <si>
    <t>FTR: File Type Reference</t>
  </si>
  <si>
    <t>GameActivity</t>
  </si>
  <si>
    <t>Field-Buttons, Moving Tanks, generated Map</t>
  </si>
  <si>
    <t>MainActivity</t>
  </si>
  <si>
    <t>Tanks, Map</t>
  </si>
  <si>
    <t>GameActivity, MapStructure, Game</t>
  </si>
  <si>
    <t>wave-button</t>
  </si>
  <si>
    <t>GameActivity, Game, MatchField</t>
  </si>
  <si>
    <t>wave-button, Tanks</t>
  </si>
  <si>
    <t>Game</t>
  </si>
  <si>
    <t>Game, MatchField</t>
  </si>
  <si>
    <t>MatchField, Tower</t>
  </si>
  <si>
    <t>Field-Buttons, Plus-Symbol</t>
  </si>
  <si>
    <t>MatchField, Tower, Plus-Symbol</t>
  </si>
  <si>
    <t>Main-Menu-Button, GameActivity</t>
  </si>
  <si>
    <t>Play-Button, MainActivity</t>
  </si>
  <si>
    <t>GameActivity, Game</t>
  </si>
  <si>
    <t>Game, MatchField, Enemies</t>
  </si>
  <si>
    <t>Game, MatchField, Enemies, Tanks, MapStructure</t>
  </si>
  <si>
    <t>Tower, MatchField</t>
  </si>
  <si>
    <t>Tanks, Map, Fields, MatchField, Game</t>
  </si>
  <si>
    <t>Tower-Selection, Upgrade-Button</t>
  </si>
  <si>
    <t>Tower, GameActivity</t>
  </si>
  <si>
    <t>Tower-Stats</t>
  </si>
  <si>
    <t>Tower</t>
  </si>
  <si>
    <t>GameActivity, Tower, Upgrade-UI</t>
  </si>
  <si>
    <t>Tower-Selection, Sell-Button</t>
  </si>
  <si>
    <t>Tower, MatchField, GameActivity</t>
  </si>
  <si>
    <t>GameActivity, Tower, Sell-UI</t>
  </si>
  <si>
    <t>GameActivity, Tower, MatchField</t>
  </si>
  <si>
    <t>GameActivity, Tower, Level-Constants</t>
  </si>
  <si>
    <t>Tower, Position</t>
  </si>
  <si>
    <t>Tower, Game</t>
  </si>
  <si>
    <t>Tower-Selection, Select-Button</t>
  </si>
  <si>
    <t>Money, Price</t>
  </si>
  <si>
    <t>GameActivity, Game, Money</t>
  </si>
  <si>
    <t>GameActivity, Game, Tower-Template</t>
  </si>
  <si>
    <t>Menu-Button</t>
  </si>
  <si>
    <t>Settings-UI</t>
  </si>
  <si>
    <t>Settings</t>
  </si>
  <si>
    <t>SharedPreferences</t>
  </si>
  <si>
    <t>SharedPreferences, GameActivity, Game</t>
  </si>
  <si>
    <t>Settings, GameActivity</t>
  </si>
  <si>
    <t>Settings-Buttons</t>
  </si>
  <si>
    <t>Settings-Buttons, changed Settings</t>
  </si>
  <si>
    <t>Settings, GameActivity, MainActivity</t>
  </si>
  <si>
    <t>SharedPreferences, GameActivity, MainActivity</t>
  </si>
  <si>
    <t>MainActivity, Difficulty, Play-Button</t>
  </si>
  <si>
    <t>GameActivity, Game, Game-Settings</t>
  </si>
  <si>
    <t>Statistics</t>
  </si>
  <si>
    <t>SharedPreferences, MainActivity, GameActivity</t>
  </si>
  <si>
    <t>Statistics, GameActivity, MainActivity</t>
  </si>
  <si>
    <t>Estimation: 10,1h</t>
  </si>
  <si>
    <t>Estimation: 9,86h</t>
  </si>
  <si>
    <t>Estimation: 4,3h</t>
  </si>
  <si>
    <t>Estimation: 6,4h</t>
  </si>
  <si>
    <t>Estimation: 9,1h</t>
  </si>
  <si>
    <t>DHTD-55</t>
  </si>
  <si>
    <t>Create UCS for UC "Upgrade Towers"</t>
  </si>
  <si>
    <t>upgrade towers</t>
  </si>
  <si>
    <t>DHTD-56</t>
  </si>
  <si>
    <t>Create UCS for UC "Sell Towers"</t>
  </si>
  <si>
    <t>sell towers</t>
  </si>
  <si>
    <t>DHTD-57</t>
  </si>
  <si>
    <t>Create UCS for UC "Select between different Towers"</t>
  </si>
  <si>
    <t>select beween different towers</t>
  </si>
  <si>
    <t>DHTD-58</t>
  </si>
  <si>
    <t>edit settings</t>
  </si>
  <si>
    <t>Create UCS for UC "Edit Settings"</t>
  </si>
  <si>
    <t>DHTD-59</t>
  </si>
  <si>
    <t>Create UCS for UC "Toggle Sound &amp; Animations"</t>
  </si>
  <si>
    <t>toggle sound &amp; animations</t>
  </si>
  <si>
    <t>DHTD-60</t>
  </si>
  <si>
    <t>Create UCS for UC "Play multiple Levels with different Difficulties"</t>
  </si>
  <si>
    <t>DHTD-61</t>
  </si>
  <si>
    <t>Project Management</t>
  </si>
  <si>
    <t>Refactor Blog-Links</t>
  </si>
  <si>
    <t>DHTD-62</t>
  </si>
  <si>
    <t>Refactor Activity Diagrams of first 4 Use Cases</t>
  </si>
  <si>
    <t>DHTD-63</t>
  </si>
  <si>
    <t>Check for the film of the .feature-file tests</t>
  </si>
  <si>
    <t>DHTD-64</t>
  </si>
  <si>
    <t>Generate Jira-Gantt-Chart and Pie-Chart (Workflow) [and Cumulative Chart]</t>
  </si>
  <si>
    <t>DHTD-65</t>
  </si>
  <si>
    <t>Refactor Jira-Sprint-Names (week X + one-word-description)</t>
  </si>
  <si>
    <t>DHTD-66</t>
  </si>
  <si>
    <t>Blog Entry Week 11</t>
  </si>
  <si>
    <t>DHTD-67</t>
  </si>
  <si>
    <t>Create Risk-Management Table and publish</t>
  </si>
  <si>
    <t>DHTD-68</t>
  </si>
  <si>
    <t>Create UC-Overview-Table</t>
  </si>
  <si>
    <t>DHTD-69</t>
  </si>
  <si>
    <t>Blog Entry Week 12</t>
  </si>
  <si>
    <t>DHTD-70</t>
  </si>
  <si>
    <t>Write comments to other groups (Week 12)</t>
  </si>
  <si>
    <t>DHTD-71</t>
  </si>
  <si>
    <t>Introduce soundtrack-theme on main page</t>
  </si>
  <si>
    <t>DHTD-26</t>
  </si>
  <si>
    <t>GE: imlement money</t>
  </si>
  <si>
    <t>DHTD-27</t>
  </si>
  <si>
    <t>GE: implement life points for the game</t>
  </si>
  <si>
    <t>DHTD-72</t>
  </si>
  <si>
    <t>Implement the menu for choosing different towers</t>
  </si>
  <si>
    <t>select between different towers</t>
  </si>
  <si>
    <t>DHTD-73</t>
  </si>
  <si>
    <t>Implement UC "Choose Difficulties"</t>
  </si>
  <si>
    <t>choose difficulties</t>
  </si>
  <si>
    <t>DHTD-74</t>
  </si>
  <si>
    <t>Write comments to other groups (Week 13)</t>
  </si>
  <si>
    <t>DHTD-75</t>
  </si>
  <si>
    <t>Blog Entry Week 13</t>
  </si>
  <si>
    <t>DHTD-76</t>
  </si>
  <si>
    <t>Refactoring of Risk Management and UC Table</t>
  </si>
  <si>
    <t>DHTD-77</t>
  </si>
  <si>
    <t>Function Points Calculation</t>
  </si>
  <si>
    <t>DHTD-24</t>
  </si>
  <si>
    <t>Gameengine improve unit tests</t>
  </si>
  <si>
    <t>DHTD-37</t>
  </si>
  <si>
    <t>GE improve Bullet mechanism -&gt; avoid game crash and adjust calculations</t>
  </si>
  <si>
    <t>DHTD-78</t>
  </si>
  <si>
    <t>Implement UC Edit Settings</t>
  </si>
  <si>
    <t>DHTD-79</t>
  </si>
  <si>
    <t>Implement UC upgrade and sell Tower</t>
  </si>
  <si>
    <t>DHTD-80</t>
  </si>
  <si>
    <t>Implement a new tower called freezer</t>
  </si>
  <si>
    <t>DHTD-81</t>
  </si>
  <si>
    <t>Implement new tower boombastic</t>
  </si>
  <si>
    <t>DHTD-86</t>
  </si>
  <si>
    <t>Blog Entry Week 14</t>
  </si>
  <si>
    <t>DHTD-87</t>
  </si>
  <si>
    <t>Write comments to other groups (Week 14)</t>
  </si>
  <si>
    <t>DHTD-92</t>
  </si>
  <si>
    <t>Implement explosion animation if enemy dies</t>
  </si>
  <si>
    <t>DHTD-93</t>
  </si>
  <si>
    <t>Create new design for tower freezer</t>
  </si>
  <si>
    <t>DHTD-94</t>
  </si>
  <si>
    <t>Setup Test Environment</t>
  </si>
  <si>
    <t>DHTD-95</t>
  </si>
  <si>
    <t>Create new design for tower boombastic</t>
  </si>
  <si>
    <t>DHTD-45</t>
  </si>
  <si>
    <t>create bullet-design and implement into the game</t>
  </si>
  <si>
    <t>DHTD-82</t>
  </si>
  <si>
    <t>Implement new plasmatower</t>
  </si>
  <si>
    <t>DHTD-96</t>
  </si>
  <si>
    <t>Blog Entry Week 15</t>
  </si>
  <si>
    <t>DHTD-97</t>
  </si>
  <si>
    <t>Write comments to other groups (Week 15)</t>
  </si>
  <si>
    <t>DHTD-98</t>
  </si>
  <si>
    <t>Refactoring of given project</t>
  </si>
  <si>
    <t>DHTD-99</t>
  </si>
  <si>
    <t>Create design for tower plasmarizer</t>
  </si>
  <si>
    <t>DHTD-100</t>
  </si>
  <si>
    <t>Create design for tower assault laser</t>
  </si>
  <si>
    <t>DHTD-83</t>
  </si>
  <si>
    <t>Implement new laser tower</t>
  </si>
  <si>
    <t>DHTD-101</t>
  </si>
  <si>
    <t>Blog Entry Week 16</t>
  </si>
  <si>
    <t>DHTD-102</t>
  </si>
  <si>
    <t>Write comments to other groups (Week 16)</t>
  </si>
  <si>
    <t>DHTD-103</t>
  </si>
  <si>
    <t>Create designs/icons for settings menu</t>
  </si>
  <si>
    <t>DHTD-105</t>
  </si>
  <si>
    <t>Add design pattern to project</t>
  </si>
  <si>
    <t>Project Management (h)</t>
  </si>
  <si>
    <t>DHTD-104</t>
  </si>
  <si>
    <t>Create design for car enemy</t>
  </si>
  <si>
    <t>DHTD-107</t>
  </si>
  <si>
    <t>Transition</t>
  </si>
  <si>
    <t>Update Time Sheet (Sprint 11-16)</t>
  </si>
  <si>
    <t>DHTD-108</t>
  </si>
  <si>
    <t>Blog Entry Week 17</t>
  </si>
  <si>
    <t>DHTD-109</t>
  </si>
  <si>
    <t>Write comments to other groups (Week 17)</t>
  </si>
  <si>
    <t>DHTD-110</t>
  </si>
  <si>
    <t>Create levels for towers</t>
  </si>
  <si>
    <t>DHTD-111</t>
  </si>
  <si>
    <t>Lasertower: Check if it is posssible to make multiple damage</t>
  </si>
  <si>
    <t>DHTD-112</t>
  </si>
  <si>
    <t>Refactor code snippets according to Metrics</t>
  </si>
  <si>
    <t>DHTD-113</t>
  </si>
  <si>
    <t>Improve Test Automation</t>
  </si>
  <si>
    <t>DHTD-84</t>
  </si>
  <si>
    <t>Implement new enemy car</t>
  </si>
  <si>
    <t>DHTD-85</t>
  </si>
  <si>
    <t>implement new enemy plane</t>
  </si>
  <si>
    <t>DHTD-88</t>
  </si>
  <si>
    <t>Design the easy match</t>
  </si>
  <si>
    <t>DHTD-91</t>
  </si>
  <si>
    <t>Implement boss enemy</t>
  </si>
  <si>
    <t>DHTD-106</t>
  </si>
  <si>
    <t>Bug: Tower Radius is below newly spawned enemies</t>
  </si>
  <si>
    <t>DHTD-114</t>
  </si>
  <si>
    <t>Ingame Music</t>
  </si>
  <si>
    <t>DHTD-115</t>
  </si>
  <si>
    <t>Bugfixes</t>
  </si>
  <si>
    <t>DHTD-116</t>
  </si>
  <si>
    <t>Blog Entry Week 18</t>
  </si>
  <si>
    <t>DHTD-117</t>
  </si>
  <si>
    <t>Create question formular for UX test</t>
  </si>
  <si>
    <t>DHTD-118</t>
  </si>
  <si>
    <t>Create design for plane enemy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</si>
</sst>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6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Fill="1" applyBorder="1" applyAlignment="1">
      <alignment wrapText="1"/>
    </xf>
    <xf numFmtId="0" fontId="1" fillId="0" borderId="4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2" borderId="6" xfId="0" applyFill="1" applyBorder="1"/>
    <xf numFmtId="0" fontId="0" fillId="2" borderId="7" xfId="0" applyFill="1" applyBorder="1"/>
    <xf numFmtId="0" fontId="0" fillId="2" borderId="7" xfId="0" applyFill="1" applyBorder="1" applyAlignment="1">
      <alignment wrapText="1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0" xfId="0" applyFill="1" applyBorder="1" applyAlignment="1">
      <alignment wrapText="1"/>
    </xf>
    <xf numFmtId="0" fontId="0" fillId="2" borderId="1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4" xfId="0" applyFill="1" applyBorder="1" applyAlignment="1">
      <alignment wrapText="1"/>
    </xf>
    <xf numFmtId="0" fontId="0" fillId="3" borderId="5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4" xfId="0" applyFill="1" applyBorder="1" applyAlignment="1">
      <alignment wrapText="1"/>
    </xf>
    <xf numFmtId="0" fontId="0" fillId="2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7" xfId="0" applyFill="1" applyBorder="1" applyAlignment="1">
      <alignment wrapText="1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0" xfId="0" applyFill="1" applyBorder="1" applyAlignment="1">
      <alignment wrapText="1"/>
    </xf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7" xfId="0" applyFill="1" applyBorder="1" applyAlignment="1">
      <alignment wrapText="1"/>
    </xf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0" xfId="0" applyFill="1" applyBorder="1" applyAlignment="1">
      <alignment wrapText="1"/>
    </xf>
    <xf numFmtId="0" fontId="0" fillId="5" borderId="11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4" xfId="0" applyFill="1" applyBorder="1" applyAlignment="1">
      <alignment wrapText="1"/>
    </xf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7" xfId="0" applyFill="1" applyBorder="1" applyAlignment="1">
      <alignment wrapText="1"/>
    </xf>
    <xf numFmtId="0" fontId="0" fillId="4" borderId="8" xfId="0" applyFill="1" applyBorder="1"/>
    <xf numFmtId="0" fontId="0" fillId="4" borderId="9" xfId="0" applyFill="1" applyBorder="1"/>
    <xf numFmtId="0" fontId="0" fillId="4" borderId="10" xfId="0" applyFill="1" applyBorder="1"/>
    <xf numFmtId="0" fontId="0" fillId="4" borderId="10" xfId="0" applyFill="1" applyBorder="1" applyAlignment="1">
      <alignment wrapText="1"/>
    </xf>
    <xf numFmtId="0" fontId="0" fillId="4" borderId="11" xfId="0" applyFill="1" applyBorder="1"/>
    <xf numFmtId="0" fontId="0" fillId="4" borderId="12" xfId="0" applyFill="1" applyBorder="1"/>
    <xf numFmtId="0" fontId="0" fillId="4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3" borderId="15" xfId="0" applyFill="1" applyBorder="1" applyAlignment="1">
      <alignment wrapText="1"/>
    </xf>
    <xf numFmtId="0" fontId="0" fillId="3" borderId="16" xfId="0" applyFill="1" applyBorder="1"/>
    <xf numFmtId="0" fontId="0" fillId="5" borderId="12" xfId="0" applyFill="1" applyBorder="1"/>
    <xf numFmtId="0" fontId="0" fillId="5" borderId="13" xfId="0" applyFill="1" applyBorder="1"/>
    <xf numFmtId="0" fontId="0" fillId="2" borderId="12" xfId="0" applyFill="1" applyBorder="1"/>
    <xf numFmtId="0" fontId="0" fillId="2" borderId="13" xfId="0" applyFill="1" applyBorder="1"/>
    <xf numFmtId="0" fontId="1" fillId="0" borderId="17" xfId="0" applyFont="1" applyBorder="1"/>
    <xf numFmtId="0" fontId="1" fillId="0" borderId="18" xfId="0" applyFont="1" applyBorder="1"/>
    <xf numFmtId="0" fontId="1" fillId="0" borderId="18" xfId="0" applyFont="1" applyBorder="1" applyAlignment="1">
      <alignment wrapText="1"/>
    </xf>
    <xf numFmtId="0" fontId="1" fillId="0" borderId="19" xfId="0" applyFont="1" applyBorder="1"/>
    <xf numFmtId="0" fontId="0" fillId="2" borderId="20" xfId="0" applyFill="1" applyBorder="1"/>
    <xf numFmtId="0" fontId="0" fillId="2" borderId="2" xfId="0" applyFill="1" applyBorder="1"/>
    <xf numFmtId="0" fontId="0" fillId="2" borderId="2" xfId="0" applyFill="1" applyBorder="1" applyAlignment="1">
      <alignment wrapText="1"/>
    </xf>
    <xf numFmtId="0" fontId="0" fillId="2" borderId="21" xfId="0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3" borderId="4" xfId="0" applyFont="1" applyFill="1" applyBorder="1" applyAlignment="1">
      <alignment wrapText="1"/>
    </xf>
    <xf numFmtId="0" fontId="0" fillId="3" borderId="5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4" xfId="0" applyFont="1" applyFill="1" applyBorder="1" applyAlignment="1">
      <alignment wrapText="1"/>
    </xf>
    <xf numFmtId="0" fontId="0" fillId="4" borderId="5" xfId="0" applyFont="1" applyFill="1" applyBorder="1"/>
    <xf numFmtId="0" fontId="1" fillId="0" borderId="0" xfId="0" applyFont="1"/>
    <xf numFmtId="0" fontId="4" fillId="0" borderId="0" xfId="0" applyFont="1"/>
    <xf numFmtId="0" fontId="3" fillId="0" borderId="0" xfId="0" applyFont="1"/>
    <xf numFmtId="0" fontId="0" fillId="0" borderId="0" xfId="0" applyFont="1"/>
    <xf numFmtId="0" fontId="0" fillId="0" borderId="0" xfId="0" quotePrefix="1" applyFont="1"/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6" fillId="0" borderId="0" xfId="2"/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8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5" fillId="6" borderId="1" xfId="1" quotePrefix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5" fillId="6" borderId="29" xfId="1" quotePrefix="1" applyBorder="1" applyAlignment="1">
      <alignment horizontal="center"/>
    </xf>
    <xf numFmtId="0" fontId="5" fillId="6" borderId="34" xfId="1" quotePrefix="1" applyBorder="1" applyAlignment="1">
      <alignment horizontal="center"/>
    </xf>
    <xf numFmtId="0" fontId="5" fillId="6" borderId="23" xfId="1" quotePrefix="1" applyBorder="1" applyAlignment="1">
      <alignment horizontal="center"/>
    </xf>
    <xf numFmtId="0" fontId="1" fillId="0" borderId="27" xfId="0" applyFont="1" applyBorder="1"/>
    <xf numFmtId="0" fontId="0" fillId="0" borderId="35" xfId="0" applyFont="1" applyBorder="1"/>
    <xf numFmtId="0" fontId="0" fillId="0" borderId="36" xfId="0" applyFont="1" applyBorder="1"/>
    <xf numFmtId="0" fontId="0" fillId="0" borderId="37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5" fillId="6" borderId="29" xfId="1" quotePrefix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" xfId="0" quotePrefix="1" applyBorder="1" applyAlignment="1">
      <alignment horizontal="center" wrapText="1"/>
    </xf>
    <xf numFmtId="0" fontId="0" fillId="0" borderId="38" xfId="0" applyFont="1" applyFill="1" applyBorder="1"/>
    <xf numFmtId="0" fontId="0" fillId="0" borderId="39" xfId="0" applyFont="1" applyFill="1" applyBorder="1"/>
    <xf numFmtId="0" fontId="0" fillId="0" borderId="40" xfId="0" applyFont="1" applyFill="1" applyBorder="1"/>
    <xf numFmtId="0" fontId="0" fillId="0" borderId="40" xfId="0" applyFont="1" applyFill="1" applyBorder="1" applyAlignment="1">
      <alignment wrapText="1"/>
    </xf>
    <xf numFmtId="0" fontId="0" fillId="0" borderId="41" xfId="0" applyFont="1" applyFill="1" applyBorder="1"/>
    <xf numFmtId="0" fontId="0" fillId="0" borderId="0" xfId="0" applyBorder="1" applyAlignment="1">
      <alignment wrapText="1"/>
    </xf>
    <xf numFmtId="0" fontId="1" fillId="0" borderId="31" xfId="0" applyFont="1" applyBorder="1" applyAlignment="1">
      <alignment horizontal="center"/>
    </xf>
    <xf numFmtId="0" fontId="1" fillId="0" borderId="32" xfId="0" applyFont="1" applyBorder="1" applyAlignment="1">
      <alignment horizontal="center"/>
    </xf>
  </cellXfs>
  <cellStyles count="3">
    <cellStyle name="Akzent3" xfId="1" builtinId="37"/>
    <cellStyle name="Link" xfId="2" builtinId="8"/>
    <cellStyle name="Standard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 Member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890-40E8-A435-ABB780FA6CF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890-40E8-A435-ABB780FA6CF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890-40E8-A435-ABB780FA6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TicketLog3rdS!$L$2:$L$4</c:f>
              <c:strCache>
                <c:ptCount val="3"/>
                <c:pt idx="0">
                  <c:v>Fabian</c:v>
                </c:pt>
                <c:pt idx="1">
                  <c:v>Luca</c:v>
                </c:pt>
                <c:pt idx="2">
                  <c:v>Nicolas</c:v>
                </c:pt>
              </c:strCache>
            </c:strRef>
          </c:cat>
          <c:val>
            <c:numRef>
              <c:f>TicketLog3rdS!$M$2:$M$4</c:f>
              <c:numCache>
                <c:formatCode>General</c:formatCode>
                <c:ptCount val="3"/>
                <c:pt idx="0">
                  <c:v>55.75</c:v>
                </c:pt>
                <c:pt idx="1">
                  <c:v>44.75</c:v>
                </c:pt>
                <c:pt idx="2">
                  <c:v>74.91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0-484D-8E4E-9595025D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Fabian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8-76AB-4824-94A0-5ABDB7162347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</c:spPr>
            <c:extLst>
              <c:ext xmlns:c16="http://schemas.microsoft.com/office/drawing/2014/chart" uri="{C3380CC4-5D6E-409C-BE32-E72D297353CC}">
                <c16:uniqueId val="{00000009-76AB-4824-94A0-5ABDB7162347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0A-76AB-4824-94A0-5ABDB7162347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B-76AB-4824-94A0-5ABDB716234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02C-440E-99F8-6CB2F2124E87}"/>
            </c:ext>
          </c:extLst>
        </c:ser>
        <c:ser>
          <c:idx val="0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02C-440E-99F8-6CB2F2124E8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02C-440E-99F8-6CB2F2124E8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02C-440E-99F8-6CB2F2124E8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02C-440E-99F8-6CB2F2124E87}"/>
              </c:ext>
            </c:extLst>
          </c:dPt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TicketLog3rdS!$N$2:$Q$2</c:f>
              <c:numCache>
                <c:formatCode>General</c:formatCode>
                <c:ptCount val="4"/>
                <c:pt idx="0">
                  <c:v>7.25</c:v>
                </c:pt>
                <c:pt idx="1">
                  <c:v>15.75</c:v>
                </c:pt>
                <c:pt idx="2">
                  <c:v>26</c:v>
                </c:pt>
                <c:pt idx="3">
                  <c:v>6.75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02C-440E-99F8-6CB2F2124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accent1"/>
      </a:solidFill>
    </a:ln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Luca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4B-45FA-9393-1F1C440C963E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4B-45FA-9393-1F1C440C963E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4B-45FA-9393-1F1C440C963E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4B-45FA-9393-1F1C440C96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TicketLog3rdS!$N$3:$Q$3</c:f>
              <c:numCache>
                <c:formatCode>General</c:formatCode>
                <c:ptCount val="4"/>
                <c:pt idx="0">
                  <c:v>13.25</c:v>
                </c:pt>
                <c:pt idx="1">
                  <c:v>21.25</c:v>
                </c:pt>
                <c:pt idx="2">
                  <c:v>6.75</c:v>
                </c:pt>
                <c:pt idx="3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8-4970-BBDF-D4596FCF4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Nicolas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43-4F7F-9504-0BDDBAE5A1D8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E43-4F7F-9504-0BDDBAE5A1D8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E43-4F7F-9504-0BDDBAE5A1D8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E43-4F7F-9504-0BDDBAE5A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TicketLog3rdS!$N$1:$Q$1</c:f>
              <c:strCache>
                <c:ptCount val="4"/>
                <c:pt idx="0">
                  <c:v>Lecture Requirements (h)</c:v>
                </c:pt>
                <c:pt idx="1">
                  <c:v>Analysis &amp; Design (h)</c:v>
                </c:pt>
                <c:pt idx="2">
                  <c:v>Implementation (h)</c:v>
                </c:pt>
                <c:pt idx="3">
                  <c:v>Testing (h)</c:v>
                </c:pt>
              </c:strCache>
            </c:strRef>
          </c:cat>
          <c:val>
            <c:numRef>
              <c:f>TicketLog3rdS!$N$4:$Q$4</c:f>
              <c:numCache>
                <c:formatCode>General</c:formatCode>
                <c:ptCount val="4"/>
                <c:pt idx="0">
                  <c:v>30.66</c:v>
                </c:pt>
                <c:pt idx="1">
                  <c:v>15.75</c:v>
                </c:pt>
                <c:pt idx="2">
                  <c:v>19.75</c:v>
                </c:pt>
                <c:pt idx="3">
                  <c:v>8.75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7-4D8B-BF94-12C29A171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Overall Time spent by</a:t>
            </a:r>
            <a:r>
              <a:rPr lang="de-DE" baseline="0"/>
              <a:t> Type (h)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7C-4EE5-85B7-FD2199BE7454}"/>
              </c:ext>
            </c:extLst>
          </c:dPt>
          <c:dPt>
            <c:idx val="1"/>
            <c:bubble3D val="0"/>
            <c:spPr>
              <a:solidFill>
                <a:srgbClr val="FF33C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7C-4EE5-85B7-FD2199BE7454}"/>
              </c:ext>
            </c:extLst>
          </c:dPt>
          <c:dPt>
            <c:idx val="2"/>
            <c:bubble3D val="0"/>
            <c:spPr>
              <a:solidFill>
                <a:srgbClr val="FF33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7C-4EE5-85B7-FD2199BE7454}"/>
              </c:ext>
            </c:extLst>
          </c:dPt>
          <c:dPt>
            <c:idx val="3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7C-4EE5-85B7-FD2199BE7454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TicketLog3rdS!$L$10:$L$13</c:f>
              <c:strCache>
                <c:ptCount val="4"/>
                <c:pt idx="0">
                  <c:v>Lecture Requirements</c:v>
                </c:pt>
                <c:pt idx="1">
                  <c:v>Analysis &amp; Design</c:v>
                </c:pt>
                <c:pt idx="2">
                  <c:v>Implementation</c:v>
                </c:pt>
                <c:pt idx="3">
                  <c:v>Testing</c:v>
                </c:pt>
              </c:strCache>
            </c:strRef>
          </c:cat>
          <c:val>
            <c:numRef>
              <c:f>TicketLog3rdS!$M$10:$M$13</c:f>
              <c:numCache>
                <c:formatCode>General</c:formatCode>
                <c:ptCount val="4"/>
                <c:pt idx="0">
                  <c:v>51.16</c:v>
                </c:pt>
                <c:pt idx="1">
                  <c:v>52.75</c:v>
                </c:pt>
                <c:pt idx="2">
                  <c:v>52.5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06-49D6-9C8E-0E62FB4C4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4914260717410336E-2"/>
          <c:y val="0.17092165898617515"/>
          <c:w val="0.90286351706036749"/>
          <c:h val="0.72217388149062012"/>
        </c:manualLayout>
      </c:layout>
      <c:scatterChart>
        <c:scatterStyle val="lineMarker"/>
        <c:varyColors val="0"/>
        <c:ser>
          <c:idx val="1"/>
          <c:order val="0"/>
          <c:tx>
            <c:v>Time spent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4327865266841645E-2"/>
                  <c:y val="-0.144220762727239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'Use Case Overview'!$G$3:$G$6</c:f>
              <c:numCache>
                <c:formatCode>General</c:formatCode>
                <c:ptCount val="4"/>
                <c:pt idx="0">
                  <c:v>12</c:v>
                </c:pt>
                <c:pt idx="1">
                  <c:v>7.5</c:v>
                </c:pt>
                <c:pt idx="2">
                  <c:v>6.5</c:v>
                </c:pt>
                <c:pt idx="3">
                  <c:v>1.5</c:v>
                </c:pt>
              </c:numCache>
            </c:numRef>
          </c:xVal>
          <c:yVal>
            <c:numLit>
              <c:formatCode>General</c:formatCode>
              <c:ptCount val="4"/>
              <c:pt idx="0">
                <c:v>82</c:v>
              </c:pt>
              <c:pt idx="1">
                <c:v>81</c:v>
              </c:pt>
              <c:pt idx="2">
                <c:v>64</c:v>
              </c:pt>
              <c:pt idx="3">
                <c:v>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7-466A-BCCE-279B40FD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8654784"/>
        <c:axId val="638651504"/>
      </c:scatterChart>
      <c:valAx>
        <c:axId val="638654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1504"/>
        <c:crosses val="autoZero"/>
        <c:crossBetween val="midCat"/>
      </c:valAx>
      <c:valAx>
        <c:axId val="6386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8654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</xdr:colOff>
      <xdr:row>0</xdr:row>
      <xdr:rowOff>45720</xdr:rowOff>
    </xdr:from>
    <xdr:to>
      <xdr:col>5</xdr:col>
      <xdr:colOff>396240</xdr:colOff>
      <xdr:row>15</xdr:row>
      <xdr:rowOff>45720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0724ED2-707B-4E01-B592-5199009CB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617220</xdr:colOff>
      <xdr:row>0</xdr:row>
      <xdr:rowOff>41910</xdr:rowOff>
    </xdr:from>
    <xdr:to>
      <xdr:col>11</xdr:col>
      <xdr:colOff>434340</xdr:colOff>
      <xdr:row>15</xdr:row>
      <xdr:rowOff>41910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C3FD694D-736C-4B06-B791-44D53F421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83820</xdr:colOff>
      <xdr:row>16</xdr:row>
      <xdr:rowOff>57150</xdr:rowOff>
    </xdr:from>
    <xdr:to>
      <xdr:col>5</xdr:col>
      <xdr:colOff>396240</xdr:colOff>
      <xdr:row>31</xdr:row>
      <xdr:rowOff>57150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816B439-9109-43C0-97AB-FF492EC93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617220</xdr:colOff>
      <xdr:row>16</xdr:row>
      <xdr:rowOff>49530</xdr:rowOff>
    </xdr:from>
    <xdr:to>
      <xdr:col>11</xdr:col>
      <xdr:colOff>434340</xdr:colOff>
      <xdr:row>31</xdr:row>
      <xdr:rowOff>49530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277FE0FF-ED28-44B8-903A-F55D8AA770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649877</xdr:colOff>
      <xdr:row>0</xdr:row>
      <xdr:rowOff>38644</xdr:rowOff>
    </xdr:from>
    <xdr:to>
      <xdr:col>17</xdr:col>
      <xdr:colOff>461554</xdr:colOff>
      <xdr:row>15</xdr:row>
      <xdr:rowOff>38644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EC7A777-8B06-431A-BC35-47DD63C7B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177800</xdr:colOff>
      <xdr:row>12</xdr:row>
      <xdr:rowOff>76200</xdr:rowOff>
    </xdr:from>
    <xdr:to>
      <xdr:col>18</xdr:col>
      <xdr:colOff>19050</xdr:colOff>
      <xdr:row>35</xdr:row>
      <xdr:rowOff>57150</xdr:rowOff>
    </xdr:to>
    <xdr:pic>
      <xdr:nvPicPr>
        <xdr:cNvPr id="2" name="Grafik 1" descr="table">
          <a:extLst>
            <a:ext uri="{FF2B5EF4-FFF2-40B4-BE49-F238E27FC236}">
              <a16:creationId xmlns:a16="http://schemas.microsoft.com/office/drawing/2014/main" id="{7968B003-AB30-4A53-A748-0C4165D91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56950" y="2317750"/>
          <a:ext cx="4413250" cy="538480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</xdr:row>
      <xdr:rowOff>0</xdr:rowOff>
    </xdr:from>
    <xdr:to>
      <xdr:col>26</xdr:col>
      <xdr:colOff>590550</xdr:colOff>
      <xdr:row>36</xdr:row>
      <xdr:rowOff>9540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5E19CDA-CA7E-49B8-B62E-E6691C657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897475" y="3352800"/>
          <a:ext cx="5924550" cy="5584840"/>
        </a:xfrm>
        <a:prstGeom prst="rect">
          <a:avLst/>
        </a:prstGeom>
      </xdr:spPr>
    </xdr:pic>
    <xdr:clientData/>
  </xdr:twoCellAnchor>
  <xdr:twoCellAnchor>
    <xdr:from>
      <xdr:col>12</xdr:col>
      <xdr:colOff>88897</xdr:colOff>
      <xdr:row>36</xdr:row>
      <xdr:rowOff>30160</xdr:rowOff>
    </xdr:from>
    <xdr:to>
      <xdr:col>20</xdr:col>
      <xdr:colOff>723900</xdr:colOff>
      <xdr:row>50</xdr:row>
      <xdr:rowOff>19049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70942551-88FC-49C2-B255-6BEEDB0497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groups.umd.umich.edu/cis/course.des/cis525/js/f00/harvey/FP_Calc.html?tCountVa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3"/>
  <sheetViews>
    <sheetView workbookViewId="0"/>
  </sheetViews>
  <sheetFormatPr baseColWidth="10" defaultColWidth="8.90625" defaultRowHeight="14.5" x14ac:dyDescent="0.35"/>
  <cols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92</v>
      </c>
      <c r="O1" s="8" t="s">
        <v>93</v>
      </c>
      <c r="P1" s="8" t="s">
        <v>94</v>
      </c>
      <c r="Q1" s="9" t="s">
        <v>95</v>
      </c>
    </row>
    <row r="2" spans="1:17" ht="29.5" thickBot="1" x14ac:dyDescent="0.4">
      <c r="A2" s="83" t="s">
        <v>116</v>
      </c>
      <c r="B2" s="84" t="s">
        <v>18</v>
      </c>
      <c r="C2" s="84" t="s">
        <v>19</v>
      </c>
      <c r="D2" s="85" t="s">
        <v>117</v>
      </c>
      <c r="E2" s="84"/>
      <c r="F2" s="84">
        <v>8</v>
      </c>
      <c r="G2" s="84">
        <v>10</v>
      </c>
      <c r="H2" s="84" t="s">
        <v>28</v>
      </c>
      <c r="I2" s="86">
        <v>10</v>
      </c>
      <c r="L2" s="4" t="s">
        <v>28</v>
      </c>
      <c r="M2" s="5">
        <f>SUM(N2:Q2)</f>
        <v>55.75</v>
      </c>
      <c r="N2" s="5">
        <f>SUM(I32,I37,I57,I81)</f>
        <v>7.25</v>
      </c>
      <c r="O2" s="5">
        <f>SUM(I2,I10,I13,I16,I23,I26,I61)</f>
        <v>15.75</v>
      </c>
      <c r="P2" s="5">
        <f>SUM(I35,I39,I40,I64,I67,I70)</f>
        <v>26</v>
      </c>
      <c r="Q2" s="5">
        <f>SUM(I29,I52,I55)</f>
        <v>6.75</v>
      </c>
    </row>
    <row r="3" spans="1:17" ht="15" thickBot="1" x14ac:dyDescent="0.4">
      <c r="A3" s="87" t="s">
        <v>115</v>
      </c>
      <c r="B3" s="88" t="s">
        <v>52</v>
      </c>
      <c r="C3" s="88" t="s">
        <v>19</v>
      </c>
      <c r="D3" s="89" t="s">
        <v>118</v>
      </c>
      <c r="E3" s="88" t="s">
        <v>30</v>
      </c>
      <c r="F3" s="88">
        <v>4</v>
      </c>
      <c r="G3" s="88">
        <v>4</v>
      </c>
      <c r="H3" s="88" t="s">
        <v>22</v>
      </c>
      <c r="I3" s="90">
        <v>4</v>
      </c>
      <c r="L3" s="2" t="s">
        <v>23</v>
      </c>
      <c r="M3" s="3">
        <f>SUM(N3:Q3)</f>
        <v>44.75</v>
      </c>
      <c r="N3" s="3">
        <f>SUM(I9,I19,I28,I31,I43,I58,I60,I78,I80,I83)</f>
        <v>13.25</v>
      </c>
      <c r="O3" s="3">
        <f>SUM(I6,I12,I15,I22,I25,I45,I50,I51,I62,I74,I76)</f>
        <v>21.25</v>
      </c>
      <c r="P3" s="3">
        <f>SUM(I42,I48,I66,I69,I72)</f>
        <v>6.75</v>
      </c>
      <c r="Q3" s="3">
        <f>SUM(I30,I54)</f>
        <v>3.5</v>
      </c>
    </row>
    <row r="4" spans="1:17" x14ac:dyDescent="0.35">
      <c r="A4" s="79" t="s">
        <v>7</v>
      </c>
      <c r="B4" s="80" t="s">
        <v>14</v>
      </c>
      <c r="C4" s="80" t="s">
        <v>15</v>
      </c>
      <c r="D4" s="81" t="s">
        <v>16</v>
      </c>
      <c r="E4" s="80"/>
      <c r="F4" s="80">
        <v>2</v>
      </c>
      <c r="G4" s="80">
        <v>1.91</v>
      </c>
      <c r="H4" s="80" t="s">
        <v>22</v>
      </c>
      <c r="I4" s="82">
        <v>1.75</v>
      </c>
      <c r="L4" s="2" t="s">
        <v>22</v>
      </c>
      <c r="M4" s="3">
        <f>SUM(N4:Q4)</f>
        <v>74.91</v>
      </c>
      <c r="N4" s="3">
        <f>SUM(I4,I5,I7,I8,I18,I20,I27,I33,I34,I36,I46,I47,I59,I77,I79,I82)</f>
        <v>30.66</v>
      </c>
      <c r="O4" s="3">
        <f>SUM(I11,I14,I17,I21,I24,I44,I63,I73,I75)</f>
        <v>15.75</v>
      </c>
      <c r="P4" s="3">
        <f>SUM(I3,I38,I41,I49,I65,I68,I71)</f>
        <v>19.75</v>
      </c>
      <c r="Q4" s="3">
        <f>SUM(I53,I56)</f>
        <v>8.75</v>
      </c>
    </row>
    <row r="5" spans="1:17" ht="15" thickBot="1" x14ac:dyDescent="0.4">
      <c r="A5" s="23"/>
      <c r="B5" s="24"/>
      <c r="C5" s="24"/>
      <c r="D5" s="25"/>
      <c r="E5" s="24"/>
      <c r="F5" s="24"/>
      <c r="G5" s="24"/>
      <c r="H5" s="24" t="s">
        <v>22</v>
      </c>
      <c r="I5" s="26">
        <v>0.16</v>
      </c>
    </row>
    <row r="6" spans="1:17" ht="15" thickBot="1" x14ac:dyDescent="0.4">
      <c r="A6" s="27" t="s">
        <v>8</v>
      </c>
      <c r="B6" s="28" t="s">
        <v>18</v>
      </c>
      <c r="C6" s="28" t="s">
        <v>19</v>
      </c>
      <c r="D6" s="29" t="s">
        <v>17</v>
      </c>
      <c r="E6" s="28"/>
      <c r="F6" s="28">
        <v>8</v>
      </c>
      <c r="G6" s="28">
        <v>3.75</v>
      </c>
      <c r="H6" s="28" t="s">
        <v>23</v>
      </c>
      <c r="I6" s="30">
        <v>3.75</v>
      </c>
    </row>
    <row r="7" spans="1:17" ht="15" thickBot="1" x14ac:dyDescent="0.4">
      <c r="A7" s="31" t="s">
        <v>9</v>
      </c>
      <c r="B7" s="32" t="s">
        <v>14</v>
      </c>
      <c r="C7" s="32" t="s">
        <v>15</v>
      </c>
      <c r="D7" s="33" t="s">
        <v>24</v>
      </c>
      <c r="E7" s="32"/>
      <c r="F7" s="32">
        <v>1</v>
      </c>
      <c r="G7" s="32">
        <v>0.5</v>
      </c>
      <c r="H7" s="32" t="s">
        <v>22</v>
      </c>
      <c r="I7" s="34">
        <v>0.5</v>
      </c>
    </row>
    <row r="8" spans="1:17" ht="15" thickBot="1" x14ac:dyDescent="0.4">
      <c r="A8" s="31" t="s">
        <v>10</v>
      </c>
      <c r="B8" s="32" t="s">
        <v>14</v>
      </c>
      <c r="C8" s="32" t="s">
        <v>15</v>
      </c>
      <c r="D8" s="33" t="s">
        <v>25</v>
      </c>
      <c r="E8" s="32"/>
      <c r="F8" s="32">
        <v>1.5</v>
      </c>
      <c r="G8" s="32">
        <v>1.25</v>
      </c>
      <c r="H8" s="32" t="s">
        <v>22</v>
      </c>
      <c r="I8" s="34">
        <v>1.25</v>
      </c>
    </row>
    <row r="9" spans="1:17" ht="15" thickBot="1" x14ac:dyDescent="0.4">
      <c r="A9" s="31" t="s">
        <v>11</v>
      </c>
      <c r="B9" s="32" t="s">
        <v>14</v>
      </c>
      <c r="C9" s="32" t="s">
        <v>15</v>
      </c>
      <c r="D9" s="33" t="s">
        <v>26</v>
      </c>
      <c r="E9" s="32"/>
      <c r="F9" s="32">
        <v>1</v>
      </c>
      <c r="G9" s="32">
        <v>1</v>
      </c>
      <c r="H9" s="32" t="s">
        <v>23</v>
      </c>
      <c r="I9" s="34">
        <v>1</v>
      </c>
      <c r="L9" s="10" t="s">
        <v>87</v>
      </c>
      <c r="M9" s="9" t="s">
        <v>91</v>
      </c>
    </row>
    <row r="10" spans="1:17" ht="29" x14ac:dyDescent="0.35">
      <c r="A10" s="35" t="s">
        <v>12</v>
      </c>
      <c r="B10" s="36" t="s">
        <v>18</v>
      </c>
      <c r="C10" s="36" t="s">
        <v>15</v>
      </c>
      <c r="D10" s="37" t="s">
        <v>27</v>
      </c>
      <c r="E10" s="36"/>
      <c r="F10" s="36">
        <v>6</v>
      </c>
      <c r="G10" s="36">
        <v>6</v>
      </c>
      <c r="H10" s="36" t="s">
        <v>28</v>
      </c>
      <c r="I10" s="38">
        <v>2</v>
      </c>
      <c r="L10" s="4" t="s">
        <v>14</v>
      </c>
      <c r="M10" s="5">
        <f>SUM(N2:N4)</f>
        <v>51.16</v>
      </c>
    </row>
    <row r="11" spans="1:17" ht="15" thickBot="1" x14ac:dyDescent="0.4">
      <c r="A11" s="39"/>
      <c r="B11" s="40"/>
      <c r="C11" s="40"/>
      <c r="D11" s="41"/>
      <c r="E11" s="40"/>
      <c r="F11" s="40"/>
      <c r="G11" s="40"/>
      <c r="H11" s="40" t="s">
        <v>22</v>
      </c>
      <c r="I11" s="42">
        <v>4</v>
      </c>
      <c r="L11" s="2" t="s">
        <v>18</v>
      </c>
      <c r="M11" s="3">
        <f>SUM(O2:O4)</f>
        <v>52.75</v>
      </c>
    </row>
    <row r="12" spans="1:17" ht="29" x14ac:dyDescent="0.35">
      <c r="A12" s="35" t="s">
        <v>13</v>
      </c>
      <c r="B12" s="36" t="s">
        <v>18</v>
      </c>
      <c r="C12" s="36" t="s">
        <v>15</v>
      </c>
      <c r="D12" s="37" t="s">
        <v>29</v>
      </c>
      <c r="E12" s="36" t="s">
        <v>30</v>
      </c>
      <c r="F12" s="36">
        <v>8</v>
      </c>
      <c r="G12" s="36">
        <v>7</v>
      </c>
      <c r="H12" s="36" t="s">
        <v>23</v>
      </c>
      <c r="I12" s="38">
        <v>1</v>
      </c>
      <c r="L12" s="2" t="s">
        <v>52</v>
      </c>
      <c r="M12" s="3">
        <f>SUM(P2:P4)</f>
        <v>52.5</v>
      </c>
    </row>
    <row r="13" spans="1:17" x14ac:dyDescent="0.35">
      <c r="A13" s="43"/>
      <c r="B13" s="13"/>
      <c r="C13" s="13"/>
      <c r="D13" s="14"/>
      <c r="E13" s="13"/>
      <c r="F13" s="13"/>
      <c r="G13" s="13"/>
      <c r="H13" s="13" t="s">
        <v>28</v>
      </c>
      <c r="I13" s="44">
        <v>1</v>
      </c>
      <c r="L13" s="2" t="s">
        <v>43</v>
      </c>
      <c r="M13" s="3">
        <f>SUM(Q2:Q4)</f>
        <v>19</v>
      </c>
    </row>
    <row r="14" spans="1:17" x14ac:dyDescent="0.35">
      <c r="A14" s="43"/>
      <c r="B14" s="13"/>
      <c r="C14" s="13"/>
      <c r="D14" s="14"/>
      <c r="E14" s="13"/>
      <c r="F14" s="13"/>
      <c r="G14" s="13"/>
      <c r="H14" s="13" t="s">
        <v>22</v>
      </c>
      <c r="I14" s="44">
        <v>1.5</v>
      </c>
    </row>
    <row r="15" spans="1:17" ht="15" thickBot="1" x14ac:dyDescent="0.4">
      <c r="A15" s="43"/>
      <c r="B15" s="13"/>
      <c r="C15" s="13"/>
      <c r="D15" s="14"/>
      <c r="E15" s="13" t="s">
        <v>31</v>
      </c>
      <c r="F15" s="13"/>
      <c r="G15" s="13"/>
      <c r="H15" s="13" t="s">
        <v>23</v>
      </c>
      <c r="I15" s="44">
        <v>1</v>
      </c>
    </row>
    <row r="16" spans="1:17" ht="15" thickBot="1" x14ac:dyDescent="0.4">
      <c r="A16" s="43"/>
      <c r="B16" s="13"/>
      <c r="C16" s="13"/>
      <c r="D16" s="14"/>
      <c r="E16" s="13"/>
      <c r="F16" s="13"/>
      <c r="G16" s="13"/>
      <c r="H16" s="13" t="s">
        <v>28</v>
      </c>
      <c r="I16" s="44">
        <v>1</v>
      </c>
      <c r="L16" s="10" t="s">
        <v>4</v>
      </c>
      <c r="M16" s="9" t="s">
        <v>91</v>
      </c>
    </row>
    <row r="17" spans="1:13" ht="29.5" thickBot="1" x14ac:dyDescent="0.4">
      <c r="A17" s="39"/>
      <c r="B17" s="40"/>
      <c r="C17" s="40"/>
      <c r="D17" s="41"/>
      <c r="E17" s="40"/>
      <c r="F17" s="40"/>
      <c r="G17" s="40"/>
      <c r="H17" s="40" t="s">
        <v>22</v>
      </c>
      <c r="I17" s="42">
        <v>1.5</v>
      </c>
      <c r="L17" s="4" t="s">
        <v>30</v>
      </c>
      <c r="M17" s="5">
        <f>SUM(I3,I12,I13,I14,I21,I22,I23,I35,I40,I41,I42,I52,I53)</f>
        <v>43</v>
      </c>
    </row>
    <row r="18" spans="1:13" ht="15" thickBot="1" x14ac:dyDescent="0.4">
      <c r="A18" s="31" t="s">
        <v>32</v>
      </c>
      <c r="B18" s="32" t="s">
        <v>14</v>
      </c>
      <c r="C18" s="32" t="s">
        <v>15</v>
      </c>
      <c r="D18" s="33" t="s">
        <v>33</v>
      </c>
      <c r="E18" s="32"/>
      <c r="F18" s="32">
        <v>1.5</v>
      </c>
      <c r="G18" s="32">
        <v>1</v>
      </c>
      <c r="H18" s="32" t="s">
        <v>22</v>
      </c>
      <c r="I18" s="34">
        <v>1</v>
      </c>
      <c r="L18" s="2" t="s">
        <v>31</v>
      </c>
      <c r="M18" s="3">
        <f>SUM(I15,I16,I17,I24,I25,I26,I70,I71,I72)</f>
        <v>7</v>
      </c>
    </row>
    <row r="19" spans="1:13" ht="29.5" thickBot="1" x14ac:dyDescent="0.4">
      <c r="A19" s="31" t="s">
        <v>34</v>
      </c>
      <c r="B19" s="32" t="s">
        <v>14</v>
      </c>
      <c r="C19" s="32" t="s">
        <v>15</v>
      </c>
      <c r="D19" s="33" t="s">
        <v>35</v>
      </c>
      <c r="E19" s="32"/>
      <c r="F19" s="32">
        <v>1</v>
      </c>
      <c r="G19" s="32">
        <v>1</v>
      </c>
      <c r="H19" s="32" t="s">
        <v>23</v>
      </c>
      <c r="I19" s="34">
        <v>1</v>
      </c>
      <c r="L19" s="2" t="s">
        <v>98</v>
      </c>
      <c r="M19" s="3">
        <f>SUM(I64,I65,I66,I67,I68,I69,I73,I74)</f>
        <v>6.5</v>
      </c>
    </row>
    <row r="20" spans="1:13" ht="29.5" thickBot="1" x14ac:dyDescent="0.4">
      <c r="A20" s="31" t="s">
        <v>36</v>
      </c>
      <c r="B20" s="32" t="s">
        <v>14</v>
      </c>
      <c r="C20" s="32" t="s">
        <v>15</v>
      </c>
      <c r="D20" s="33" t="s">
        <v>37</v>
      </c>
      <c r="E20" s="32"/>
      <c r="F20" s="32">
        <v>2</v>
      </c>
      <c r="G20" s="32">
        <v>1.5</v>
      </c>
      <c r="H20" s="32" t="s">
        <v>22</v>
      </c>
      <c r="I20" s="34">
        <v>1.5</v>
      </c>
      <c r="L20" s="2" t="s">
        <v>90</v>
      </c>
      <c r="M20" s="3">
        <f>SUM(I75,I76)</f>
        <v>1.5</v>
      </c>
    </row>
    <row r="21" spans="1:13" x14ac:dyDescent="0.35">
      <c r="A21" s="35" t="s">
        <v>38</v>
      </c>
      <c r="B21" s="36" t="s">
        <v>18</v>
      </c>
      <c r="C21" s="36" t="s">
        <v>15</v>
      </c>
      <c r="D21" s="37" t="s">
        <v>39</v>
      </c>
      <c r="E21" s="36" t="s">
        <v>30</v>
      </c>
      <c r="F21" s="36">
        <v>2</v>
      </c>
      <c r="G21" s="36">
        <v>3</v>
      </c>
      <c r="H21" s="36" t="s">
        <v>22</v>
      </c>
      <c r="I21" s="38">
        <v>0.5</v>
      </c>
    </row>
    <row r="22" spans="1:13" x14ac:dyDescent="0.35">
      <c r="A22" s="43"/>
      <c r="B22" s="13"/>
      <c r="C22" s="13"/>
      <c r="D22" s="14"/>
      <c r="E22" s="13"/>
      <c r="F22" s="13"/>
      <c r="G22" s="13"/>
      <c r="H22" s="13" t="s">
        <v>23</v>
      </c>
      <c r="I22" s="44">
        <v>0.5</v>
      </c>
    </row>
    <row r="23" spans="1:13" x14ac:dyDescent="0.35">
      <c r="A23" s="43"/>
      <c r="B23" s="13"/>
      <c r="C23" s="13"/>
      <c r="D23" s="14"/>
      <c r="E23" s="13"/>
      <c r="F23" s="13"/>
      <c r="G23" s="13"/>
      <c r="H23" s="13" t="s">
        <v>28</v>
      </c>
      <c r="I23" s="44">
        <v>0.5</v>
      </c>
    </row>
    <row r="24" spans="1:13" x14ac:dyDescent="0.35">
      <c r="A24" s="43"/>
      <c r="B24" s="13"/>
      <c r="C24" s="13"/>
      <c r="D24" s="14"/>
      <c r="E24" s="13" t="s">
        <v>31</v>
      </c>
      <c r="F24" s="13"/>
      <c r="G24" s="13"/>
      <c r="H24" s="13" t="s">
        <v>22</v>
      </c>
      <c r="I24" s="44">
        <v>0.5</v>
      </c>
    </row>
    <row r="25" spans="1:13" x14ac:dyDescent="0.35">
      <c r="A25" s="43"/>
      <c r="B25" s="13"/>
      <c r="C25" s="13"/>
      <c r="D25" s="14"/>
      <c r="E25" s="13"/>
      <c r="F25" s="13"/>
      <c r="G25" s="13"/>
      <c r="H25" s="13" t="s">
        <v>23</v>
      </c>
      <c r="I25" s="44">
        <v>0.5</v>
      </c>
    </row>
    <row r="26" spans="1:13" ht="15" thickBot="1" x14ac:dyDescent="0.4">
      <c r="A26" s="39"/>
      <c r="B26" s="40"/>
      <c r="C26" s="40"/>
      <c r="D26" s="41"/>
      <c r="E26" s="40"/>
      <c r="F26" s="40"/>
      <c r="G26" s="40"/>
      <c r="H26" s="40" t="s">
        <v>28</v>
      </c>
      <c r="I26" s="42">
        <v>0.5</v>
      </c>
    </row>
    <row r="27" spans="1:13" x14ac:dyDescent="0.35">
      <c r="A27" s="19" t="s">
        <v>40</v>
      </c>
      <c r="B27" s="20" t="s">
        <v>14</v>
      </c>
      <c r="C27" s="20" t="s">
        <v>15</v>
      </c>
      <c r="D27" s="21" t="s">
        <v>41</v>
      </c>
      <c r="E27" s="20"/>
      <c r="F27" s="20">
        <v>1</v>
      </c>
      <c r="G27" s="20">
        <v>1</v>
      </c>
      <c r="H27" s="20" t="s">
        <v>22</v>
      </c>
      <c r="I27" s="22">
        <v>0.5</v>
      </c>
    </row>
    <row r="28" spans="1:13" ht="15" thickBot="1" x14ac:dyDescent="0.4">
      <c r="A28" s="23"/>
      <c r="B28" s="24"/>
      <c r="C28" s="24"/>
      <c r="D28" s="25"/>
      <c r="E28" s="24"/>
      <c r="F28" s="24"/>
      <c r="G28" s="24"/>
      <c r="H28" s="24" t="s">
        <v>23</v>
      </c>
      <c r="I28" s="26">
        <v>0.5</v>
      </c>
    </row>
    <row r="29" spans="1:13" x14ac:dyDescent="0.35">
      <c r="A29" s="45" t="s">
        <v>42</v>
      </c>
      <c r="B29" s="46" t="s">
        <v>43</v>
      </c>
      <c r="C29" s="46" t="s">
        <v>19</v>
      </c>
      <c r="D29" s="47" t="s">
        <v>44</v>
      </c>
      <c r="E29" s="46"/>
      <c r="F29" s="46">
        <v>4</v>
      </c>
      <c r="G29" s="46">
        <v>4.25</v>
      </c>
      <c r="H29" s="46" t="s">
        <v>28</v>
      </c>
      <c r="I29" s="48">
        <v>4</v>
      </c>
    </row>
    <row r="30" spans="1:13" ht="15" thickBot="1" x14ac:dyDescent="0.4">
      <c r="A30" s="49"/>
      <c r="B30" s="50"/>
      <c r="C30" s="50"/>
      <c r="D30" s="51"/>
      <c r="E30" s="50"/>
      <c r="F30" s="50"/>
      <c r="G30" s="50"/>
      <c r="H30" s="50" t="s">
        <v>23</v>
      </c>
      <c r="I30" s="52">
        <v>0.25</v>
      </c>
    </row>
    <row r="31" spans="1:13" ht="15" thickBot="1" x14ac:dyDescent="0.4">
      <c r="A31" s="31" t="s">
        <v>45</v>
      </c>
      <c r="B31" s="32" t="s">
        <v>14</v>
      </c>
      <c r="C31" s="32" t="s">
        <v>15</v>
      </c>
      <c r="D31" s="33" t="s">
        <v>46</v>
      </c>
      <c r="E31" s="32"/>
      <c r="F31" s="32">
        <v>1</v>
      </c>
      <c r="G31" s="32">
        <v>1</v>
      </c>
      <c r="H31" s="32" t="s">
        <v>23</v>
      </c>
      <c r="I31" s="34">
        <v>1</v>
      </c>
    </row>
    <row r="32" spans="1:13" x14ac:dyDescent="0.35">
      <c r="A32" s="19" t="s">
        <v>47</v>
      </c>
      <c r="B32" s="20" t="s">
        <v>14</v>
      </c>
      <c r="C32" s="20" t="s">
        <v>15</v>
      </c>
      <c r="D32" s="21" t="s">
        <v>48</v>
      </c>
      <c r="E32" s="20"/>
      <c r="F32" s="20">
        <v>1.5</v>
      </c>
      <c r="G32" s="20">
        <v>2.25</v>
      </c>
      <c r="H32" s="20" t="s">
        <v>28</v>
      </c>
      <c r="I32" s="22">
        <v>1.5</v>
      </c>
    </row>
    <row r="33" spans="1:9" ht="15" thickBot="1" x14ac:dyDescent="0.4">
      <c r="A33" s="23"/>
      <c r="B33" s="24"/>
      <c r="C33" s="24"/>
      <c r="D33" s="25"/>
      <c r="E33" s="24"/>
      <c r="F33" s="24"/>
      <c r="G33" s="24"/>
      <c r="H33" s="24" t="s">
        <v>22</v>
      </c>
      <c r="I33" s="26">
        <v>0.75</v>
      </c>
    </row>
    <row r="34" spans="1:9" ht="29.5" thickBot="1" x14ac:dyDescent="0.4">
      <c r="A34" s="31" t="s">
        <v>49</v>
      </c>
      <c r="B34" s="32" t="s">
        <v>14</v>
      </c>
      <c r="C34" s="32" t="s">
        <v>19</v>
      </c>
      <c r="D34" s="33" t="s">
        <v>50</v>
      </c>
      <c r="E34" s="32"/>
      <c r="F34" s="32">
        <v>8</v>
      </c>
      <c r="G34" s="32">
        <v>6</v>
      </c>
      <c r="H34" s="32" t="s">
        <v>22</v>
      </c>
      <c r="I34" s="34">
        <v>6</v>
      </c>
    </row>
    <row r="35" spans="1:9" ht="29.5" thickBot="1" x14ac:dyDescent="0.4">
      <c r="A35" s="53" t="s">
        <v>51</v>
      </c>
      <c r="B35" s="54" t="s">
        <v>52</v>
      </c>
      <c r="C35" s="54" t="s">
        <v>19</v>
      </c>
      <c r="D35" s="55" t="s">
        <v>53</v>
      </c>
      <c r="E35" s="54" t="s">
        <v>30</v>
      </c>
      <c r="F35" s="54">
        <v>8</v>
      </c>
      <c r="G35" s="54">
        <v>6</v>
      </c>
      <c r="H35" s="54" t="s">
        <v>28</v>
      </c>
      <c r="I35" s="56">
        <v>6</v>
      </c>
    </row>
    <row r="36" spans="1:9" x14ac:dyDescent="0.35">
      <c r="A36" s="19" t="s">
        <v>54</v>
      </c>
      <c r="B36" s="20" t="s">
        <v>14</v>
      </c>
      <c r="C36" s="20" t="s">
        <v>19</v>
      </c>
      <c r="D36" s="21" t="s">
        <v>55</v>
      </c>
      <c r="E36" s="20"/>
      <c r="F36" s="20">
        <v>1.5</v>
      </c>
      <c r="G36" s="20">
        <v>1.5</v>
      </c>
      <c r="H36" s="20" t="s">
        <v>22</v>
      </c>
      <c r="I36" s="22">
        <v>1</v>
      </c>
    </row>
    <row r="37" spans="1:9" ht="15" thickBot="1" x14ac:dyDescent="0.4">
      <c r="A37" s="23"/>
      <c r="B37" s="24"/>
      <c r="C37" s="24"/>
      <c r="D37" s="25"/>
      <c r="E37" s="24"/>
      <c r="F37" s="24"/>
      <c r="G37" s="24"/>
      <c r="H37" s="24" t="s">
        <v>28</v>
      </c>
      <c r="I37" s="26">
        <v>0.5</v>
      </c>
    </row>
    <row r="38" spans="1:9" ht="29" x14ac:dyDescent="0.35">
      <c r="A38" s="57" t="s">
        <v>56</v>
      </c>
      <c r="B38" s="58" t="s">
        <v>52</v>
      </c>
      <c r="C38" s="58" t="s">
        <v>57</v>
      </c>
      <c r="D38" s="59" t="s">
        <v>58</v>
      </c>
      <c r="E38" s="58"/>
      <c r="F38" s="58">
        <v>16</v>
      </c>
      <c r="G38" s="58">
        <v>15.5</v>
      </c>
      <c r="H38" s="58" t="s">
        <v>22</v>
      </c>
      <c r="I38" s="60">
        <v>11.5</v>
      </c>
    </row>
    <row r="39" spans="1:9" ht="15" thickBot="1" x14ac:dyDescent="0.4">
      <c r="A39" s="61"/>
      <c r="B39" s="62"/>
      <c r="C39" s="62"/>
      <c r="D39" s="63"/>
      <c r="E39" s="62"/>
      <c r="F39" s="62"/>
      <c r="G39" s="62"/>
      <c r="H39" s="62" t="s">
        <v>28</v>
      </c>
      <c r="I39" s="64">
        <v>4</v>
      </c>
    </row>
    <row r="40" spans="1:9" ht="29" x14ac:dyDescent="0.35">
      <c r="A40" s="57" t="s">
        <v>59</v>
      </c>
      <c r="B40" s="58" t="s">
        <v>52</v>
      </c>
      <c r="C40" s="58" t="s">
        <v>57</v>
      </c>
      <c r="D40" s="59" t="s">
        <v>60</v>
      </c>
      <c r="E40" s="58" t="s">
        <v>30</v>
      </c>
      <c r="F40" s="58">
        <v>12</v>
      </c>
      <c r="G40" s="58">
        <v>17</v>
      </c>
      <c r="H40" s="58" t="s">
        <v>28</v>
      </c>
      <c r="I40" s="60">
        <v>11</v>
      </c>
    </row>
    <row r="41" spans="1:9" x14ac:dyDescent="0.35">
      <c r="A41" s="65"/>
      <c r="B41" s="17"/>
      <c r="C41" s="17"/>
      <c r="D41" s="18"/>
      <c r="E41" s="17"/>
      <c r="F41" s="17"/>
      <c r="G41" s="17"/>
      <c r="H41" s="17" t="s">
        <v>22</v>
      </c>
      <c r="I41" s="66">
        <v>3</v>
      </c>
    </row>
    <row r="42" spans="1:9" ht="15" thickBot="1" x14ac:dyDescent="0.4">
      <c r="A42" s="61"/>
      <c r="B42" s="62"/>
      <c r="C42" s="62"/>
      <c r="D42" s="63"/>
      <c r="E42" s="62"/>
      <c r="F42" s="62"/>
      <c r="G42" s="62"/>
      <c r="H42" s="62" t="s">
        <v>23</v>
      </c>
      <c r="I42" s="64">
        <v>3</v>
      </c>
    </row>
    <row r="43" spans="1:9" ht="15" thickBot="1" x14ac:dyDescent="0.4">
      <c r="A43" s="31" t="s">
        <v>61</v>
      </c>
      <c r="B43" s="32" t="s">
        <v>14</v>
      </c>
      <c r="C43" s="32" t="s">
        <v>19</v>
      </c>
      <c r="D43" s="33" t="s">
        <v>62</v>
      </c>
      <c r="E43" s="32"/>
      <c r="F43" s="32">
        <v>2</v>
      </c>
      <c r="G43" s="32">
        <v>1</v>
      </c>
      <c r="H43" s="32" t="s">
        <v>23</v>
      </c>
      <c r="I43" s="34">
        <v>1</v>
      </c>
    </row>
    <row r="44" spans="1:9" x14ac:dyDescent="0.35">
      <c r="A44" s="35" t="s">
        <v>63</v>
      </c>
      <c r="B44" s="36" t="s">
        <v>18</v>
      </c>
      <c r="C44" s="36" t="s">
        <v>19</v>
      </c>
      <c r="D44" s="37" t="s">
        <v>64</v>
      </c>
      <c r="E44" s="36"/>
      <c r="F44" s="36">
        <v>4</v>
      </c>
      <c r="G44" s="36">
        <v>4</v>
      </c>
      <c r="H44" s="36" t="s">
        <v>22</v>
      </c>
      <c r="I44" s="38">
        <v>4</v>
      </c>
    </row>
    <row r="45" spans="1:9" ht="15" thickBot="1" x14ac:dyDescent="0.4">
      <c r="A45" s="39" t="s">
        <v>65</v>
      </c>
      <c r="B45" s="40" t="s">
        <v>18</v>
      </c>
      <c r="C45" s="40" t="s">
        <v>19</v>
      </c>
      <c r="D45" s="41" t="s">
        <v>66</v>
      </c>
      <c r="E45" s="40"/>
      <c r="F45" s="40">
        <v>4</v>
      </c>
      <c r="G45" s="40">
        <v>3.5</v>
      </c>
      <c r="H45" s="40" t="s">
        <v>23</v>
      </c>
      <c r="I45" s="42">
        <v>3.5</v>
      </c>
    </row>
    <row r="46" spans="1:9" x14ac:dyDescent="0.35">
      <c r="A46" s="19" t="s">
        <v>67</v>
      </c>
      <c r="B46" s="20" t="s">
        <v>14</v>
      </c>
      <c r="C46" s="20" t="s">
        <v>19</v>
      </c>
      <c r="D46" s="21" t="s">
        <v>68</v>
      </c>
      <c r="E46" s="20"/>
      <c r="F46" s="20">
        <v>1</v>
      </c>
      <c r="G46" s="20">
        <v>2</v>
      </c>
      <c r="H46" s="20" t="s">
        <v>22</v>
      </c>
      <c r="I46" s="22">
        <v>2</v>
      </c>
    </row>
    <row r="47" spans="1:9" ht="15" thickBot="1" x14ac:dyDescent="0.4">
      <c r="A47" s="23" t="s">
        <v>69</v>
      </c>
      <c r="B47" s="24" t="s">
        <v>14</v>
      </c>
      <c r="C47" s="24" t="s">
        <v>19</v>
      </c>
      <c r="D47" s="25" t="s">
        <v>70</v>
      </c>
      <c r="E47" s="24"/>
      <c r="F47" s="24">
        <v>1</v>
      </c>
      <c r="G47" s="24">
        <v>1</v>
      </c>
      <c r="H47" s="24" t="s">
        <v>22</v>
      </c>
      <c r="I47" s="26">
        <v>1</v>
      </c>
    </row>
    <row r="48" spans="1:9" ht="29" x14ac:dyDescent="0.35">
      <c r="A48" s="57" t="s">
        <v>71</v>
      </c>
      <c r="B48" s="58" t="s">
        <v>52</v>
      </c>
      <c r="C48" s="58" t="s">
        <v>57</v>
      </c>
      <c r="D48" s="59" t="s">
        <v>72</v>
      </c>
      <c r="E48" s="58"/>
      <c r="F48" s="58">
        <v>4</v>
      </c>
      <c r="G48" s="58">
        <v>3.5</v>
      </c>
      <c r="H48" s="58" t="s">
        <v>23</v>
      </c>
      <c r="I48" s="60">
        <v>3</v>
      </c>
    </row>
    <row r="49" spans="1:9" ht="15" thickBot="1" x14ac:dyDescent="0.4">
      <c r="A49" s="61"/>
      <c r="B49" s="62"/>
      <c r="C49" s="62"/>
      <c r="D49" s="63"/>
      <c r="E49" s="62"/>
      <c r="F49" s="62"/>
      <c r="G49" s="62"/>
      <c r="H49" s="62" t="s">
        <v>22</v>
      </c>
      <c r="I49" s="64">
        <v>0.5</v>
      </c>
    </row>
    <row r="50" spans="1:9" ht="29.5" thickBot="1" x14ac:dyDescent="0.4">
      <c r="A50" s="27" t="s">
        <v>73</v>
      </c>
      <c r="B50" s="28" t="s">
        <v>18</v>
      </c>
      <c r="C50" s="28" t="s">
        <v>19</v>
      </c>
      <c r="D50" s="29" t="s">
        <v>74</v>
      </c>
      <c r="E50" s="28"/>
      <c r="F50" s="28">
        <v>2</v>
      </c>
      <c r="G50" s="28">
        <v>2</v>
      </c>
      <c r="H50" s="28" t="s">
        <v>23</v>
      </c>
      <c r="I50" s="30">
        <v>2</v>
      </c>
    </row>
    <row r="51" spans="1:9" ht="29.5" thickBot="1" x14ac:dyDescent="0.4">
      <c r="A51" s="67" t="s">
        <v>75</v>
      </c>
      <c r="B51" s="68" t="s">
        <v>18</v>
      </c>
      <c r="C51" s="68" t="s">
        <v>57</v>
      </c>
      <c r="D51" s="69" t="s">
        <v>76</v>
      </c>
      <c r="E51" s="68"/>
      <c r="F51" s="68">
        <v>8</v>
      </c>
      <c r="G51" s="68">
        <v>8</v>
      </c>
      <c r="H51" s="68" t="s">
        <v>23</v>
      </c>
      <c r="I51" s="70">
        <v>8</v>
      </c>
    </row>
    <row r="52" spans="1:9" ht="29" x14ac:dyDescent="0.35">
      <c r="A52" s="45" t="s">
        <v>77</v>
      </c>
      <c r="B52" s="46" t="s">
        <v>43</v>
      </c>
      <c r="C52" s="46" t="s">
        <v>19</v>
      </c>
      <c r="D52" s="47" t="s">
        <v>78</v>
      </c>
      <c r="E52" s="46" t="s">
        <v>30</v>
      </c>
      <c r="F52" s="46">
        <v>8</v>
      </c>
      <c r="G52" s="46">
        <v>11</v>
      </c>
      <c r="H52" s="46" t="s">
        <v>28</v>
      </c>
      <c r="I52" s="48">
        <v>2.5</v>
      </c>
    </row>
    <row r="53" spans="1:9" ht="15" thickBot="1" x14ac:dyDescent="0.4">
      <c r="A53" s="49"/>
      <c r="B53" s="50"/>
      <c r="C53" s="50"/>
      <c r="D53" s="51"/>
      <c r="E53" s="50"/>
      <c r="F53" s="50"/>
      <c r="G53" s="50"/>
      <c r="H53" s="50" t="s">
        <v>22</v>
      </c>
      <c r="I53" s="52">
        <v>8.5</v>
      </c>
    </row>
    <row r="54" spans="1:9" x14ac:dyDescent="0.35">
      <c r="A54" s="45" t="s">
        <v>79</v>
      </c>
      <c r="B54" s="46" t="s">
        <v>43</v>
      </c>
      <c r="C54" s="46" t="s">
        <v>57</v>
      </c>
      <c r="D54" s="47" t="s">
        <v>80</v>
      </c>
      <c r="E54" s="46"/>
      <c r="F54" s="46">
        <v>5</v>
      </c>
      <c r="G54" s="46">
        <v>3.75</v>
      </c>
      <c r="H54" s="46" t="s">
        <v>23</v>
      </c>
      <c r="I54" s="48">
        <v>3.25</v>
      </c>
    </row>
    <row r="55" spans="1:9" x14ac:dyDescent="0.35">
      <c r="A55" s="71"/>
      <c r="B55" s="15"/>
      <c r="C55" s="15"/>
      <c r="D55" s="16"/>
      <c r="E55" s="15"/>
      <c r="F55" s="15"/>
      <c r="G55" s="15"/>
      <c r="H55" s="15" t="s">
        <v>28</v>
      </c>
      <c r="I55" s="72">
        <v>0.25</v>
      </c>
    </row>
    <row r="56" spans="1:9" ht="15" thickBot="1" x14ac:dyDescent="0.4">
      <c r="A56" s="49"/>
      <c r="B56" s="50"/>
      <c r="C56" s="50"/>
      <c r="D56" s="51"/>
      <c r="E56" s="50"/>
      <c r="F56" s="50"/>
      <c r="G56" s="50"/>
      <c r="H56" s="50" t="s">
        <v>22</v>
      </c>
      <c r="I56" s="52">
        <v>0.25</v>
      </c>
    </row>
    <row r="57" spans="1:9" x14ac:dyDescent="0.35">
      <c r="A57" s="19" t="s">
        <v>81</v>
      </c>
      <c r="B57" s="20" t="s">
        <v>14</v>
      </c>
      <c r="C57" s="20" t="s">
        <v>19</v>
      </c>
      <c r="D57" s="21" t="s">
        <v>82</v>
      </c>
      <c r="E57" s="20"/>
      <c r="F57" s="20">
        <v>3</v>
      </c>
      <c r="G57" s="20">
        <v>4</v>
      </c>
      <c r="H57" s="20" t="s">
        <v>28</v>
      </c>
      <c r="I57" s="22">
        <v>1</v>
      </c>
    </row>
    <row r="58" spans="1:9" x14ac:dyDescent="0.35">
      <c r="A58" s="73"/>
      <c r="B58" s="11"/>
      <c r="C58" s="11"/>
      <c r="D58" s="12"/>
      <c r="E58" s="11"/>
      <c r="F58" s="11"/>
      <c r="G58" s="11"/>
      <c r="H58" s="11" t="s">
        <v>23</v>
      </c>
      <c r="I58" s="74">
        <v>2</v>
      </c>
    </row>
    <row r="59" spans="1:9" ht="15" thickBot="1" x14ac:dyDescent="0.4">
      <c r="A59" s="23"/>
      <c r="B59" s="24"/>
      <c r="C59" s="24"/>
      <c r="D59" s="25"/>
      <c r="E59" s="24"/>
      <c r="F59" s="24"/>
      <c r="G59" s="24"/>
      <c r="H59" s="24" t="s">
        <v>22</v>
      </c>
      <c r="I59" s="26">
        <v>1</v>
      </c>
    </row>
    <row r="60" spans="1:9" ht="15" thickBot="1" x14ac:dyDescent="0.4">
      <c r="A60" s="31" t="s">
        <v>83</v>
      </c>
      <c r="B60" s="32" t="s">
        <v>14</v>
      </c>
      <c r="C60" s="32" t="s">
        <v>19</v>
      </c>
      <c r="D60" s="33" t="s">
        <v>84</v>
      </c>
      <c r="E60" s="32"/>
      <c r="F60" s="32">
        <v>1</v>
      </c>
      <c r="G60" s="32">
        <v>1</v>
      </c>
      <c r="H60" s="32" t="s">
        <v>23</v>
      </c>
      <c r="I60" s="34">
        <v>1</v>
      </c>
    </row>
    <row r="61" spans="1:9" x14ac:dyDescent="0.35">
      <c r="A61" s="35" t="s">
        <v>85</v>
      </c>
      <c r="B61" s="36" t="s">
        <v>18</v>
      </c>
      <c r="C61" s="36" t="s">
        <v>19</v>
      </c>
      <c r="D61" s="37" t="s">
        <v>86</v>
      </c>
      <c r="E61" s="36"/>
      <c r="F61" s="36">
        <v>3</v>
      </c>
      <c r="G61" s="36">
        <v>2</v>
      </c>
      <c r="H61" s="36" t="s">
        <v>28</v>
      </c>
      <c r="I61" s="38">
        <v>0.75</v>
      </c>
    </row>
    <row r="62" spans="1:9" x14ac:dyDescent="0.35">
      <c r="A62" s="43"/>
      <c r="B62" s="13"/>
      <c r="C62" s="13"/>
      <c r="D62" s="14"/>
      <c r="E62" s="13"/>
      <c r="F62" s="13"/>
      <c r="G62" s="13"/>
      <c r="H62" s="13" t="s">
        <v>23</v>
      </c>
      <c r="I62" s="44">
        <v>0.5</v>
      </c>
    </row>
    <row r="63" spans="1:9" ht="15" thickBot="1" x14ac:dyDescent="0.4">
      <c r="A63" s="39"/>
      <c r="B63" s="40"/>
      <c r="C63" s="40"/>
      <c r="D63" s="41"/>
      <c r="E63" s="40"/>
      <c r="F63" s="40"/>
      <c r="G63" s="40"/>
      <c r="H63" s="40" t="s">
        <v>22</v>
      </c>
      <c r="I63" s="42">
        <v>0.75</v>
      </c>
    </row>
    <row r="64" spans="1:9" x14ac:dyDescent="0.35">
      <c r="A64" s="57" t="s">
        <v>96</v>
      </c>
      <c r="B64" s="58" t="s">
        <v>52</v>
      </c>
      <c r="C64" s="58" t="s">
        <v>57</v>
      </c>
      <c r="D64" s="59" t="s">
        <v>97</v>
      </c>
      <c r="E64" s="58" t="s">
        <v>98</v>
      </c>
      <c r="F64" s="58">
        <v>2</v>
      </c>
      <c r="G64" s="58">
        <v>2.5</v>
      </c>
      <c r="H64" s="58" t="s">
        <v>28</v>
      </c>
      <c r="I64" s="60">
        <v>2</v>
      </c>
    </row>
    <row r="65" spans="1:9" x14ac:dyDescent="0.35">
      <c r="A65" s="65"/>
      <c r="B65" s="17"/>
      <c r="C65" s="17"/>
      <c r="D65" s="18"/>
      <c r="E65" s="17"/>
      <c r="F65" s="17"/>
      <c r="G65" s="17"/>
      <c r="H65" s="17" t="s">
        <v>22</v>
      </c>
      <c r="I65" s="66">
        <v>0.25</v>
      </c>
    </row>
    <row r="66" spans="1:9" ht="15" thickBot="1" x14ac:dyDescent="0.4">
      <c r="A66" s="61"/>
      <c r="B66" s="62"/>
      <c r="C66" s="62"/>
      <c r="D66" s="63"/>
      <c r="E66" s="62"/>
      <c r="F66" s="62"/>
      <c r="G66" s="62"/>
      <c r="H66" s="62" t="s">
        <v>23</v>
      </c>
      <c r="I66" s="64">
        <v>0.25</v>
      </c>
    </row>
    <row r="67" spans="1:9" x14ac:dyDescent="0.35">
      <c r="A67" s="57" t="s">
        <v>99</v>
      </c>
      <c r="B67" s="58" t="s">
        <v>52</v>
      </c>
      <c r="C67" s="58" t="s">
        <v>57</v>
      </c>
      <c r="D67" s="59" t="s">
        <v>100</v>
      </c>
      <c r="E67" s="58" t="s">
        <v>98</v>
      </c>
      <c r="F67" s="58">
        <v>2</v>
      </c>
      <c r="G67" s="58">
        <v>2</v>
      </c>
      <c r="H67" s="58" t="s">
        <v>28</v>
      </c>
      <c r="I67" s="60">
        <v>1.5</v>
      </c>
    </row>
    <row r="68" spans="1:9" x14ac:dyDescent="0.35">
      <c r="A68" s="65"/>
      <c r="B68" s="17"/>
      <c r="C68" s="17"/>
      <c r="D68" s="18"/>
      <c r="E68" s="17"/>
      <c r="F68" s="17"/>
      <c r="G68" s="17"/>
      <c r="H68" s="17" t="s">
        <v>22</v>
      </c>
      <c r="I68" s="66">
        <v>0.25</v>
      </c>
    </row>
    <row r="69" spans="1:9" ht="15" thickBot="1" x14ac:dyDescent="0.4">
      <c r="A69" s="61"/>
      <c r="B69" s="62"/>
      <c r="C69" s="62"/>
      <c r="D69" s="63"/>
      <c r="E69" s="62"/>
      <c r="F69" s="62"/>
      <c r="G69" s="62"/>
      <c r="H69" s="62" t="s">
        <v>23</v>
      </c>
      <c r="I69" s="64">
        <v>0.25</v>
      </c>
    </row>
    <row r="70" spans="1:9" x14ac:dyDescent="0.35">
      <c r="A70" s="57" t="s">
        <v>101</v>
      </c>
      <c r="B70" s="58" t="s">
        <v>52</v>
      </c>
      <c r="C70" s="58" t="s">
        <v>57</v>
      </c>
      <c r="D70" s="59" t="s">
        <v>102</v>
      </c>
      <c r="E70" s="58" t="s">
        <v>31</v>
      </c>
      <c r="F70" s="58">
        <v>2</v>
      </c>
      <c r="G70" s="58">
        <v>2</v>
      </c>
      <c r="H70" s="58" t="s">
        <v>28</v>
      </c>
      <c r="I70" s="60">
        <v>1.5</v>
      </c>
    </row>
    <row r="71" spans="1:9" x14ac:dyDescent="0.35">
      <c r="A71" s="65"/>
      <c r="B71" s="17"/>
      <c r="C71" s="17"/>
      <c r="D71" s="18"/>
      <c r="E71" s="17"/>
      <c r="F71" s="17"/>
      <c r="G71" s="17"/>
      <c r="H71" s="17" t="s">
        <v>22</v>
      </c>
      <c r="I71" s="66">
        <v>0.25</v>
      </c>
    </row>
    <row r="72" spans="1:9" ht="15" thickBot="1" x14ac:dyDescent="0.4">
      <c r="A72" s="61"/>
      <c r="B72" s="62"/>
      <c r="C72" s="62"/>
      <c r="D72" s="63"/>
      <c r="E72" s="62"/>
      <c r="F72" s="62"/>
      <c r="G72" s="62"/>
      <c r="H72" s="62" t="s">
        <v>23</v>
      </c>
      <c r="I72" s="64">
        <v>0.25</v>
      </c>
    </row>
    <row r="73" spans="1:9" ht="29" x14ac:dyDescent="0.35">
      <c r="A73" s="35" t="s">
        <v>103</v>
      </c>
      <c r="B73" s="36" t="s">
        <v>18</v>
      </c>
      <c r="C73" s="36" t="s">
        <v>15</v>
      </c>
      <c r="D73" s="37" t="s">
        <v>104</v>
      </c>
      <c r="E73" s="36" t="s">
        <v>98</v>
      </c>
      <c r="F73" s="36">
        <v>3</v>
      </c>
      <c r="G73" s="36">
        <v>2</v>
      </c>
      <c r="H73" s="36" t="s">
        <v>22</v>
      </c>
      <c r="I73" s="38">
        <v>1.75</v>
      </c>
    </row>
    <row r="74" spans="1:9" ht="15" thickBot="1" x14ac:dyDescent="0.4">
      <c r="A74" s="39"/>
      <c r="B74" s="40"/>
      <c r="C74" s="40"/>
      <c r="D74" s="41"/>
      <c r="E74" s="40"/>
      <c r="F74" s="40"/>
      <c r="G74" s="40"/>
      <c r="H74" s="40" t="s">
        <v>23</v>
      </c>
      <c r="I74" s="42">
        <v>0.25</v>
      </c>
    </row>
    <row r="75" spans="1:9" x14ac:dyDescent="0.35">
      <c r="A75" s="35" t="s">
        <v>105</v>
      </c>
      <c r="B75" s="36" t="s">
        <v>18</v>
      </c>
      <c r="C75" s="36" t="s">
        <v>15</v>
      </c>
      <c r="D75" s="37" t="s">
        <v>106</v>
      </c>
      <c r="E75" s="36" t="s">
        <v>90</v>
      </c>
      <c r="F75" s="36">
        <v>2</v>
      </c>
      <c r="G75" s="36">
        <v>1.5</v>
      </c>
      <c r="H75" s="36" t="s">
        <v>22</v>
      </c>
      <c r="I75" s="38">
        <v>1.25</v>
      </c>
    </row>
    <row r="76" spans="1:9" ht="15" thickBot="1" x14ac:dyDescent="0.4">
      <c r="A76" s="39"/>
      <c r="B76" s="40"/>
      <c r="C76" s="40"/>
      <c r="D76" s="41"/>
      <c r="E76" s="40"/>
      <c r="F76" s="40"/>
      <c r="G76" s="40"/>
      <c r="H76" s="40" t="s">
        <v>23</v>
      </c>
      <c r="I76" s="42">
        <v>0.25</v>
      </c>
    </row>
    <row r="77" spans="1:9" x14ac:dyDescent="0.35">
      <c r="A77" s="19" t="s">
        <v>107</v>
      </c>
      <c r="B77" s="20" t="s">
        <v>14</v>
      </c>
      <c r="C77" s="20" t="s">
        <v>19</v>
      </c>
      <c r="D77" s="21" t="s">
        <v>108</v>
      </c>
      <c r="E77" s="20"/>
      <c r="F77" s="20">
        <v>4</v>
      </c>
      <c r="G77" s="20">
        <v>3.5</v>
      </c>
      <c r="H77" s="20" t="s">
        <v>22</v>
      </c>
      <c r="I77" s="22">
        <v>3.25</v>
      </c>
    </row>
    <row r="78" spans="1:9" ht="15" thickBot="1" x14ac:dyDescent="0.4">
      <c r="A78" s="23"/>
      <c r="B78" s="24"/>
      <c r="C78" s="24"/>
      <c r="D78" s="25"/>
      <c r="E78" s="24"/>
      <c r="F78" s="24"/>
      <c r="G78" s="24"/>
      <c r="H78" s="24" t="s">
        <v>23</v>
      </c>
      <c r="I78" s="26">
        <v>0.25</v>
      </c>
    </row>
    <row r="79" spans="1:9" x14ac:dyDescent="0.35">
      <c r="A79" s="19" t="s">
        <v>109</v>
      </c>
      <c r="B79" s="20" t="s">
        <v>14</v>
      </c>
      <c r="C79" s="20" t="s">
        <v>19</v>
      </c>
      <c r="D79" s="21" t="s">
        <v>110</v>
      </c>
      <c r="E79" s="20"/>
      <c r="F79" s="20">
        <v>15</v>
      </c>
      <c r="G79" s="20">
        <v>12.25</v>
      </c>
      <c r="H79" s="20" t="s">
        <v>22</v>
      </c>
      <c r="I79" s="22">
        <v>5.5</v>
      </c>
    </row>
    <row r="80" spans="1:9" x14ac:dyDescent="0.35">
      <c r="A80" s="73"/>
      <c r="B80" s="11"/>
      <c r="C80" s="11"/>
      <c r="D80" s="12"/>
      <c r="E80" s="11"/>
      <c r="F80" s="11"/>
      <c r="G80" s="11"/>
      <c r="H80" s="11" t="s">
        <v>23</v>
      </c>
      <c r="I80" s="74">
        <v>4.5</v>
      </c>
    </row>
    <row r="81" spans="1:9" ht="15" thickBot="1" x14ac:dyDescent="0.4">
      <c r="A81" s="23"/>
      <c r="B81" s="24"/>
      <c r="C81" s="24"/>
      <c r="D81" s="25"/>
      <c r="E81" s="24"/>
      <c r="F81" s="24"/>
      <c r="G81" s="24"/>
      <c r="H81" s="24" t="s">
        <v>28</v>
      </c>
      <c r="I81" s="26">
        <v>4.25</v>
      </c>
    </row>
    <row r="82" spans="1:9" ht="15" thickBot="1" x14ac:dyDescent="0.4">
      <c r="A82" s="31" t="s">
        <v>111</v>
      </c>
      <c r="B82" s="32" t="s">
        <v>14</v>
      </c>
      <c r="C82" s="32" t="s">
        <v>19</v>
      </c>
      <c r="D82" s="33" t="s">
        <v>112</v>
      </c>
      <c r="E82" s="32"/>
      <c r="F82" s="32">
        <v>6</v>
      </c>
      <c r="G82" s="32">
        <v>3.5</v>
      </c>
      <c r="H82" s="32" t="s">
        <v>22</v>
      </c>
      <c r="I82" s="34">
        <v>3.5</v>
      </c>
    </row>
    <row r="83" spans="1:9" ht="15" thickBot="1" x14ac:dyDescent="0.4">
      <c r="A83" s="31" t="s">
        <v>113</v>
      </c>
      <c r="B83" s="32" t="s">
        <v>14</v>
      </c>
      <c r="C83" s="32" t="s">
        <v>19</v>
      </c>
      <c r="D83" s="33" t="s">
        <v>114</v>
      </c>
      <c r="E83" s="32"/>
      <c r="F83" s="32">
        <v>1</v>
      </c>
      <c r="G83" s="32">
        <v>1</v>
      </c>
      <c r="H83" s="32" t="s">
        <v>23</v>
      </c>
      <c r="I83" s="34"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4987-9B48-4B0E-8368-94B59980651E}">
  <dimension ref="A1"/>
  <sheetViews>
    <sheetView zoomScale="90" zoomScaleNormal="90" workbookViewId="0"/>
  </sheetViews>
  <sheetFormatPr baseColWidth="10" defaultRowHeight="14.5" x14ac:dyDescent="0.35"/>
  <cols>
    <col min="1" max="1" width="15.90625" customWidth="1"/>
  </cols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860A-1B08-4855-95EB-100DD969983E}">
  <dimension ref="A1:Q130"/>
  <sheetViews>
    <sheetView tabSelected="1" topLeftCell="A94" workbookViewId="0">
      <selection activeCell="A131" sqref="A131"/>
    </sheetView>
  </sheetViews>
  <sheetFormatPr baseColWidth="10" defaultColWidth="8.90625" defaultRowHeight="14.5" x14ac:dyDescent="0.35"/>
  <cols>
    <col min="1" max="1" width="9.7265625" customWidth="1"/>
    <col min="2" max="2" width="22" customWidth="1"/>
    <col min="3" max="3" width="15.36328125" customWidth="1"/>
    <col min="4" max="4" width="39.453125" style="1" customWidth="1"/>
    <col min="5" max="5" width="26.08984375" customWidth="1"/>
    <col min="6" max="6" width="16.36328125" customWidth="1"/>
    <col min="7" max="7" width="13.54296875" customWidth="1"/>
    <col min="9" max="9" width="20.81640625" customWidth="1"/>
    <col min="12" max="17" width="17.81640625" style="1" customWidth="1"/>
  </cols>
  <sheetData>
    <row r="1" spans="1:17" ht="29.5" thickBot="1" x14ac:dyDescent="0.4">
      <c r="A1" s="75" t="s">
        <v>2</v>
      </c>
      <c r="B1" s="76" t="s">
        <v>0</v>
      </c>
      <c r="C1" s="76" t="s">
        <v>1</v>
      </c>
      <c r="D1" s="77" t="s">
        <v>3</v>
      </c>
      <c r="E1" s="76" t="s">
        <v>4</v>
      </c>
      <c r="F1" s="76" t="s">
        <v>5</v>
      </c>
      <c r="G1" s="76" t="s">
        <v>6</v>
      </c>
      <c r="H1" s="76" t="s">
        <v>20</v>
      </c>
      <c r="I1" s="78" t="s">
        <v>21</v>
      </c>
      <c r="L1" s="6" t="s">
        <v>88</v>
      </c>
      <c r="M1" s="7" t="s">
        <v>89</v>
      </c>
      <c r="N1" s="8" t="s">
        <v>330</v>
      </c>
      <c r="O1" s="8" t="s">
        <v>93</v>
      </c>
      <c r="P1" s="8" t="s">
        <v>94</v>
      </c>
      <c r="Q1" s="9" t="s">
        <v>95</v>
      </c>
    </row>
    <row r="2" spans="1:17" x14ac:dyDescent="0.35">
      <c r="A2" s="132" t="s">
        <v>224</v>
      </c>
      <c r="B2" s="133" t="s">
        <v>18</v>
      </c>
      <c r="C2" s="133" t="s">
        <v>19</v>
      </c>
      <c r="D2" s="134" t="s">
        <v>225</v>
      </c>
      <c r="E2" s="133" t="s">
        <v>226</v>
      </c>
      <c r="F2" s="133">
        <v>2</v>
      </c>
      <c r="G2" s="133">
        <v>3.75</v>
      </c>
      <c r="H2" s="133" t="s">
        <v>28</v>
      </c>
      <c r="I2" s="135">
        <v>0.5</v>
      </c>
      <c r="L2" s="4" t="s">
        <v>28</v>
      </c>
      <c r="M2" s="5">
        <f>SUM(N2:Q2)</f>
        <v>0</v>
      </c>
      <c r="N2" s="5"/>
      <c r="O2" s="5"/>
      <c r="P2" s="5"/>
      <c r="Q2" s="5"/>
    </row>
    <row r="3" spans="1:17" x14ac:dyDescent="0.35">
      <c r="A3" s="136"/>
      <c r="B3" s="136"/>
      <c r="C3" s="136"/>
      <c r="D3" s="136"/>
      <c r="E3" s="136"/>
      <c r="F3" s="136"/>
      <c r="G3" s="136"/>
      <c r="H3" s="136" t="s">
        <v>23</v>
      </c>
      <c r="I3" s="136">
        <v>2.5</v>
      </c>
      <c r="L3" s="2" t="s">
        <v>23</v>
      </c>
      <c r="M3" s="3">
        <f>SUM(N3:Q3)</f>
        <v>0</v>
      </c>
      <c r="N3" s="3"/>
      <c r="O3" s="3"/>
      <c r="P3" s="3"/>
      <c r="Q3" s="3"/>
    </row>
    <row r="4" spans="1:17" x14ac:dyDescent="0.35">
      <c r="A4" s="1"/>
      <c r="B4" s="1"/>
      <c r="C4" s="1"/>
      <c r="E4" s="1"/>
      <c r="F4" s="1"/>
      <c r="G4" s="1"/>
      <c r="H4" s="1" t="s">
        <v>22</v>
      </c>
      <c r="I4" s="1">
        <v>0.75</v>
      </c>
      <c r="L4" s="2" t="s">
        <v>22</v>
      </c>
      <c r="M4" s="3">
        <f>SUM(N4:Q4)</f>
        <v>0</v>
      </c>
      <c r="N4" s="3"/>
      <c r="O4" s="3"/>
      <c r="P4" s="3"/>
      <c r="Q4" s="3"/>
    </row>
    <row r="5" spans="1:17" x14ac:dyDescent="0.35">
      <c r="A5" s="1" t="s">
        <v>227</v>
      </c>
      <c r="B5" s="1" t="s">
        <v>18</v>
      </c>
      <c r="C5" s="1" t="s">
        <v>19</v>
      </c>
      <c r="D5" s="1" t="s">
        <v>228</v>
      </c>
      <c r="E5" s="1" t="s">
        <v>229</v>
      </c>
      <c r="F5" s="1">
        <v>2</v>
      </c>
      <c r="G5" s="1">
        <v>2.75</v>
      </c>
      <c r="H5" s="1" t="s">
        <v>28</v>
      </c>
      <c r="I5" s="1">
        <v>0.5</v>
      </c>
    </row>
    <row r="6" spans="1:17" x14ac:dyDescent="0.35">
      <c r="A6" s="1"/>
      <c r="B6" s="1"/>
      <c r="C6" s="1"/>
      <c r="E6" s="1"/>
      <c r="F6" s="1"/>
      <c r="G6" s="1"/>
      <c r="H6" s="1" t="s">
        <v>23</v>
      </c>
      <c r="I6" s="1">
        <v>1.5</v>
      </c>
    </row>
    <row r="7" spans="1:17" x14ac:dyDescent="0.35">
      <c r="A7" s="1"/>
      <c r="B7" s="1"/>
      <c r="C7" s="1"/>
      <c r="E7" s="1"/>
      <c r="F7" s="1"/>
      <c r="G7" s="1"/>
      <c r="H7" s="1" t="s">
        <v>22</v>
      </c>
      <c r="I7" s="1">
        <v>0.75</v>
      </c>
    </row>
    <row r="8" spans="1:17" ht="29.5" thickBot="1" x14ac:dyDescent="0.4">
      <c r="A8" s="1" t="s">
        <v>230</v>
      </c>
      <c r="B8" s="1" t="s">
        <v>18</v>
      </c>
      <c r="C8" s="1" t="s">
        <v>19</v>
      </c>
      <c r="D8" s="1" t="s">
        <v>231</v>
      </c>
      <c r="E8" s="1" t="s">
        <v>232</v>
      </c>
      <c r="F8" s="1">
        <v>2</v>
      </c>
      <c r="G8" s="1">
        <v>2</v>
      </c>
      <c r="H8" s="1" t="s">
        <v>28</v>
      </c>
      <c r="I8" s="1">
        <v>2</v>
      </c>
    </row>
    <row r="9" spans="1:17" ht="15" thickBot="1" x14ac:dyDescent="0.4">
      <c r="A9" s="1" t="s">
        <v>233</v>
      </c>
      <c r="B9" s="1" t="s">
        <v>18</v>
      </c>
      <c r="C9" s="1" t="s">
        <v>19</v>
      </c>
      <c r="D9" s="1" t="s">
        <v>235</v>
      </c>
      <c r="E9" s="1" t="s">
        <v>234</v>
      </c>
      <c r="F9" s="1">
        <v>2</v>
      </c>
      <c r="G9" s="1">
        <v>1</v>
      </c>
      <c r="H9" s="1" t="s">
        <v>22</v>
      </c>
      <c r="I9" s="1">
        <v>1</v>
      </c>
      <c r="L9" s="10" t="s">
        <v>87</v>
      </c>
      <c r="M9" s="9" t="s">
        <v>91</v>
      </c>
    </row>
    <row r="10" spans="1:17" ht="29" x14ac:dyDescent="0.35">
      <c r="A10" s="1" t="s">
        <v>236</v>
      </c>
      <c r="B10" s="1" t="s">
        <v>18</v>
      </c>
      <c r="C10" s="1" t="s">
        <v>19</v>
      </c>
      <c r="D10" s="1" t="s">
        <v>237</v>
      </c>
      <c r="E10" s="1" t="s">
        <v>238</v>
      </c>
      <c r="F10" s="1">
        <v>2</v>
      </c>
      <c r="G10" s="1">
        <v>1.5</v>
      </c>
      <c r="H10" s="1" t="s">
        <v>28</v>
      </c>
      <c r="I10" s="1">
        <v>0.5</v>
      </c>
      <c r="L10" s="4" t="s">
        <v>14</v>
      </c>
      <c r="M10" s="5">
        <f>SUM(N2:N4)</f>
        <v>0</v>
      </c>
    </row>
    <row r="11" spans="1:17" x14ac:dyDescent="0.35">
      <c r="A11" s="1"/>
      <c r="B11" s="1"/>
      <c r="C11" s="1"/>
      <c r="E11" s="1"/>
      <c r="F11" s="1"/>
      <c r="G11" s="1"/>
      <c r="H11" s="1" t="s">
        <v>23</v>
      </c>
      <c r="I11" s="1">
        <v>0.5</v>
      </c>
      <c r="L11" s="2" t="s">
        <v>18</v>
      </c>
      <c r="M11" s="3">
        <f>SUM(O2:O4)</f>
        <v>0</v>
      </c>
    </row>
    <row r="12" spans="1:17" x14ac:dyDescent="0.35">
      <c r="A12" s="1"/>
      <c r="B12" s="1"/>
      <c r="C12" s="1"/>
      <c r="E12" s="1"/>
      <c r="F12" s="1"/>
      <c r="G12" s="1"/>
      <c r="H12" s="1" t="s">
        <v>22</v>
      </c>
      <c r="I12" s="1">
        <v>0.5</v>
      </c>
      <c r="L12" s="2" t="s">
        <v>52</v>
      </c>
      <c r="M12" s="3">
        <f>SUM(P2:P4)</f>
        <v>0</v>
      </c>
    </row>
    <row r="13" spans="1:17" ht="29" x14ac:dyDescent="0.35">
      <c r="A13" s="1" t="s">
        <v>239</v>
      </c>
      <c r="B13" s="1" t="s">
        <v>18</v>
      </c>
      <c r="C13" s="1" t="s">
        <v>19</v>
      </c>
      <c r="D13" s="1" t="s">
        <v>240</v>
      </c>
      <c r="E13" s="1" t="s">
        <v>273</v>
      </c>
      <c r="F13" s="1">
        <v>2</v>
      </c>
      <c r="G13" s="1">
        <v>2.25</v>
      </c>
      <c r="H13" s="1" t="s">
        <v>28</v>
      </c>
      <c r="I13" s="1">
        <v>0.75</v>
      </c>
      <c r="L13" s="2" t="s">
        <v>43</v>
      </c>
      <c r="M13" s="3">
        <f>SUM(Q2:Q4)</f>
        <v>0</v>
      </c>
    </row>
    <row r="14" spans="1:17" x14ac:dyDescent="0.35">
      <c r="A14" s="1"/>
      <c r="B14" s="1"/>
      <c r="C14" s="1"/>
      <c r="E14" s="1"/>
      <c r="F14" s="1"/>
      <c r="G14" s="1"/>
      <c r="H14" s="1" t="s">
        <v>23</v>
      </c>
      <c r="I14" s="1">
        <v>0.75</v>
      </c>
    </row>
    <row r="15" spans="1:17" ht="15" thickBot="1" x14ac:dyDescent="0.4">
      <c r="A15" s="1"/>
      <c r="B15" s="1"/>
      <c r="C15" s="1"/>
      <c r="E15" s="1"/>
      <c r="F15" s="1"/>
      <c r="G15" s="1"/>
      <c r="H15" s="1" t="s">
        <v>22</v>
      </c>
      <c r="I15" s="1">
        <v>0.75</v>
      </c>
    </row>
    <row r="16" spans="1:17" ht="15" thickBot="1" x14ac:dyDescent="0.4">
      <c r="A16" s="1" t="s">
        <v>241</v>
      </c>
      <c r="B16" s="1" t="s">
        <v>242</v>
      </c>
      <c r="C16" s="1" t="s">
        <v>19</v>
      </c>
      <c r="D16" s="1" t="s">
        <v>243</v>
      </c>
      <c r="E16" s="1"/>
      <c r="F16" s="1">
        <v>0.25</v>
      </c>
      <c r="G16" s="1">
        <v>0.25</v>
      </c>
      <c r="H16" s="1" t="s">
        <v>22</v>
      </c>
      <c r="I16" s="1">
        <v>0.25</v>
      </c>
      <c r="L16" s="10" t="s">
        <v>4</v>
      </c>
      <c r="M16" s="9" t="s">
        <v>91</v>
      </c>
    </row>
    <row r="17" spans="1:13" x14ac:dyDescent="0.35">
      <c r="A17" s="1" t="s">
        <v>244</v>
      </c>
      <c r="B17" s="1" t="s">
        <v>242</v>
      </c>
      <c r="C17" s="1" t="s">
        <v>19</v>
      </c>
      <c r="D17" s="1" t="s">
        <v>245</v>
      </c>
      <c r="E17" s="1"/>
      <c r="F17" s="1">
        <v>2</v>
      </c>
      <c r="G17" s="1">
        <v>1</v>
      </c>
      <c r="H17" s="1" t="s">
        <v>23</v>
      </c>
      <c r="I17" s="1">
        <v>0.75</v>
      </c>
      <c r="L17" s="4" t="s">
        <v>226</v>
      </c>
      <c r="M17" s="5">
        <f>SUM(G2,G55/2,G100)</f>
        <v>12.375</v>
      </c>
    </row>
    <row r="18" spans="1:13" x14ac:dyDescent="0.35">
      <c r="A18" s="1"/>
      <c r="B18" s="1"/>
      <c r="C18" s="1"/>
      <c r="E18" s="1"/>
      <c r="F18" s="1"/>
      <c r="G18" s="1"/>
      <c r="H18" s="1" t="s">
        <v>22</v>
      </c>
      <c r="I18" s="1">
        <v>0.25</v>
      </c>
      <c r="L18" s="2" t="s">
        <v>229</v>
      </c>
      <c r="M18" s="3">
        <f>SUM(G5,G55/2)</f>
        <v>10.125</v>
      </c>
    </row>
    <row r="19" spans="1:13" ht="29" x14ac:dyDescent="0.35">
      <c r="A19" s="1" t="s">
        <v>246</v>
      </c>
      <c r="B19" s="1" t="s">
        <v>242</v>
      </c>
      <c r="C19" s="1" t="s">
        <v>19</v>
      </c>
      <c r="D19" s="1" t="s">
        <v>247</v>
      </c>
      <c r="E19" s="1"/>
      <c r="F19" s="1">
        <v>0.25</v>
      </c>
      <c r="G19" s="1">
        <v>0.25</v>
      </c>
      <c r="H19" s="1" t="s">
        <v>22</v>
      </c>
      <c r="I19" s="1">
        <v>0.25</v>
      </c>
      <c r="L19" s="2" t="s">
        <v>270</v>
      </c>
      <c r="M19" s="3">
        <f>SUM(G8,G35)</f>
        <v>26</v>
      </c>
    </row>
    <row r="20" spans="1:13" ht="29" x14ac:dyDescent="0.35">
      <c r="A20" s="1" t="s">
        <v>248</v>
      </c>
      <c r="B20" s="1" t="s">
        <v>242</v>
      </c>
      <c r="C20" s="1" t="s">
        <v>19</v>
      </c>
      <c r="D20" s="1" t="s">
        <v>249</v>
      </c>
      <c r="E20" s="1"/>
      <c r="F20" s="1">
        <v>1</v>
      </c>
      <c r="G20" s="1">
        <v>0.75</v>
      </c>
      <c r="H20" s="1" t="s">
        <v>22</v>
      </c>
      <c r="I20" s="1">
        <v>0.75</v>
      </c>
      <c r="L20" s="2" t="s">
        <v>234</v>
      </c>
      <c r="M20" s="3">
        <f>SUM(G9,G52)</f>
        <v>12.5</v>
      </c>
    </row>
    <row r="21" spans="1:13" ht="29" x14ac:dyDescent="0.35">
      <c r="A21" s="1" t="s">
        <v>250</v>
      </c>
      <c r="B21" s="1" t="s">
        <v>242</v>
      </c>
      <c r="C21" s="1" t="s">
        <v>19</v>
      </c>
      <c r="D21" s="1" t="s">
        <v>251</v>
      </c>
      <c r="E21" s="1"/>
      <c r="F21" s="1">
        <v>1</v>
      </c>
      <c r="G21" s="1">
        <v>0.5</v>
      </c>
      <c r="H21" s="1" t="s">
        <v>22</v>
      </c>
      <c r="I21" s="1">
        <v>0.5</v>
      </c>
      <c r="L21" s="2" t="s">
        <v>238</v>
      </c>
      <c r="M21" s="3">
        <f>SUM(G10)</f>
        <v>1.5</v>
      </c>
    </row>
    <row r="22" spans="1:13" x14ac:dyDescent="0.35">
      <c r="A22" s="1" t="s">
        <v>252</v>
      </c>
      <c r="B22" s="1" t="s">
        <v>242</v>
      </c>
      <c r="C22" s="1" t="s">
        <v>19</v>
      </c>
      <c r="D22" s="1" t="s">
        <v>253</v>
      </c>
      <c r="E22" s="1"/>
      <c r="F22" s="1">
        <v>2</v>
      </c>
      <c r="G22" s="1">
        <v>1.75</v>
      </c>
      <c r="H22" s="1" t="s">
        <v>22</v>
      </c>
      <c r="I22" s="1">
        <v>1.75</v>
      </c>
      <c r="L22" s="2" t="s">
        <v>273</v>
      </c>
      <c r="M22" s="3">
        <f>SUM(G13,G38)</f>
        <v>15.5</v>
      </c>
    </row>
    <row r="23" spans="1:13" x14ac:dyDescent="0.35">
      <c r="A23" s="1" t="s">
        <v>254</v>
      </c>
      <c r="B23" s="1" t="s">
        <v>242</v>
      </c>
      <c r="C23" s="1" t="s">
        <v>19</v>
      </c>
      <c r="D23" s="1" t="s">
        <v>255</v>
      </c>
      <c r="E23" s="1"/>
      <c r="F23" s="1">
        <v>1.5</v>
      </c>
      <c r="G23" s="1">
        <v>2.25</v>
      </c>
      <c r="H23" s="1" t="s">
        <v>28</v>
      </c>
      <c r="I23" s="1">
        <v>0.75</v>
      </c>
    </row>
    <row r="24" spans="1:13" x14ac:dyDescent="0.35">
      <c r="A24" s="1"/>
      <c r="B24" s="1"/>
      <c r="C24" s="1"/>
      <c r="E24" s="1"/>
      <c r="F24" s="1"/>
      <c r="G24" s="1"/>
      <c r="H24" s="1" t="s">
        <v>23</v>
      </c>
      <c r="I24" s="1">
        <v>0.75</v>
      </c>
    </row>
    <row r="25" spans="1:13" x14ac:dyDescent="0.35">
      <c r="A25" s="1"/>
      <c r="B25" s="1"/>
      <c r="C25" s="1"/>
      <c r="E25" s="1"/>
      <c r="F25" s="1"/>
      <c r="G25" s="1"/>
      <c r="H25" s="1" t="s">
        <v>22</v>
      </c>
      <c r="I25" s="1">
        <v>0.75</v>
      </c>
    </row>
    <row r="26" spans="1:13" x14ac:dyDescent="0.35">
      <c r="A26" s="1" t="s">
        <v>256</v>
      </c>
      <c r="B26" s="1" t="s">
        <v>242</v>
      </c>
      <c r="C26" s="1" t="s">
        <v>19</v>
      </c>
      <c r="D26" s="1" t="s">
        <v>257</v>
      </c>
      <c r="E26" s="1"/>
      <c r="F26" s="1">
        <v>2</v>
      </c>
      <c r="G26" s="1">
        <v>0.75</v>
      </c>
      <c r="H26" s="1" t="s">
        <v>28</v>
      </c>
      <c r="I26" s="1">
        <v>0.25</v>
      </c>
    </row>
    <row r="27" spans="1:13" x14ac:dyDescent="0.35">
      <c r="A27" s="1"/>
      <c r="B27" s="1"/>
      <c r="C27" s="1"/>
      <c r="E27" s="1"/>
      <c r="F27" s="1"/>
      <c r="G27" s="1"/>
      <c r="H27" s="1" t="s">
        <v>22</v>
      </c>
      <c r="I27" s="1">
        <v>0.5</v>
      </c>
    </row>
    <row r="28" spans="1:13" x14ac:dyDescent="0.35">
      <c r="A28" s="1" t="s">
        <v>258</v>
      </c>
      <c r="B28" s="1" t="s">
        <v>242</v>
      </c>
      <c r="C28" s="1" t="s">
        <v>19</v>
      </c>
      <c r="D28" s="1" t="s">
        <v>259</v>
      </c>
      <c r="E28" s="1"/>
      <c r="F28" s="1">
        <v>1.5</v>
      </c>
      <c r="G28" s="1">
        <v>2</v>
      </c>
      <c r="H28" s="1" t="s">
        <v>28</v>
      </c>
      <c r="I28" s="1">
        <v>1.25</v>
      </c>
    </row>
    <row r="29" spans="1:13" x14ac:dyDescent="0.35">
      <c r="A29" s="1"/>
      <c r="B29" s="1"/>
      <c r="C29" s="1"/>
      <c r="E29" s="1"/>
      <c r="F29" s="1"/>
      <c r="G29" s="1"/>
      <c r="H29" s="1" t="s">
        <v>23</v>
      </c>
      <c r="I29" s="1">
        <v>0.25</v>
      </c>
    </row>
    <row r="30" spans="1:13" x14ac:dyDescent="0.35">
      <c r="A30" s="1"/>
      <c r="B30" s="1"/>
      <c r="C30" s="1"/>
      <c r="E30" s="1"/>
      <c r="F30" s="1"/>
      <c r="G30" s="1"/>
      <c r="H30" s="1" t="s">
        <v>22</v>
      </c>
      <c r="I30" s="1">
        <v>0.5</v>
      </c>
    </row>
    <row r="31" spans="1:13" x14ac:dyDescent="0.35">
      <c r="A31" s="1" t="s">
        <v>260</v>
      </c>
      <c r="B31" s="1" t="s">
        <v>242</v>
      </c>
      <c r="C31" s="1" t="s">
        <v>19</v>
      </c>
      <c r="D31" s="1" t="s">
        <v>261</v>
      </c>
      <c r="E31" s="1"/>
      <c r="F31" s="1">
        <v>1</v>
      </c>
      <c r="G31" s="1">
        <v>0.75</v>
      </c>
      <c r="H31" s="1" t="s">
        <v>23</v>
      </c>
      <c r="I31" s="1">
        <v>0.75</v>
      </c>
    </row>
    <row r="32" spans="1:13" x14ac:dyDescent="0.35">
      <c r="A32" s="1" t="s">
        <v>262</v>
      </c>
      <c r="B32" s="1" t="s">
        <v>52</v>
      </c>
      <c r="C32" s="1" t="s">
        <v>57</v>
      </c>
      <c r="D32" s="1" t="s">
        <v>263</v>
      </c>
      <c r="E32" s="1"/>
      <c r="F32" s="1">
        <v>2</v>
      </c>
      <c r="G32" s="1">
        <v>2.5</v>
      </c>
      <c r="H32" s="1" t="s">
        <v>28</v>
      </c>
      <c r="I32" s="1">
        <v>2.5</v>
      </c>
    </row>
    <row r="33" spans="1:9" x14ac:dyDescent="0.35">
      <c r="A33" s="1" t="s">
        <v>264</v>
      </c>
      <c r="B33" s="1" t="s">
        <v>52</v>
      </c>
      <c r="C33" s="1" t="s">
        <v>19</v>
      </c>
      <c r="D33" s="1" t="s">
        <v>265</v>
      </c>
      <c r="E33" s="1"/>
      <c r="F33" s="1">
        <v>8</v>
      </c>
      <c r="G33" s="1">
        <v>8</v>
      </c>
      <c r="H33" s="1" t="s">
        <v>28</v>
      </c>
      <c r="I33" s="1">
        <v>8</v>
      </c>
    </row>
    <row r="34" spans="1:9" x14ac:dyDescent="0.35">
      <c r="A34" s="1" t="s">
        <v>266</v>
      </c>
      <c r="B34" s="1" t="s">
        <v>52</v>
      </c>
      <c r="C34" s="1" t="s">
        <v>19</v>
      </c>
      <c r="D34" s="1" t="s">
        <v>267</v>
      </c>
      <c r="E34" s="1"/>
      <c r="F34" s="1">
        <v>4</v>
      </c>
      <c r="G34" s="1">
        <v>2</v>
      </c>
      <c r="H34" s="1" t="s">
        <v>28</v>
      </c>
      <c r="I34" s="1">
        <v>2</v>
      </c>
    </row>
    <row r="35" spans="1:9" ht="29" x14ac:dyDescent="0.35">
      <c r="A35" s="1" t="s">
        <v>268</v>
      </c>
      <c r="B35" s="1" t="s">
        <v>52</v>
      </c>
      <c r="C35" s="1" t="s">
        <v>57</v>
      </c>
      <c r="D35" s="1" t="s">
        <v>269</v>
      </c>
      <c r="E35" s="1" t="s">
        <v>270</v>
      </c>
      <c r="F35" s="1">
        <v>16</v>
      </c>
      <c r="G35" s="1">
        <v>24</v>
      </c>
      <c r="H35" s="1" t="s">
        <v>28</v>
      </c>
      <c r="I35" s="1">
        <v>7.5</v>
      </c>
    </row>
    <row r="36" spans="1:9" x14ac:dyDescent="0.35">
      <c r="E36" s="1"/>
      <c r="F36" s="1"/>
      <c r="G36" s="1"/>
      <c r="H36" s="1" t="s">
        <v>23</v>
      </c>
      <c r="I36" s="1">
        <v>13.5</v>
      </c>
    </row>
    <row r="37" spans="1:9" x14ac:dyDescent="0.35">
      <c r="A37" s="1"/>
      <c r="B37" s="1"/>
      <c r="C37" s="1"/>
      <c r="E37" s="1"/>
      <c r="F37" s="1"/>
      <c r="G37" s="1"/>
      <c r="H37" s="1" t="s">
        <v>22</v>
      </c>
      <c r="I37" s="1">
        <v>3</v>
      </c>
    </row>
    <row r="38" spans="1:9" x14ac:dyDescent="0.35">
      <c r="A38" s="1" t="s">
        <v>271</v>
      </c>
      <c r="B38" s="1" t="s">
        <v>52</v>
      </c>
      <c r="C38" s="1" t="s">
        <v>57</v>
      </c>
      <c r="D38" s="1" t="s">
        <v>272</v>
      </c>
      <c r="E38" s="1" t="s">
        <v>273</v>
      </c>
      <c r="F38" s="1">
        <v>10</v>
      </c>
      <c r="G38" s="1">
        <v>13.25</v>
      </c>
      <c r="H38" s="1" t="s">
        <v>28</v>
      </c>
      <c r="I38" s="1">
        <v>1</v>
      </c>
    </row>
    <row r="39" spans="1:9" x14ac:dyDescent="0.35">
      <c r="A39" s="1"/>
      <c r="B39" s="1"/>
      <c r="C39" s="1"/>
      <c r="E39" s="1"/>
      <c r="F39" s="1"/>
      <c r="G39" s="1"/>
      <c r="H39" s="1" t="s">
        <v>23</v>
      </c>
      <c r="I39" s="1">
        <v>1</v>
      </c>
    </row>
    <row r="40" spans="1:9" x14ac:dyDescent="0.35">
      <c r="A40" s="1"/>
      <c r="B40" s="1"/>
      <c r="C40" s="1"/>
      <c r="E40" s="1"/>
      <c r="F40" s="1"/>
      <c r="G40" s="1"/>
      <c r="H40" s="1" t="s">
        <v>22</v>
      </c>
      <c r="I40" s="1">
        <v>11.25</v>
      </c>
    </row>
    <row r="41" spans="1:9" x14ac:dyDescent="0.35">
      <c r="A41" s="1" t="s">
        <v>274</v>
      </c>
      <c r="B41" s="1" t="s">
        <v>242</v>
      </c>
      <c r="C41" s="1" t="s">
        <v>57</v>
      </c>
      <c r="D41" s="1" t="s">
        <v>275</v>
      </c>
      <c r="E41" s="1"/>
      <c r="F41" s="1">
        <v>1</v>
      </c>
      <c r="G41" s="1">
        <v>1</v>
      </c>
      <c r="H41" s="1" t="s">
        <v>22</v>
      </c>
      <c r="I41" s="1">
        <v>1</v>
      </c>
    </row>
    <row r="42" spans="1:9" x14ac:dyDescent="0.35">
      <c r="A42" s="1" t="s">
        <v>276</v>
      </c>
      <c r="B42" s="1" t="s">
        <v>242</v>
      </c>
      <c r="C42" s="1" t="s">
        <v>19</v>
      </c>
      <c r="D42" s="1" t="s">
        <v>277</v>
      </c>
      <c r="E42" s="1"/>
      <c r="F42" s="1">
        <v>2.5</v>
      </c>
      <c r="G42" s="1">
        <v>2</v>
      </c>
      <c r="H42" s="1" t="s">
        <v>28</v>
      </c>
      <c r="I42" s="1">
        <v>1</v>
      </c>
    </row>
    <row r="43" spans="1:9" x14ac:dyDescent="0.35">
      <c r="A43" s="1"/>
      <c r="B43" s="1"/>
      <c r="C43" s="1"/>
      <c r="E43" s="1"/>
      <c r="F43" s="1"/>
      <c r="G43" s="1"/>
      <c r="H43" s="1" t="s">
        <v>22</v>
      </c>
      <c r="I43" s="1">
        <v>1</v>
      </c>
    </row>
    <row r="44" spans="1:9" ht="29" x14ac:dyDescent="0.35">
      <c r="A44" s="1" t="s">
        <v>278</v>
      </c>
      <c r="B44" s="1" t="s">
        <v>242</v>
      </c>
      <c r="C44" s="1" t="s">
        <v>19</v>
      </c>
      <c r="D44" s="1" t="s">
        <v>279</v>
      </c>
      <c r="E44" s="1"/>
      <c r="F44" s="1">
        <v>1</v>
      </c>
      <c r="G44" s="1">
        <v>1</v>
      </c>
      <c r="H44" s="1" t="s">
        <v>22</v>
      </c>
      <c r="I44" s="1">
        <v>1</v>
      </c>
    </row>
    <row r="45" spans="1:9" x14ac:dyDescent="0.35">
      <c r="A45" s="1" t="s">
        <v>280</v>
      </c>
      <c r="B45" s="1" t="s">
        <v>242</v>
      </c>
      <c r="C45" s="1" t="s">
        <v>19</v>
      </c>
      <c r="D45" s="1" t="s">
        <v>281</v>
      </c>
      <c r="E45" s="1"/>
      <c r="F45" s="1">
        <v>4</v>
      </c>
      <c r="G45" s="1">
        <v>6</v>
      </c>
      <c r="H45" s="1" t="s">
        <v>28</v>
      </c>
      <c r="I45" s="1">
        <v>1.5</v>
      </c>
    </row>
    <row r="46" spans="1:9" x14ac:dyDescent="0.35">
      <c r="A46" s="1"/>
      <c r="B46" s="1"/>
      <c r="C46" s="1"/>
      <c r="E46" s="1"/>
      <c r="F46" s="1"/>
      <c r="G46" s="1"/>
      <c r="H46" s="1" t="s">
        <v>23</v>
      </c>
      <c r="I46" s="1">
        <v>1.5</v>
      </c>
    </row>
    <row r="47" spans="1:9" x14ac:dyDescent="0.35">
      <c r="A47" s="1"/>
      <c r="B47" s="1"/>
      <c r="C47" s="1"/>
      <c r="E47" s="1"/>
      <c r="F47" s="1"/>
      <c r="G47" s="1"/>
      <c r="H47" s="1" t="s">
        <v>22</v>
      </c>
      <c r="I47" s="1">
        <v>3</v>
      </c>
    </row>
    <row r="48" spans="1:9" x14ac:dyDescent="0.35">
      <c r="A48" s="1" t="s">
        <v>282</v>
      </c>
      <c r="B48" s="1" t="s">
        <v>43</v>
      </c>
      <c r="C48" s="1" t="s">
        <v>57</v>
      </c>
      <c r="D48" s="1" t="s">
        <v>283</v>
      </c>
      <c r="E48" s="1"/>
      <c r="F48" s="1">
        <v>6</v>
      </c>
      <c r="G48" s="1">
        <v>1.5</v>
      </c>
      <c r="H48" s="1" t="s">
        <v>22</v>
      </c>
      <c r="I48" s="1">
        <v>1.5</v>
      </c>
    </row>
    <row r="49" spans="1:9" ht="29" x14ac:dyDescent="0.35">
      <c r="A49" s="1" t="s">
        <v>284</v>
      </c>
      <c r="B49" s="1" t="s">
        <v>52</v>
      </c>
      <c r="C49" s="1" t="s">
        <v>57</v>
      </c>
      <c r="D49" s="1" t="s">
        <v>285</v>
      </c>
      <c r="E49" s="1"/>
      <c r="F49" s="1">
        <v>5</v>
      </c>
      <c r="G49" s="1">
        <v>5.25</v>
      </c>
      <c r="H49" s="1" t="s">
        <v>28</v>
      </c>
      <c r="I49" s="1">
        <v>0.25</v>
      </c>
    </row>
    <row r="50" spans="1:9" x14ac:dyDescent="0.35">
      <c r="A50" s="1"/>
      <c r="B50" s="1"/>
      <c r="C50" s="1"/>
      <c r="E50" s="1"/>
      <c r="F50" s="1"/>
      <c r="G50" s="1"/>
      <c r="H50" s="1" t="s">
        <v>23</v>
      </c>
      <c r="I50" s="1">
        <v>0.25</v>
      </c>
    </row>
    <row r="51" spans="1:9" x14ac:dyDescent="0.35">
      <c r="A51" s="1"/>
      <c r="B51" s="1"/>
      <c r="C51" s="1"/>
      <c r="E51" s="1"/>
      <c r="F51" s="1"/>
      <c r="G51" s="1"/>
      <c r="H51" s="1" t="s">
        <v>22</v>
      </c>
      <c r="I51" s="1">
        <v>4.75</v>
      </c>
    </row>
    <row r="52" spans="1:9" x14ac:dyDescent="0.35">
      <c r="A52" s="1" t="s">
        <v>286</v>
      </c>
      <c r="B52" s="1" t="s">
        <v>52</v>
      </c>
      <c r="C52" s="1" t="s">
        <v>57</v>
      </c>
      <c r="D52" s="1" t="s">
        <v>287</v>
      </c>
      <c r="E52" s="1" t="s">
        <v>234</v>
      </c>
      <c r="F52" s="1">
        <v>8</v>
      </c>
      <c r="G52" s="1">
        <v>11.5</v>
      </c>
      <c r="H52" s="1" t="s">
        <v>28</v>
      </c>
      <c r="I52" s="1">
        <v>11</v>
      </c>
    </row>
    <row r="53" spans="1:9" x14ac:dyDescent="0.35">
      <c r="A53" s="1"/>
      <c r="B53" s="1"/>
      <c r="C53" s="1"/>
      <c r="E53" s="1"/>
      <c r="F53" s="1"/>
      <c r="G53" s="1"/>
      <c r="H53" s="1" t="s">
        <v>23</v>
      </c>
      <c r="I53" s="1">
        <v>0.25</v>
      </c>
    </row>
    <row r="54" spans="1:9" x14ac:dyDescent="0.35">
      <c r="A54" s="1"/>
      <c r="B54" s="1"/>
      <c r="C54" s="1"/>
      <c r="E54" s="1"/>
      <c r="F54" s="1"/>
      <c r="G54" s="1"/>
      <c r="H54" s="1" t="s">
        <v>22</v>
      </c>
      <c r="I54" s="1">
        <v>0.25</v>
      </c>
    </row>
    <row r="55" spans="1:9" x14ac:dyDescent="0.35">
      <c r="A55" s="1" t="s">
        <v>288</v>
      </c>
      <c r="B55" s="1" t="s">
        <v>52</v>
      </c>
      <c r="C55" s="1" t="s">
        <v>57</v>
      </c>
      <c r="D55" s="1" t="s">
        <v>289</v>
      </c>
      <c r="E55" s="1" t="s">
        <v>229</v>
      </c>
      <c r="F55" s="1">
        <v>12</v>
      </c>
      <c r="G55" s="1">
        <v>14.75</v>
      </c>
      <c r="H55" s="1" t="s">
        <v>28</v>
      </c>
      <c r="I55" s="1">
        <v>0.5</v>
      </c>
    </row>
    <row r="56" spans="1:9" x14ac:dyDescent="0.35">
      <c r="A56" s="1"/>
      <c r="B56" s="1"/>
      <c r="C56" s="1"/>
      <c r="E56" s="1"/>
      <c r="F56" s="1"/>
      <c r="G56" s="1"/>
      <c r="H56" s="1" t="s">
        <v>23</v>
      </c>
      <c r="I56" s="1">
        <v>13.75</v>
      </c>
    </row>
    <row r="57" spans="1:9" x14ac:dyDescent="0.35">
      <c r="A57" s="1"/>
      <c r="B57" s="1"/>
      <c r="C57" s="1"/>
      <c r="E57" s="1"/>
      <c r="F57" s="1"/>
      <c r="G57" s="1"/>
      <c r="H57" s="1" t="s">
        <v>22</v>
      </c>
      <c r="I57" s="1">
        <v>0.5</v>
      </c>
    </row>
    <row r="58" spans="1:9" x14ac:dyDescent="0.35">
      <c r="A58" s="1" t="s">
        <v>290</v>
      </c>
      <c r="B58" s="1" t="s">
        <v>52</v>
      </c>
      <c r="C58" s="1" t="s">
        <v>57</v>
      </c>
      <c r="D58" s="1" t="s">
        <v>291</v>
      </c>
      <c r="E58" s="1"/>
      <c r="F58" s="1">
        <v>8</v>
      </c>
      <c r="G58" s="1">
        <v>2.25</v>
      </c>
      <c r="H58" s="1" t="s">
        <v>28</v>
      </c>
      <c r="I58" s="1">
        <v>1.75</v>
      </c>
    </row>
    <row r="59" spans="1:9" x14ac:dyDescent="0.35">
      <c r="A59" s="1"/>
      <c r="B59" s="1"/>
      <c r="C59" s="1"/>
      <c r="E59" s="1"/>
      <c r="F59" s="1"/>
      <c r="G59" s="1"/>
      <c r="H59" s="1" t="s">
        <v>23</v>
      </c>
      <c r="I59" s="1">
        <v>0.25</v>
      </c>
    </row>
    <row r="60" spans="1:9" x14ac:dyDescent="0.35">
      <c r="A60" s="1"/>
      <c r="B60" s="1"/>
      <c r="C60" s="1"/>
      <c r="E60" s="1"/>
      <c r="F60" s="1"/>
      <c r="G60" s="1"/>
      <c r="H60" s="1" t="s">
        <v>22</v>
      </c>
      <c r="I60" s="1">
        <v>0.25</v>
      </c>
    </row>
    <row r="61" spans="1:9" x14ac:dyDescent="0.35">
      <c r="A61" s="1" t="s">
        <v>292</v>
      </c>
      <c r="B61" s="1" t="s">
        <v>52</v>
      </c>
      <c r="C61" s="1" t="s">
        <v>57</v>
      </c>
      <c r="D61" s="1" t="s">
        <v>293</v>
      </c>
      <c r="E61" s="1"/>
      <c r="F61" s="1">
        <v>8</v>
      </c>
      <c r="G61" s="1">
        <v>4.5</v>
      </c>
      <c r="H61" s="1" t="s">
        <v>28</v>
      </c>
      <c r="I61" s="1">
        <v>4</v>
      </c>
    </row>
    <row r="62" spans="1:9" x14ac:dyDescent="0.35">
      <c r="A62" s="1"/>
      <c r="B62" s="1"/>
      <c r="C62" s="1"/>
      <c r="E62" s="1"/>
      <c r="F62" s="1"/>
      <c r="G62" s="1"/>
      <c r="H62" s="1" t="s">
        <v>23</v>
      </c>
      <c r="I62" s="1">
        <v>0.25</v>
      </c>
    </row>
    <row r="63" spans="1:9" x14ac:dyDescent="0.35">
      <c r="A63" s="1"/>
      <c r="B63" s="1"/>
      <c r="C63" s="1"/>
      <c r="E63" s="1"/>
      <c r="F63" s="1"/>
      <c r="G63" s="1"/>
      <c r="H63" s="1" t="s">
        <v>22</v>
      </c>
      <c r="I63" s="1">
        <v>0.25</v>
      </c>
    </row>
    <row r="64" spans="1:9" x14ac:dyDescent="0.35">
      <c r="A64" s="1" t="s">
        <v>294</v>
      </c>
      <c r="B64" s="1" t="s">
        <v>242</v>
      </c>
      <c r="C64" s="1" t="s">
        <v>57</v>
      </c>
      <c r="D64" s="1" t="s">
        <v>295</v>
      </c>
      <c r="E64" s="1"/>
      <c r="F64" s="1">
        <v>3</v>
      </c>
      <c r="G64" s="1">
        <v>2</v>
      </c>
      <c r="H64" s="1" t="s">
        <v>23</v>
      </c>
      <c r="I64" s="1">
        <v>0.5</v>
      </c>
    </row>
    <row r="65" spans="1:9" x14ac:dyDescent="0.35">
      <c r="A65" s="1"/>
      <c r="B65" s="1"/>
      <c r="C65" s="1"/>
      <c r="E65" s="1"/>
      <c r="F65" s="1"/>
      <c r="G65" s="1"/>
      <c r="H65" s="1" t="s">
        <v>22</v>
      </c>
      <c r="I65" s="1">
        <v>1.5</v>
      </c>
    </row>
    <row r="66" spans="1:9" x14ac:dyDescent="0.35">
      <c r="A66" s="1" t="s">
        <v>296</v>
      </c>
      <c r="B66" s="1" t="s">
        <v>242</v>
      </c>
      <c r="C66" s="1" t="s">
        <v>57</v>
      </c>
      <c r="D66" s="1" t="s">
        <v>297</v>
      </c>
      <c r="E66" s="1"/>
      <c r="F66" s="1">
        <v>0.5</v>
      </c>
      <c r="G66" s="1">
        <v>0.75</v>
      </c>
      <c r="H66" s="1" t="s">
        <v>22</v>
      </c>
      <c r="I66" s="1">
        <v>0.75</v>
      </c>
    </row>
    <row r="67" spans="1:9" x14ac:dyDescent="0.35">
      <c r="A67" s="1" t="s">
        <v>298</v>
      </c>
      <c r="B67" s="1" t="s">
        <v>52</v>
      </c>
      <c r="C67" s="1" t="s">
        <v>57</v>
      </c>
      <c r="D67" s="1" t="s">
        <v>299</v>
      </c>
      <c r="E67" s="1"/>
      <c r="F67" s="1">
        <v>2</v>
      </c>
      <c r="G67" s="1">
        <v>2</v>
      </c>
      <c r="H67" s="1" t="s">
        <v>28</v>
      </c>
      <c r="I67" s="1">
        <v>2</v>
      </c>
    </row>
    <row r="68" spans="1:9" x14ac:dyDescent="0.35">
      <c r="A68" s="1" t="s">
        <v>300</v>
      </c>
      <c r="B68" s="1" t="s">
        <v>18</v>
      </c>
      <c r="C68" s="1" t="s">
        <v>57</v>
      </c>
      <c r="D68" s="1" t="s">
        <v>301</v>
      </c>
      <c r="E68" s="1"/>
      <c r="F68" s="1">
        <v>3</v>
      </c>
      <c r="G68" s="1">
        <v>1.75</v>
      </c>
      <c r="H68" s="1" t="s">
        <v>22</v>
      </c>
      <c r="I68" s="1">
        <v>1.75</v>
      </c>
    </row>
    <row r="69" spans="1:9" x14ac:dyDescent="0.35">
      <c r="A69" s="1" t="s">
        <v>302</v>
      </c>
      <c r="B69" s="1" t="s">
        <v>43</v>
      </c>
      <c r="C69" s="1" t="s">
        <v>57</v>
      </c>
      <c r="D69" s="1" t="s">
        <v>303</v>
      </c>
      <c r="E69" s="1"/>
      <c r="F69" s="1">
        <v>8</v>
      </c>
      <c r="G69" s="1">
        <v>4.5</v>
      </c>
      <c r="H69" s="1" t="s">
        <v>22</v>
      </c>
      <c r="I69" s="1">
        <v>4.5</v>
      </c>
    </row>
    <row r="70" spans="1:9" x14ac:dyDescent="0.35">
      <c r="A70" s="1" t="s">
        <v>304</v>
      </c>
      <c r="B70" s="1" t="s">
        <v>18</v>
      </c>
      <c r="C70" s="1" t="s">
        <v>57</v>
      </c>
      <c r="D70" s="1" t="s">
        <v>305</v>
      </c>
      <c r="E70" s="1"/>
      <c r="F70" s="1">
        <v>3</v>
      </c>
      <c r="G70" s="1">
        <v>3.5</v>
      </c>
      <c r="H70" s="1" t="s">
        <v>22</v>
      </c>
      <c r="I70" s="1">
        <v>3.5</v>
      </c>
    </row>
    <row r="71" spans="1:9" ht="29" x14ac:dyDescent="0.35">
      <c r="A71" s="1" t="s">
        <v>306</v>
      </c>
      <c r="B71" s="1" t="s">
        <v>18</v>
      </c>
      <c r="C71" s="1" t="s">
        <v>57</v>
      </c>
      <c r="D71" s="1" t="s">
        <v>307</v>
      </c>
      <c r="E71" s="1"/>
      <c r="F71" s="1">
        <v>1</v>
      </c>
      <c r="G71" s="1">
        <v>0.75</v>
      </c>
      <c r="H71" s="1" t="s">
        <v>22</v>
      </c>
      <c r="I71" s="1">
        <v>0.75</v>
      </c>
    </row>
    <row r="72" spans="1:9" x14ac:dyDescent="0.35">
      <c r="A72" s="1" t="s">
        <v>308</v>
      </c>
      <c r="B72" s="1" t="s">
        <v>52</v>
      </c>
      <c r="C72" s="1" t="s">
        <v>57</v>
      </c>
      <c r="D72" s="1" t="s">
        <v>309</v>
      </c>
      <c r="E72" s="1"/>
      <c r="F72" s="1">
        <v>5</v>
      </c>
      <c r="G72" s="1">
        <v>8</v>
      </c>
      <c r="H72" s="1" t="s">
        <v>28</v>
      </c>
      <c r="I72" s="1">
        <v>4.25</v>
      </c>
    </row>
    <row r="73" spans="1:9" x14ac:dyDescent="0.35">
      <c r="A73" s="1"/>
      <c r="B73" s="1"/>
      <c r="C73" s="1"/>
      <c r="E73" s="1"/>
      <c r="F73" s="1"/>
      <c r="G73" s="1"/>
      <c r="H73" s="1" t="s">
        <v>22</v>
      </c>
      <c r="I73" s="1">
        <v>3.75</v>
      </c>
    </row>
    <row r="74" spans="1:9" x14ac:dyDescent="0.35">
      <c r="A74" s="1" t="s">
        <v>310</v>
      </c>
      <c r="B74" s="1" t="s">
        <v>242</v>
      </c>
      <c r="C74" s="1" t="s">
        <v>57</v>
      </c>
      <c r="D74" s="1" t="s">
        <v>311</v>
      </c>
      <c r="E74" s="1"/>
      <c r="F74" s="1">
        <v>2</v>
      </c>
      <c r="G74" s="1">
        <v>1.5</v>
      </c>
      <c r="H74" s="1" t="s">
        <v>28</v>
      </c>
      <c r="I74" s="1">
        <v>0.5</v>
      </c>
    </row>
    <row r="75" spans="1:9" x14ac:dyDescent="0.35">
      <c r="A75" s="1"/>
      <c r="B75" s="1"/>
      <c r="C75" s="1"/>
      <c r="E75" s="1"/>
      <c r="F75" s="1"/>
      <c r="G75" s="1"/>
      <c r="H75" s="1" t="s">
        <v>23</v>
      </c>
      <c r="I75" s="1">
        <v>0.5</v>
      </c>
    </row>
    <row r="76" spans="1:9" x14ac:dyDescent="0.35">
      <c r="A76" s="1"/>
      <c r="B76" s="1"/>
      <c r="C76" s="1"/>
      <c r="E76" s="1"/>
      <c r="F76" s="1"/>
      <c r="G76" s="1"/>
      <c r="H76" s="1" t="s">
        <v>22</v>
      </c>
      <c r="I76" s="1">
        <v>0.5</v>
      </c>
    </row>
    <row r="77" spans="1:9" x14ac:dyDescent="0.35">
      <c r="A77" s="1" t="s">
        <v>312</v>
      </c>
      <c r="B77" s="1" t="s">
        <v>242</v>
      </c>
      <c r="C77" s="1" t="s">
        <v>57</v>
      </c>
      <c r="D77" s="1" t="s">
        <v>313</v>
      </c>
      <c r="E77" s="1"/>
      <c r="F77" s="1">
        <v>1</v>
      </c>
      <c r="G77" s="1">
        <v>1</v>
      </c>
      <c r="H77" s="1" t="s">
        <v>28</v>
      </c>
      <c r="I77" s="1">
        <v>1</v>
      </c>
    </row>
    <row r="78" spans="1:9" x14ac:dyDescent="0.35">
      <c r="A78" s="1" t="s">
        <v>314</v>
      </c>
      <c r="B78" s="1" t="s">
        <v>242</v>
      </c>
      <c r="C78" s="1" t="s">
        <v>57</v>
      </c>
      <c r="D78" s="1" t="s">
        <v>315</v>
      </c>
      <c r="E78" s="1"/>
      <c r="F78" s="1">
        <v>6</v>
      </c>
      <c r="G78" s="1">
        <v>6.5</v>
      </c>
      <c r="H78" s="1" t="s">
        <v>28</v>
      </c>
      <c r="I78" s="1">
        <v>1.5</v>
      </c>
    </row>
    <row r="79" spans="1:9" x14ac:dyDescent="0.35">
      <c r="A79" s="1"/>
      <c r="B79" s="1"/>
      <c r="C79" s="1"/>
      <c r="E79" s="1"/>
      <c r="F79" s="1"/>
      <c r="G79" s="1"/>
      <c r="H79" s="1" t="s">
        <v>23</v>
      </c>
      <c r="I79" s="1">
        <v>2</v>
      </c>
    </row>
    <row r="80" spans="1:9" x14ac:dyDescent="0.35">
      <c r="A80" s="1"/>
      <c r="B80" s="1"/>
      <c r="C80" s="1"/>
      <c r="E80" s="1"/>
      <c r="F80" s="1"/>
      <c r="G80" s="1"/>
      <c r="H80" s="1" t="s">
        <v>22</v>
      </c>
      <c r="I80" s="1">
        <v>3</v>
      </c>
    </row>
    <row r="81" spans="1:9" x14ac:dyDescent="0.35">
      <c r="A81" s="1" t="s">
        <v>316</v>
      </c>
      <c r="B81" s="1" t="s">
        <v>18</v>
      </c>
      <c r="C81" s="1" t="s">
        <v>57</v>
      </c>
      <c r="D81" s="1" t="s">
        <v>317</v>
      </c>
      <c r="E81" s="1"/>
      <c r="F81" s="1">
        <v>3</v>
      </c>
      <c r="G81" s="1">
        <v>3.5</v>
      </c>
      <c r="H81" s="1" t="s">
        <v>22</v>
      </c>
      <c r="I81" s="1">
        <v>3.5</v>
      </c>
    </row>
    <row r="82" spans="1:9" x14ac:dyDescent="0.35">
      <c r="A82" s="1" t="s">
        <v>318</v>
      </c>
      <c r="B82" s="1" t="s">
        <v>18</v>
      </c>
      <c r="C82" s="1" t="s">
        <v>57</v>
      </c>
      <c r="D82" s="1" t="s">
        <v>319</v>
      </c>
      <c r="E82" s="1"/>
      <c r="F82" s="1">
        <v>3</v>
      </c>
      <c r="G82" s="1">
        <v>3</v>
      </c>
      <c r="H82" s="1" t="s">
        <v>22</v>
      </c>
      <c r="I82" s="1">
        <v>3</v>
      </c>
    </row>
    <row r="83" spans="1:9" x14ac:dyDescent="0.35">
      <c r="A83" s="1" t="s">
        <v>320</v>
      </c>
      <c r="B83" s="1" t="s">
        <v>52</v>
      </c>
      <c r="C83" s="1" t="s">
        <v>57</v>
      </c>
      <c r="D83" s="1" t="s">
        <v>321</v>
      </c>
      <c r="E83" s="1"/>
      <c r="F83" s="1">
        <v>12</v>
      </c>
      <c r="G83" s="1">
        <v>14</v>
      </c>
      <c r="H83" s="1" t="s">
        <v>28</v>
      </c>
      <c r="I83" s="1">
        <v>6</v>
      </c>
    </row>
    <row r="84" spans="1:9" x14ac:dyDescent="0.35">
      <c r="H84" s="1" t="s">
        <v>23</v>
      </c>
      <c r="I84" s="1">
        <v>3.5</v>
      </c>
    </row>
    <row r="85" spans="1:9" x14ac:dyDescent="0.35">
      <c r="H85" s="1" t="s">
        <v>22</v>
      </c>
      <c r="I85" s="1">
        <v>4.5</v>
      </c>
    </row>
    <row r="86" spans="1:9" x14ac:dyDescent="0.35">
      <c r="A86" s="1" t="s">
        <v>322</v>
      </c>
      <c r="B86" s="1" t="s">
        <v>242</v>
      </c>
      <c r="C86" s="1" t="s">
        <v>57</v>
      </c>
      <c r="D86" s="1" t="s">
        <v>323</v>
      </c>
      <c r="F86" s="1">
        <v>2.5</v>
      </c>
      <c r="G86" s="1">
        <v>2</v>
      </c>
      <c r="H86" s="1" t="s">
        <v>28</v>
      </c>
      <c r="I86" s="1">
        <v>0.75</v>
      </c>
    </row>
    <row r="87" spans="1:9" x14ac:dyDescent="0.35">
      <c r="H87" s="1" t="s">
        <v>23</v>
      </c>
      <c r="I87" s="1">
        <v>0.5</v>
      </c>
    </row>
    <row r="88" spans="1:9" x14ac:dyDescent="0.35">
      <c r="H88" s="1" t="s">
        <v>22</v>
      </c>
      <c r="I88" s="1">
        <v>0.75</v>
      </c>
    </row>
    <row r="89" spans="1:9" x14ac:dyDescent="0.35">
      <c r="A89" t="s">
        <v>324</v>
      </c>
      <c r="B89" t="s">
        <v>242</v>
      </c>
      <c r="C89" t="s">
        <v>57</v>
      </c>
      <c r="D89" s="1" t="s">
        <v>325</v>
      </c>
      <c r="F89">
        <v>1</v>
      </c>
      <c r="G89">
        <v>1</v>
      </c>
      <c r="H89" s="1" t="s">
        <v>23</v>
      </c>
      <c r="I89" s="1">
        <v>1</v>
      </c>
    </row>
    <row r="90" spans="1:9" x14ac:dyDescent="0.35">
      <c r="A90" t="s">
        <v>326</v>
      </c>
      <c r="B90" t="s">
        <v>18</v>
      </c>
      <c r="C90" t="s">
        <v>57</v>
      </c>
      <c r="D90" s="1" t="s">
        <v>327</v>
      </c>
      <c r="F90">
        <v>1.5</v>
      </c>
      <c r="G90">
        <v>2</v>
      </c>
      <c r="H90" s="1" t="s">
        <v>23</v>
      </c>
      <c r="I90" s="1">
        <v>0.25</v>
      </c>
    </row>
    <row r="91" spans="1:9" x14ac:dyDescent="0.35">
      <c r="H91" s="1" t="s">
        <v>22</v>
      </c>
      <c r="I91" s="1">
        <v>1.75</v>
      </c>
    </row>
    <row r="92" spans="1:9" x14ac:dyDescent="0.35">
      <c r="A92" t="s">
        <v>328</v>
      </c>
      <c r="B92" t="s">
        <v>18</v>
      </c>
      <c r="C92" t="s">
        <v>57</v>
      </c>
      <c r="D92" s="1" t="s">
        <v>329</v>
      </c>
      <c r="F92">
        <v>8</v>
      </c>
      <c r="G92">
        <v>3</v>
      </c>
      <c r="H92" s="1" t="s">
        <v>28</v>
      </c>
      <c r="I92" s="1">
        <v>0.25</v>
      </c>
    </row>
    <row r="93" spans="1:9" x14ac:dyDescent="0.35">
      <c r="H93" s="1" t="s">
        <v>22</v>
      </c>
      <c r="I93" s="1">
        <v>2.75</v>
      </c>
    </row>
    <row r="94" spans="1:9" x14ac:dyDescent="0.35">
      <c r="A94" t="s">
        <v>331</v>
      </c>
      <c r="B94" t="s">
        <v>18</v>
      </c>
      <c r="C94" t="s">
        <v>57</v>
      </c>
      <c r="D94" s="1" t="s">
        <v>332</v>
      </c>
      <c r="F94">
        <v>3</v>
      </c>
      <c r="G94">
        <v>3.5</v>
      </c>
      <c r="H94" s="1" t="s">
        <v>22</v>
      </c>
      <c r="I94" s="1">
        <v>3.5</v>
      </c>
    </row>
    <row r="95" spans="1:9" x14ac:dyDescent="0.35">
      <c r="A95" t="s">
        <v>333</v>
      </c>
      <c r="B95" t="s">
        <v>242</v>
      </c>
      <c r="C95" t="s">
        <v>334</v>
      </c>
      <c r="D95" s="1" t="s">
        <v>335</v>
      </c>
      <c r="F95">
        <v>1</v>
      </c>
      <c r="G95">
        <v>1.25</v>
      </c>
      <c r="H95" s="1" t="s">
        <v>22</v>
      </c>
      <c r="I95" s="1">
        <v>1.25</v>
      </c>
    </row>
    <row r="96" spans="1:9" x14ac:dyDescent="0.35">
      <c r="A96" t="s">
        <v>336</v>
      </c>
      <c r="B96" t="s">
        <v>242</v>
      </c>
      <c r="C96" t="s">
        <v>57</v>
      </c>
      <c r="D96" s="1" t="s">
        <v>337</v>
      </c>
      <c r="F96">
        <v>2.5</v>
      </c>
      <c r="G96">
        <v>3</v>
      </c>
      <c r="H96" s="1" t="s">
        <v>28</v>
      </c>
      <c r="I96" s="1">
        <v>0.5</v>
      </c>
    </row>
    <row r="97" spans="1:9" x14ac:dyDescent="0.35">
      <c r="H97" s="1" t="s">
        <v>23</v>
      </c>
      <c r="I97" s="1">
        <v>0.5</v>
      </c>
    </row>
    <row r="98" spans="1:9" x14ac:dyDescent="0.35">
      <c r="H98" s="1" t="s">
        <v>22</v>
      </c>
      <c r="I98" s="1">
        <v>2</v>
      </c>
    </row>
    <row r="99" spans="1:9" x14ac:dyDescent="0.35">
      <c r="A99" t="s">
        <v>338</v>
      </c>
      <c r="B99" t="s">
        <v>242</v>
      </c>
      <c r="C99" t="s">
        <v>57</v>
      </c>
      <c r="D99" s="1" t="s">
        <v>339</v>
      </c>
      <c r="F99">
        <v>1</v>
      </c>
      <c r="G99">
        <v>1</v>
      </c>
      <c r="H99" s="1" t="s">
        <v>23</v>
      </c>
      <c r="I99" s="1">
        <v>1</v>
      </c>
    </row>
    <row r="100" spans="1:9" x14ac:dyDescent="0.35">
      <c r="A100" t="s">
        <v>340</v>
      </c>
      <c r="B100" t="s">
        <v>52</v>
      </c>
      <c r="C100" t="s">
        <v>57</v>
      </c>
      <c r="D100" s="1" t="s">
        <v>341</v>
      </c>
      <c r="E100" t="s">
        <v>226</v>
      </c>
      <c r="F100">
        <v>2</v>
      </c>
      <c r="G100">
        <v>1.25</v>
      </c>
      <c r="H100" s="1" t="s">
        <v>23</v>
      </c>
      <c r="I100" s="1">
        <v>1.25</v>
      </c>
    </row>
    <row r="101" spans="1:9" ht="29" x14ac:dyDescent="0.35">
      <c r="A101" t="s">
        <v>342</v>
      </c>
      <c r="B101" t="s">
        <v>52</v>
      </c>
      <c r="C101" t="s">
        <v>57</v>
      </c>
      <c r="D101" s="1" t="s">
        <v>343</v>
      </c>
      <c r="F101">
        <v>3</v>
      </c>
      <c r="G101">
        <v>1.5</v>
      </c>
      <c r="H101" s="1" t="s">
        <v>28</v>
      </c>
      <c r="I101" s="1">
        <v>1</v>
      </c>
    </row>
    <row r="102" spans="1:9" x14ac:dyDescent="0.35">
      <c r="H102" s="1" t="s">
        <v>23</v>
      </c>
      <c r="I102" s="1">
        <v>0.25</v>
      </c>
    </row>
    <row r="103" spans="1:9" x14ac:dyDescent="0.35">
      <c r="H103" s="1" t="s">
        <v>22</v>
      </c>
      <c r="I103" s="1">
        <v>0.25</v>
      </c>
    </row>
    <row r="104" spans="1:9" x14ac:dyDescent="0.35">
      <c r="A104" t="s">
        <v>344</v>
      </c>
      <c r="B104" t="s">
        <v>43</v>
      </c>
      <c r="C104" t="s">
        <v>57</v>
      </c>
      <c r="D104" s="1" t="s">
        <v>345</v>
      </c>
      <c r="F104">
        <v>6</v>
      </c>
      <c r="G104">
        <v>5.25</v>
      </c>
      <c r="H104" s="1" t="s">
        <v>22</v>
      </c>
      <c r="I104" s="1">
        <v>5.25</v>
      </c>
    </row>
    <row r="105" spans="1:9" x14ac:dyDescent="0.35">
      <c r="A105" t="s">
        <v>346</v>
      </c>
      <c r="B105" t="s">
        <v>43</v>
      </c>
      <c r="C105" t="s">
        <v>57</v>
      </c>
      <c r="D105" s="1" t="s">
        <v>347</v>
      </c>
      <c r="F105">
        <v>8</v>
      </c>
      <c r="G105">
        <v>6.25</v>
      </c>
      <c r="H105" s="1" t="s">
        <v>28</v>
      </c>
      <c r="I105" s="1">
        <v>0.5</v>
      </c>
    </row>
    <row r="106" spans="1:9" x14ac:dyDescent="0.35">
      <c r="H106" s="1" t="s">
        <v>23</v>
      </c>
      <c r="I106" s="1">
        <v>0.5</v>
      </c>
    </row>
    <row r="107" spans="1:9" x14ac:dyDescent="0.35">
      <c r="H107" s="1" t="s">
        <v>22</v>
      </c>
      <c r="I107" s="1">
        <v>5.25</v>
      </c>
    </row>
    <row r="108" spans="1:9" x14ac:dyDescent="0.35">
      <c r="A108" t="s">
        <v>348</v>
      </c>
      <c r="B108" t="s">
        <v>52</v>
      </c>
      <c r="C108" t="s">
        <v>57</v>
      </c>
      <c r="D108" s="1" t="s">
        <v>349</v>
      </c>
      <c r="F108">
        <v>4</v>
      </c>
      <c r="G108">
        <v>2</v>
      </c>
      <c r="H108" s="1" t="s">
        <v>23</v>
      </c>
      <c r="I108" s="1">
        <v>0.75</v>
      </c>
    </row>
    <row r="109" spans="1:9" x14ac:dyDescent="0.35">
      <c r="H109" s="1" t="s">
        <v>22</v>
      </c>
      <c r="I109" s="1">
        <v>1.25</v>
      </c>
    </row>
    <row r="110" spans="1:9" x14ac:dyDescent="0.35">
      <c r="A110" t="s">
        <v>350</v>
      </c>
      <c r="B110" t="s">
        <v>52</v>
      </c>
      <c r="C110" t="s">
        <v>57</v>
      </c>
      <c r="D110" s="1" t="s">
        <v>351</v>
      </c>
      <c r="F110">
        <v>3</v>
      </c>
      <c r="G110">
        <v>2.75</v>
      </c>
      <c r="H110" s="1" t="s">
        <v>28</v>
      </c>
      <c r="I110" s="1">
        <v>2.25</v>
      </c>
    </row>
    <row r="111" spans="1:9" x14ac:dyDescent="0.35">
      <c r="H111" s="1" t="s">
        <v>23</v>
      </c>
      <c r="I111" s="1">
        <v>0.25</v>
      </c>
    </row>
    <row r="112" spans="1:9" x14ac:dyDescent="0.35">
      <c r="H112" s="1" t="s">
        <v>22</v>
      </c>
      <c r="I112" s="1">
        <v>0.25</v>
      </c>
    </row>
    <row r="113" spans="1:9" x14ac:dyDescent="0.35">
      <c r="A113" t="s">
        <v>352</v>
      </c>
      <c r="B113" t="s">
        <v>52</v>
      </c>
      <c r="C113" t="s">
        <v>57</v>
      </c>
      <c r="D113" s="1" t="s">
        <v>353</v>
      </c>
      <c r="F113">
        <v>4</v>
      </c>
      <c r="G113">
        <v>2.75</v>
      </c>
      <c r="H113" s="1" t="s">
        <v>28</v>
      </c>
      <c r="I113" s="1">
        <v>0.25</v>
      </c>
    </row>
    <row r="114" spans="1:9" x14ac:dyDescent="0.35">
      <c r="H114" s="1" t="s">
        <v>23</v>
      </c>
      <c r="I114" s="1">
        <v>2.25</v>
      </c>
    </row>
    <row r="115" spans="1:9" x14ac:dyDescent="0.35">
      <c r="H115" s="1" t="s">
        <v>22</v>
      </c>
      <c r="I115" s="1">
        <v>0.25</v>
      </c>
    </row>
    <row r="116" spans="1:9" x14ac:dyDescent="0.35">
      <c r="A116" t="s">
        <v>354</v>
      </c>
      <c r="B116" t="s">
        <v>52</v>
      </c>
      <c r="C116" t="s">
        <v>57</v>
      </c>
      <c r="D116" s="1" t="s">
        <v>355</v>
      </c>
      <c r="F116">
        <v>4</v>
      </c>
      <c r="G116">
        <v>3.75</v>
      </c>
      <c r="H116" s="1" t="s">
        <v>28</v>
      </c>
      <c r="I116" s="1">
        <v>3.25</v>
      </c>
    </row>
    <row r="117" spans="1:9" x14ac:dyDescent="0.35">
      <c r="H117" s="1" t="s">
        <v>23</v>
      </c>
      <c r="I117" s="1">
        <v>0.25</v>
      </c>
    </row>
    <row r="118" spans="1:9" x14ac:dyDescent="0.35">
      <c r="H118" s="1" t="s">
        <v>22</v>
      </c>
      <c r="I118" s="1">
        <v>0.25</v>
      </c>
    </row>
    <row r="119" spans="1:9" x14ac:dyDescent="0.35">
      <c r="A119" t="s">
        <v>356</v>
      </c>
      <c r="B119" t="s">
        <v>52</v>
      </c>
      <c r="C119" t="s">
        <v>57</v>
      </c>
      <c r="D119" t="s">
        <v>357</v>
      </c>
      <c r="F119">
        <v>3</v>
      </c>
      <c r="G119">
        <v>0.25</v>
      </c>
      <c r="H119" s="1" t="s">
        <v>22</v>
      </c>
      <c r="I119" s="1">
        <v>0.25</v>
      </c>
    </row>
    <row r="120" spans="1:9" x14ac:dyDescent="0.35">
      <c r="A120" t="s">
        <v>358</v>
      </c>
      <c r="B120" t="s">
        <v>52</v>
      </c>
      <c r="C120" t="s">
        <v>57</v>
      </c>
      <c r="D120" s="1" t="s">
        <v>359</v>
      </c>
      <c r="F120">
        <v>14</v>
      </c>
      <c r="G120">
        <v>14</v>
      </c>
      <c r="H120" s="1" t="s">
        <v>28</v>
      </c>
      <c r="I120" s="1">
        <v>14</v>
      </c>
    </row>
    <row r="121" spans="1:9" x14ac:dyDescent="0.35">
      <c r="A121" t="s">
        <v>360</v>
      </c>
      <c r="B121" t="s">
        <v>52</v>
      </c>
      <c r="C121" t="s">
        <v>334</v>
      </c>
      <c r="D121" s="1" t="s">
        <v>361</v>
      </c>
      <c r="F121">
        <v>4</v>
      </c>
      <c r="G121">
        <v>3</v>
      </c>
      <c r="H121" s="1" t="s">
        <v>28</v>
      </c>
      <c r="I121" s="1">
        <v>2</v>
      </c>
    </row>
    <row r="122" spans="1:9" x14ac:dyDescent="0.35">
      <c r="H122" s="1" t="s">
        <v>23</v>
      </c>
      <c r="I122" s="1">
        <v>0.25</v>
      </c>
    </row>
    <row r="123" spans="1:9" x14ac:dyDescent="0.35">
      <c r="H123" s="1" t="s">
        <v>22</v>
      </c>
      <c r="I123" s="1">
        <v>0.75</v>
      </c>
    </row>
    <row r="124" spans="1:9" x14ac:dyDescent="0.35">
      <c r="A124" t="s">
        <v>362</v>
      </c>
      <c r="B124" t="s">
        <v>242</v>
      </c>
      <c r="C124" t="s">
        <v>57</v>
      </c>
      <c r="D124" s="1" t="s">
        <v>363</v>
      </c>
      <c r="F124">
        <v>1</v>
      </c>
      <c r="G124">
        <v>1.5</v>
      </c>
      <c r="H124" s="1" t="s">
        <v>28</v>
      </c>
      <c r="I124" s="1">
        <v>0.25</v>
      </c>
    </row>
    <row r="125" spans="1:9" x14ac:dyDescent="0.35">
      <c r="H125" s="1" t="s">
        <v>23</v>
      </c>
      <c r="I125" s="1">
        <v>0.25</v>
      </c>
    </row>
    <row r="126" spans="1:9" x14ac:dyDescent="0.35">
      <c r="H126" s="1" t="s">
        <v>22</v>
      </c>
      <c r="I126" s="1">
        <v>1</v>
      </c>
    </row>
    <row r="127" spans="1:9" x14ac:dyDescent="0.35">
      <c r="A127" t="s">
        <v>364</v>
      </c>
      <c r="B127" t="s">
        <v>43</v>
      </c>
      <c r="C127" t="s">
        <v>334</v>
      </c>
      <c r="D127" s="1" t="s">
        <v>365</v>
      </c>
      <c r="F127">
        <v>3</v>
      </c>
      <c r="G127">
        <v>2.25</v>
      </c>
      <c r="H127" s="1" t="s">
        <v>28</v>
      </c>
      <c r="I127" s="1">
        <v>0.25</v>
      </c>
    </row>
    <row r="128" spans="1:9" x14ac:dyDescent="0.35">
      <c r="H128" s="1" t="s">
        <v>23</v>
      </c>
      <c r="I128" s="1">
        <v>1</v>
      </c>
    </row>
    <row r="129" spans="1:9" x14ac:dyDescent="0.35">
      <c r="H129" s="1" t="s">
        <v>22</v>
      </c>
      <c r="I129" s="1">
        <v>1</v>
      </c>
    </row>
    <row r="130" spans="1:9" x14ac:dyDescent="0.35">
      <c r="A130" t="s">
        <v>366</v>
      </c>
      <c r="B130" t="s">
        <v>18</v>
      </c>
      <c r="C130" t="s">
        <v>19</v>
      </c>
      <c r="D130" s="1" t="s">
        <v>367</v>
      </c>
      <c r="F130">
        <v>3</v>
      </c>
      <c r="G130">
        <v>2.75</v>
      </c>
      <c r="H130" s="1" t="s">
        <v>22</v>
      </c>
      <c r="I130" s="1">
        <v>2.75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5BAC4-B6C8-4445-BEEB-A5DE06A20711}">
  <dimension ref="A1:I22"/>
  <sheetViews>
    <sheetView workbookViewId="0"/>
  </sheetViews>
  <sheetFormatPr baseColWidth="10" defaultRowHeight="14.5" x14ac:dyDescent="0.35"/>
  <cols>
    <col min="2" max="2" width="31.81640625" customWidth="1"/>
    <col min="3" max="3" width="16.54296875" customWidth="1"/>
    <col min="6" max="6" width="16" style="93" customWidth="1"/>
    <col min="9" max="9" width="11.6328125" customWidth="1"/>
  </cols>
  <sheetData>
    <row r="1" spans="1:9" x14ac:dyDescent="0.35">
      <c r="A1" s="91" t="s">
        <v>119</v>
      </c>
      <c r="B1" s="91" t="s">
        <v>121</v>
      </c>
      <c r="C1" s="91" t="s">
        <v>122</v>
      </c>
      <c r="D1" s="91" t="s">
        <v>123</v>
      </c>
      <c r="E1" s="91" t="s">
        <v>95</v>
      </c>
      <c r="F1" s="92" t="s">
        <v>124</v>
      </c>
      <c r="G1" s="91" t="s">
        <v>125</v>
      </c>
      <c r="H1" s="91" t="s">
        <v>120</v>
      </c>
      <c r="I1" s="91"/>
    </row>
    <row r="2" spans="1:9" x14ac:dyDescent="0.35">
      <c r="A2" s="94">
        <v>0</v>
      </c>
      <c r="B2" s="94" t="s">
        <v>127</v>
      </c>
      <c r="C2" s="94">
        <v>0</v>
      </c>
      <c r="D2" s="94">
        <f>6+15.5+17+3.5</f>
        <v>42</v>
      </c>
      <c r="E2" s="94">
        <f>3.75+4.25+1</f>
        <v>9</v>
      </c>
      <c r="F2" s="93">
        <v>0</v>
      </c>
      <c r="G2" s="94">
        <f>C2+D2+E2</f>
        <v>51</v>
      </c>
      <c r="H2" s="95" t="s">
        <v>128</v>
      </c>
      <c r="I2" s="91"/>
    </row>
    <row r="3" spans="1:9" x14ac:dyDescent="0.35">
      <c r="A3">
        <v>1</v>
      </c>
      <c r="B3" t="s">
        <v>30</v>
      </c>
      <c r="C3">
        <f>3.5+1.5</f>
        <v>5</v>
      </c>
      <c r="D3">
        <f>4</f>
        <v>4</v>
      </c>
      <c r="E3">
        <f>3</f>
        <v>3</v>
      </c>
      <c r="F3" s="93">
        <v>5</v>
      </c>
      <c r="G3">
        <f>C3+D3+E3</f>
        <v>12</v>
      </c>
      <c r="H3" t="s">
        <v>126</v>
      </c>
    </row>
    <row r="4" spans="1:9" x14ac:dyDescent="0.35">
      <c r="A4">
        <v>2</v>
      </c>
      <c r="B4" t="s">
        <v>31</v>
      </c>
      <c r="C4">
        <f>3.5+1.5</f>
        <v>5</v>
      </c>
      <c r="D4">
        <f>2</f>
        <v>2</v>
      </c>
      <c r="E4">
        <v>0.5</v>
      </c>
      <c r="F4" s="93">
        <f>0</f>
        <v>0</v>
      </c>
      <c r="G4">
        <f>C4+D4+E4</f>
        <v>7.5</v>
      </c>
      <c r="H4" t="s">
        <v>126</v>
      </c>
    </row>
    <row r="5" spans="1:9" x14ac:dyDescent="0.35">
      <c r="A5">
        <v>3</v>
      </c>
      <c r="B5" t="s">
        <v>98</v>
      </c>
      <c r="C5">
        <f>2</f>
        <v>2</v>
      </c>
      <c r="D5">
        <f>4.5</f>
        <v>4.5</v>
      </c>
      <c r="E5">
        <f>0</f>
        <v>0</v>
      </c>
      <c r="F5" s="93">
        <f>0</f>
        <v>0</v>
      </c>
      <c r="G5">
        <f>C5+D5+E5</f>
        <v>6.5</v>
      </c>
      <c r="H5" t="s">
        <v>126</v>
      </c>
    </row>
    <row r="6" spans="1:9" x14ac:dyDescent="0.35">
      <c r="A6">
        <v>4</v>
      </c>
      <c r="B6" t="s">
        <v>90</v>
      </c>
      <c r="C6">
        <f>1.5</f>
        <v>1.5</v>
      </c>
      <c r="D6">
        <f>0</f>
        <v>0</v>
      </c>
      <c r="E6">
        <f>0</f>
        <v>0</v>
      </c>
      <c r="F6" s="93">
        <f>0</f>
        <v>0</v>
      </c>
      <c r="G6">
        <f>C6+D6+E6</f>
        <v>1.5</v>
      </c>
      <c r="H6" t="s">
        <v>126</v>
      </c>
    </row>
    <row r="8" spans="1:9" x14ac:dyDescent="0.35">
      <c r="A8">
        <v>5</v>
      </c>
      <c r="B8" t="s">
        <v>129</v>
      </c>
    </row>
    <row r="9" spans="1:9" x14ac:dyDescent="0.35">
      <c r="A9">
        <v>6</v>
      </c>
      <c r="B9" t="s">
        <v>130</v>
      </c>
    </row>
    <row r="10" spans="1:9" x14ac:dyDescent="0.35">
      <c r="A10">
        <v>7</v>
      </c>
      <c r="B10" t="s">
        <v>131</v>
      </c>
    </row>
    <row r="11" spans="1:9" x14ac:dyDescent="0.35">
      <c r="A11">
        <v>8</v>
      </c>
      <c r="B11" t="s">
        <v>132</v>
      </c>
    </row>
    <row r="12" spans="1:9" x14ac:dyDescent="0.35">
      <c r="A12">
        <v>9</v>
      </c>
      <c r="B12" t="s">
        <v>133</v>
      </c>
    </row>
    <row r="13" spans="1:9" x14ac:dyDescent="0.35">
      <c r="A13">
        <v>10</v>
      </c>
      <c r="B13" t="s">
        <v>134</v>
      </c>
    </row>
    <row r="22" spans="1:1" x14ac:dyDescent="0.35">
      <c r="A22" s="9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0D6FA-69EA-4E12-9E16-1909B3CAE7B3}">
  <dimension ref="A1:Q89"/>
  <sheetViews>
    <sheetView topLeftCell="A58" zoomScaleNormal="100" workbookViewId="0"/>
  </sheetViews>
  <sheetFormatPr baseColWidth="10" defaultRowHeight="14.5" x14ac:dyDescent="0.35"/>
  <cols>
    <col min="1" max="1" width="37.1796875" style="94" customWidth="1"/>
    <col min="2" max="7" width="10.90625" style="101"/>
    <col min="8" max="9" width="19.6328125" style="129" customWidth="1"/>
    <col min="10" max="10" width="17.453125" style="129" customWidth="1"/>
  </cols>
  <sheetData>
    <row r="1" spans="1:17" s="91" customFormat="1" ht="15" thickBot="1" x14ac:dyDescent="0.4">
      <c r="A1" s="117" t="s">
        <v>143</v>
      </c>
      <c r="B1" s="113" t="s">
        <v>135</v>
      </c>
      <c r="C1" s="108" t="s">
        <v>136</v>
      </c>
      <c r="D1" s="108" t="s">
        <v>137</v>
      </c>
      <c r="E1" s="108" t="s">
        <v>138</v>
      </c>
      <c r="F1" s="109" t="s">
        <v>139</v>
      </c>
      <c r="G1" s="110"/>
      <c r="H1" s="121" t="s">
        <v>140</v>
      </c>
      <c r="I1" s="122" t="s">
        <v>141</v>
      </c>
      <c r="J1" s="123" t="s">
        <v>142</v>
      </c>
      <c r="M1" s="91" t="s">
        <v>159</v>
      </c>
      <c r="O1" s="103" t="s">
        <v>160</v>
      </c>
    </row>
    <row r="2" spans="1:17" ht="29" x14ac:dyDescent="0.35">
      <c r="A2" s="118" t="s">
        <v>144</v>
      </c>
      <c r="B2" s="114" t="s">
        <v>128</v>
      </c>
      <c r="C2" s="106">
        <v>2</v>
      </c>
      <c r="D2" s="106">
        <v>1</v>
      </c>
      <c r="E2" s="106" t="s">
        <v>161</v>
      </c>
      <c r="F2" s="107">
        <f>C2+D2</f>
        <v>3</v>
      </c>
      <c r="G2" s="99"/>
      <c r="H2" s="124"/>
      <c r="I2" s="125" t="s">
        <v>182</v>
      </c>
      <c r="J2" s="125" t="s">
        <v>170</v>
      </c>
      <c r="M2" s="91" t="s">
        <v>164</v>
      </c>
      <c r="O2" t="s">
        <v>161</v>
      </c>
      <c r="P2" t="s">
        <v>162</v>
      </c>
      <c r="Q2" t="s">
        <v>163</v>
      </c>
    </row>
    <row r="3" spans="1:17" ht="43.5" x14ac:dyDescent="0.35">
      <c r="A3" s="119" t="s">
        <v>145</v>
      </c>
      <c r="B3" s="115" t="s">
        <v>128</v>
      </c>
      <c r="C3" s="97">
        <v>3</v>
      </c>
      <c r="D3" s="97">
        <v>3</v>
      </c>
      <c r="E3" s="97" t="s">
        <v>161</v>
      </c>
      <c r="F3" s="98">
        <f t="shared" ref="F3:F4" si="0">C3+D3</f>
        <v>6</v>
      </c>
      <c r="G3" s="99"/>
      <c r="H3" s="124"/>
      <c r="I3" s="126" t="s">
        <v>169</v>
      </c>
      <c r="J3" s="126" t="s">
        <v>172</v>
      </c>
    </row>
    <row r="4" spans="1:17" x14ac:dyDescent="0.35">
      <c r="A4" s="119" t="s">
        <v>146</v>
      </c>
      <c r="B4" s="116" t="s">
        <v>128</v>
      </c>
      <c r="C4" s="97">
        <v>0</v>
      </c>
      <c r="D4" s="97">
        <v>0</v>
      </c>
      <c r="E4" s="97" t="s">
        <v>161</v>
      </c>
      <c r="F4" s="98">
        <f t="shared" si="0"/>
        <v>0</v>
      </c>
      <c r="G4" s="99"/>
      <c r="H4" s="124"/>
      <c r="I4" s="130" t="s">
        <v>128</v>
      </c>
      <c r="J4" s="130" t="s">
        <v>128</v>
      </c>
      <c r="M4" t="s">
        <v>165</v>
      </c>
    </row>
    <row r="5" spans="1:17" ht="29" x14ac:dyDescent="0.35">
      <c r="A5" s="119" t="s">
        <v>147</v>
      </c>
      <c r="B5" s="100">
        <v>2</v>
      </c>
      <c r="C5" s="97">
        <v>5</v>
      </c>
      <c r="D5" s="112" t="s">
        <v>128</v>
      </c>
      <c r="E5" s="97" t="s">
        <v>161</v>
      </c>
      <c r="F5" s="98">
        <f>B5+C5</f>
        <v>7</v>
      </c>
      <c r="G5" s="99"/>
      <c r="H5" s="127" t="s">
        <v>171</v>
      </c>
      <c r="I5" s="126" t="s">
        <v>187</v>
      </c>
      <c r="J5" s="124"/>
      <c r="M5" t="s">
        <v>166</v>
      </c>
    </row>
    <row r="6" spans="1:17" ht="15" thickBot="1" x14ac:dyDescent="0.4">
      <c r="A6" s="120" t="s">
        <v>148</v>
      </c>
      <c r="B6" s="104">
        <v>0</v>
      </c>
      <c r="C6" s="105">
        <v>0</v>
      </c>
      <c r="D6" s="112" t="s">
        <v>128</v>
      </c>
      <c r="E6" s="105" t="s">
        <v>161</v>
      </c>
      <c r="F6" s="111">
        <f>B6+C6</f>
        <v>0</v>
      </c>
      <c r="G6" s="99"/>
      <c r="H6" s="130" t="s">
        <v>128</v>
      </c>
      <c r="I6" s="130" t="s">
        <v>128</v>
      </c>
      <c r="J6" s="124"/>
      <c r="M6" t="s">
        <v>167</v>
      </c>
    </row>
    <row r="7" spans="1:17" ht="15" thickBot="1" x14ac:dyDescent="0.4">
      <c r="A7" s="117" t="s">
        <v>149</v>
      </c>
      <c r="B7" s="137">
        <v>82</v>
      </c>
      <c r="C7" s="137"/>
      <c r="D7" s="137"/>
      <c r="E7" s="137"/>
      <c r="F7" s="138"/>
      <c r="G7" s="102"/>
      <c r="H7" s="128"/>
      <c r="I7" s="128"/>
      <c r="J7" s="128"/>
    </row>
    <row r="9" spans="1:17" ht="15" thickBot="1" x14ac:dyDescent="0.4"/>
    <row r="10" spans="1:17" ht="15" thickBot="1" x14ac:dyDescent="0.4">
      <c r="A10" s="117" t="s">
        <v>150</v>
      </c>
      <c r="B10" s="113" t="s">
        <v>135</v>
      </c>
      <c r="C10" s="108" t="s">
        <v>136</v>
      </c>
      <c r="D10" s="108" t="s">
        <v>137</v>
      </c>
      <c r="E10" s="108" t="s">
        <v>138</v>
      </c>
      <c r="F10" s="109" t="s">
        <v>139</v>
      </c>
      <c r="G10" s="110"/>
      <c r="H10" s="121" t="s">
        <v>140</v>
      </c>
      <c r="I10" s="122" t="s">
        <v>141</v>
      </c>
      <c r="J10" s="123" t="s">
        <v>142</v>
      </c>
    </row>
    <row r="11" spans="1:17" ht="29" x14ac:dyDescent="0.35">
      <c r="A11" s="118" t="s">
        <v>144</v>
      </c>
      <c r="B11" s="116" t="s">
        <v>128</v>
      </c>
      <c r="C11" s="106">
        <v>1</v>
      </c>
      <c r="D11" s="106">
        <v>2</v>
      </c>
      <c r="E11" s="106" t="s">
        <v>161</v>
      </c>
      <c r="F11" s="107">
        <f>C11+D11</f>
        <v>3</v>
      </c>
      <c r="G11" s="99"/>
      <c r="H11" s="124"/>
      <c r="I11" s="125" t="s">
        <v>173</v>
      </c>
      <c r="J11" s="125" t="s">
        <v>174</v>
      </c>
    </row>
    <row r="12" spans="1:17" ht="29" x14ac:dyDescent="0.35">
      <c r="A12" s="119" t="s">
        <v>145</v>
      </c>
      <c r="B12" s="116" t="s">
        <v>128</v>
      </c>
      <c r="C12" s="97">
        <v>2</v>
      </c>
      <c r="D12" s="97">
        <v>2</v>
      </c>
      <c r="E12" s="97" t="s">
        <v>161</v>
      </c>
      <c r="F12" s="98">
        <f t="shared" ref="F12:F13" si="1">C12+D12</f>
        <v>4</v>
      </c>
      <c r="G12" s="99"/>
      <c r="H12" s="124"/>
      <c r="I12" s="126" t="s">
        <v>175</v>
      </c>
      <c r="J12" s="126" t="s">
        <v>174</v>
      </c>
    </row>
    <row r="13" spans="1:17" x14ac:dyDescent="0.35">
      <c r="A13" s="119" t="s">
        <v>146</v>
      </c>
      <c r="B13" s="116" t="s">
        <v>128</v>
      </c>
      <c r="C13" s="97">
        <v>0</v>
      </c>
      <c r="D13" s="97">
        <v>0</v>
      </c>
      <c r="E13" s="97" t="s">
        <v>161</v>
      </c>
      <c r="F13" s="98">
        <f t="shared" si="1"/>
        <v>0</v>
      </c>
      <c r="G13" s="99"/>
      <c r="H13" s="124"/>
      <c r="I13" s="130" t="s">
        <v>128</v>
      </c>
      <c r="J13" s="130" t="s">
        <v>128</v>
      </c>
    </row>
    <row r="14" spans="1:17" ht="43.5" x14ac:dyDescent="0.35">
      <c r="A14" s="119" t="s">
        <v>147</v>
      </c>
      <c r="B14" s="100">
        <v>3</v>
      </c>
      <c r="C14" s="97">
        <v>5</v>
      </c>
      <c r="D14" s="112" t="s">
        <v>128</v>
      </c>
      <c r="E14" s="97" t="s">
        <v>161</v>
      </c>
      <c r="F14" s="98">
        <f>B14+C14</f>
        <v>8</v>
      </c>
      <c r="G14" s="99"/>
      <c r="H14" s="127" t="s">
        <v>184</v>
      </c>
      <c r="I14" s="126" t="s">
        <v>185</v>
      </c>
      <c r="J14" s="124"/>
    </row>
    <row r="15" spans="1:17" ht="15" thickBot="1" x14ac:dyDescent="0.4">
      <c r="A15" s="120" t="s">
        <v>148</v>
      </c>
      <c r="B15" s="104">
        <v>0</v>
      </c>
      <c r="C15" s="105">
        <v>0</v>
      </c>
      <c r="D15" s="112" t="s">
        <v>128</v>
      </c>
      <c r="E15" s="105" t="s">
        <v>161</v>
      </c>
      <c r="F15" s="111">
        <f>B15+C15</f>
        <v>0</v>
      </c>
      <c r="G15" s="99"/>
      <c r="H15" s="130" t="s">
        <v>128</v>
      </c>
      <c r="I15" s="130" t="s">
        <v>128</v>
      </c>
      <c r="J15" s="124"/>
    </row>
    <row r="16" spans="1:17" ht="15" thickBot="1" x14ac:dyDescent="0.4">
      <c r="A16" s="117" t="s">
        <v>149</v>
      </c>
      <c r="B16" s="137">
        <v>81</v>
      </c>
      <c r="C16" s="137"/>
      <c r="D16" s="137"/>
      <c r="E16" s="137"/>
      <c r="F16" s="138"/>
      <c r="G16" s="102"/>
      <c r="H16" s="128"/>
      <c r="I16" s="128"/>
      <c r="J16" s="128"/>
    </row>
    <row r="18" spans="1:10" ht="15" thickBot="1" x14ac:dyDescent="0.4"/>
    <row r="19" spans="1:10" ht="15" thickBot="1" x14ac:dyDescent="0.4">
      <c r="A19" s="117" t="s">
        <v>151</v>
      </c>
      <c r="B19" s="113" t="s">
        <v>135</v>
      </c>
      <c r="C19" s="108" t="s">
        <v>136</v>
      </c>
      <c r="D19" s="108" t="s">
        <v>137</v>
      </c>
      <c r="E19" s="108" t="s">
        <v>138</v>
      </c>
      <c r="F19" s="109" t="s">
        <v>139</v>
      </c>
      <c r="G19" s="110"/>
      <c r="H19" s="121" t="s">
        <v>140</v>
      </c>
      <c r="I19" s="122" t="s">
        <v>141</v>
      </c>
      <c r="J19" s="123" t="s">
        <v>142</v>
      </c>
    </row>
    <row r="20" spans="1:10" ht="43.5" x14ac:dyDescent="0.35">
      <c r="A20" s="118" t="s">
        <v>144</v>
      </c>
      <c r="B20" s="116" t="s">
        <v>128</v>
      </c>
      <c r="C20" s="106">
        <v>2</v>
      </c>
      <c r="D20" s="106">
        <v>3</v>
      </c>
      <c r="E20" s="106" t="s">
        <v>162</v>
      </c>
      <c r="F20" s="107">
        <f>C20+D20</f>
        <v>5</v>
      </c>
      <c r="G20" s="99"/>
      <c r="H20" s="124"/>
      <c r="I20" s="125" t="s">
        <v>179</v>
      </c>
      <c r="J20" s="125" t="s">
        <v>180</v>
      </c>
    </row>
    <row r="21" spans="1:10" ht="29" x14ac:dyDescent="0.35">
      <c r="A21" s="119" t="s">
        <v>145</v>
      </c>
      <c r="B21" s="116" t="s">
        <v>128</v>
      </c>
      <c r="C21" s="97">
        <v>2</v>
      </c>
      <c r="D21" s="97">
        <v>2</v>
      </c>
      <c r="E21" s="97" t="s">
        <v>161</v>
      </c>
      <c r="F21" s="98">
        <f t="shared" ref="F21:F22" si="2">C21+D21</f>
        <v>4</v>
      </c>
      <c r="G21" s="99"/>
      <c r="H21" s="124"/>
      <c r="I21" s="126" t="s">
        <v>186</v>
      </c>
      <c r="J21" s="126" t="s">
        <v>178</v>
      </c>
    </row>
    <row r="22" spans="1:10" x14ac:dyDescent="0.35">
      <c r="A22" s="119" t="s">
        <v>146</v>
      </c>
      <c r="B22" s="116" t="s">
        <v>128</v>
      </c>
      <c r="C22" s="97">
        <v>0</v>
      </c>
      <c r="D22" s="97">
        <v>0</v>
      </c>
      <c r="E22" s="97" t="s">
        <v>161</v>
      </c>
      <c r="F22" s="98">
        <f t="shared" si="2"/>
        <v>0</v>
      </c>
      <c r="G22" s="99"/>
      <c r="H22" s="124"/>
      <c r="I22" s="130" t="s">
        <v>128</v>
      </c>
      <c r="J22" s="130" t="s">
        <v>128</v>
      </c>
    </row>
    <row r="23" spans="1:10" x14ac:dyDescent="0.35">
      <c r="A23" s="119" t="s">
        <v>147</v>
      </c>
      <c r="B23" s="100">
        <v>2</v>
      </c>
      <c r="C23" s="97">
        <v>2</v>
      </c>
      <c r="D23" s="112" t="s">
        <v>128</v>
      </c>
      <c r="E23" s="97" t="s">
        <v>161</v>
      </c>
      <c r="F23" s="98">
        <f>B23+C23</f>
        <v>4</v>
      </c>
      <c r="G23" s="99"/>
      <c r="H23" s="127" t="s">
        <v>177</v>
      </c>
      <c r="I23" s="126" t="s">
        <v>177</v>
      </c>
      <c r="J23" s="124"/>
    </row>
    <row r="24" spans="1:10" ht="15" thickBot="1" x14ac:dyDescent="0.4">
      <c r="A24" s="120" t="s">
        <v>148</v>
      </c>
      <c r="B24" s="104">
        <v>0</v>
      </c>
      <c r="C24" s="105">
        <v>0</v>
      </c>
      <c r="D24" s="112" t="s">
        <v>128</v>
      </c>
      <c r="E24" s="105" t="s">
        <v>161</v>
      </c>
      <c r="F24" s="111">
        <f>B24+C24</f>
        <v>0</v>
      </c>
      <c r="G24" s="99"/>
      <c r="H24" s="130" t="s">
        <v>128</v>
      </c>
      <c r="I24" s="130" t="s">
        <v>128</v>
      </c>
      <c r="J24" s="124"/>
    </row>
    <row r="25" spans="1:10" ht="15" thickBot="1" x14ac:dyDescent="0.4">
      <c r="A25" s="117" t="s">
        <v>149</v>
      </c>
      <c r="B25" s="137">
        <v>64</v>
      </c>
      <c r="C25" s="137"/>
      <c r="D25" s="137"/>
      <c r="E25" s="137"/>
      <c r="F25" s="138"/>
      <c r="G25" s="102"/>
      <c r="H25" s="128"/>
      <c r="I25" s="128"/>
      <c r="J25" s="128"/>
    </row>
    <row r="27" spans="1:10" ht="15" thickBot="1" x14ac:dyDescent="0.4"/>
    <row r="28" spans="1:10" ht="15" thickBot="1" x14ac:dyDescent="0.4">
      <c r="A28" s="117" t="s">
        <v>152</v>
      </c>
      <c r="B28" s="113" t="s">
        <v>135</v>
      </c>
      <c r="C28" s="108" t="s">
        <v>136</v>
      </c>
      <c r="D28" s="108" t="s">
        <v>137</v>
      </c>
      <c r="E28" s="108" t="s">
        <v>138</v>
      </c>
      <c r="F28" s="109" t="s">
        <v>139</v>
      </c>
      <c r="G28" s="110"/>
      <c r="H28" s="121" t="s">
        <v>140</v>
      </c>
      <c r="I28" s="122" t="s">
        <v>141</v>
      </c>
      <c r="J28" s="123" t="s">
        <v>142</v>
      </c>
    </row>
    <row r="29" spans="1:10" ht="29" x14ac:dyDescent="0.35">
      <c r="A29" s="118" t="s">
        <v>144</v>
      </c>
      <c r="B29" s="116" t="s">
        <v>128</v>
      </c>
      <c r="C29" s="106">
        <v>2</v>
      </c>
      <c r="D29" s="106">
        <v>2</v>
      </c>
      <c r="E29" s="106" t="s">
        <v>161</v>
      </c>
      <c r="F29" s="107">
        <f>C29+D29</f>
        <v>4</v>
      </c>
      <c r="G29" s="99"/>
      <c r="H29" s="124"/>
      <c r="I29" s="125" t="s">
        <v>181</v>
      </c>
      <c r="J29" s="125" t="s">
        <v>183</v>
      </c>
    </row>
    <row r="30" spans="1:10" x14ac:dyDescent="0.35">
      <c r="A30" s="119" t="s">
        <v>145</v>
      </c>
      <c r="B30" s="116" t="s">
        <v>128</v>
      </c>
      <c r="C30" s="97">
        <v>1</v>
      </c>
      <c r="D30" s="97">
        <v>0</v>
      </c>
      <c r="E30" s="97" t="s">
        <v>161</v>
      </c>
      <c r="F30" s="98">
        <f t="shared" ref="F30:F31" si="3">C30+D30</f>
        <v>1</v>
      </c>
      <c r="G30" s="99"/>
      <c r="H30" s="124"/>
      <c r="I30" s="126" t="s">
        <v>170</v>
      </c>
      <c r="J30" s="130" t="s">
        <v>128</v>
      </c>
    </row>
    <row r="31" spans="1:10" x14ac:dyDescent="0.35">
      <c r="A31" s="119" t="s">
        <v>146</v>
      </c>
      <c r="B31" s="116" t="s">
        <v>128</v>
      </c>
      <c r="C31" s="97">
        <v>0</v>
      </c>
      <c r="D31" s="97">
        <v>0</v>
      </c>
      <c r="E31" s="97" t="s">
        <v>161</v>
      </c>
      <c r="F31" s="98">
        <f t="shared" si="3"/>
        <v>0</v>
      </c>
      <c r="G31" s="99"/>
      <c r="H31" s="124"/>
      <c r="I31" s="130" t="s">
        <v>128</v>
      </c>
      <c r="J31" s="130" t="s">
        <v>128</v>
      </c>
    </row>
    <row r="32" spans="1:10" x14ac:dyDescent="0.35">
      <c r="A32" s="119" t="s">
        <v>147</v>
      </c>
      <c r="B32" s="100">
        <v>2</v>
      </c>
      <c r="C32" s="97">
        <v>2</v>
      </c>
      <c r="D32" s="112" t="s">
        <v>128</v>
      </c>
      <c r="E32" s="97" t="s">
        <v>161</v>
      </c>
      <c r="F32" s="98">
        <f>B32+C32</f>
        <v>4</v>
      </c>
      <c r="G32" s="99"/>
      <c r="H32" s="127" t="s">
        <v>183</v>
      </c>
      <c r="I32" s="126" t="s">
        <v>183</v>
      </c>
      <c r="J32" s="124"/>
    </row>
    <row r="33" spans="1:11" ht="15" thickBot="1" x14ac:dyDescent="0.4">
      <c r="A33" s="120" t="s">
        <v>148</v>
      </c>
      <c r="B33" s="104">
        <v>0</v>
      </c>
      <c r="C33" s="105">
        <v>0</v>
      </c>
      <c r="D33" s="112" t="s">
        <v>128</v>
      </c>
      <c r="E33" s="105" t="s">
        <v>161</v>
      </c>
      <c r="F33" s="111">
        <f>B33+C33</f>
        <v>0</v>
      </c>
      <c r="G33" s="99"/>
      <c r="H33" s="130" t="s">
        <v>128</v>
      </c>
      <c r="I33" s="130" t="s">
        <v>128</v>
      </c>
      <c r="J33" s="124"/>
    </row>
    <row r="34" spans="1:11" ht="15" thickBot="1" x14ac:dyDescent="0.4">
      <c r="A34" s="117" t="s">
        <v>149</v>
      </c>
      <c r="B34" s="137">
        <v>44</v>
      </c>
      <c r="C34" s="137"/>
      <c r="D34" s="137"/>
      <c r="E34" s="137"/>
      <c r="F34" s="138"/>
      <c r="G34" s="102"/>
      <c r="H34" s="128"/>
      <c r="I34" s="128"/>
      <c r="J34" s="128"/>
    </row>
    <row r="35" spans="1:11" x14ac:dyDescent="0.35">
      <c r="G35" s="102"/>
    </row>
    <row r="36" spans="1:11" ht="15" thickBot="1" x14ac:dyDescent="0.4">
      <c r="G36" s="102"/>
    </row>
    <row r="37" spans="1:11" ht="15" thickBot="1" x14ac:dyDescent="0.4">
      <c r="A37" s="117" t="s">
        <v>153</v>
      </c>
      <c r="B37" s="113" t="s">
        <v>135</v>
      </c>
      <c r="C37" s="108" t="s">
        <v>136</v>
      </c>
      <c r="D37" s="108" t="s">
        <v>137</v>
      </c>
      <c r="E37" s="108" t="s">
        <v>138</v>
      </c>
      <c r="F37" s="109" t="s">
        <v>139</v>
      </c>
      <c r="G37" s="110"/>
      <c r="H37" s="121" t="s">
        <v>140</v>
      </c>
      <c r="I37" s="122" t="s">
        <v>141</v>
      </c>
      <c r="J37" s="123" t="s">
        <v>142</v>
      </c>
    </row>
    <row r="38" spans="1:11" ht="29" x14ac:dyDescent="0.35">
      <c r="A38" s="118" t="s">
        <v>144</v>
      </c>
      <c r="B38" s="116" t="s">
        <v>128</v>
      </c>
      <c r="C38" s="106">
        <v>2</v>
      </c>
      <c r="D38" s="106">
        <v>2</v>
      </c>
      <c r="E38" s="106" t="s">
        <v>161</v>
      </c>
      <c r="F38" s="107">
        <f>C38+D38</f>
        <v>4</v>
      </c>
      <c r="G38" s="99"/>
      <c r="H38" s="124"/>
      <c r="I38" s="125" t="s">
        <v>188</v>
      </c>
      <c r="J38" s="125" t="s">
        <v>189</v>
      </c>
    </row>
    <row r="39" spans="1:11" ht="29" x14ac:dyDescent="0.35">
      <c r="A39" s="119" t="s">
        <v>145</v>
      </c>
      <c r="B39" s="116" t="s">
        <v>128</v>
      </c>
      <c r="C39" s="97">
        <v>3</v>
      </c>
      <c r="D39" s="97">
        <v>2</v>
      </c>
      <c r="E39" s="97" t="s">
        <v>161</v>
      </c>
      <c r="F39" s="98">
        <f t="shared" ref="F39:F40" si="4">C39+D39</f>
        <v>5</v>
      </c>
      <c r="G39" s="99"/>
      <c r="H39" s="124"/>
      <c r="I39" s="126" t="s">
        <v>194</v>
      </c>
      <c r="J39" s="126" t="s">
        <v>189</v>
      </c>
    </row>
    <row r="40" spans="1:11" x14ac:dyDescent="0.35">
      <c r="A40" s="119" t="s">
        <v>146</v>
      </c>
      <c r="B40" s="116" t="s">
        <v>128</v>
      </c>
      <c r="C40" s="97">
        <v>1</v>
      </c>
      <c r="D40" s="97">
        <v>1</v>
      </c>
      <c r="E40" s="97" t="s">
        <v>161</v>
      </c>
      <c r="F40" s="98">
        <f t="shared" si="4"/>
        <v>2</v>
      </c>
      <c r="G40" s="99"/>
      <c r="H40" s="124"/>
      <c r="I40" s="126" t="s">
        <v>190</v>
      </c>
      <c r="J40" s="126" t="s">
        <v>191</v>
      </c>
    </row>
    <row r="41" spans="1:11" ht="29" x14ac:dyDescent="0.35">
      <c r="A41" s="119" t="s">
        <v>147</v>
      </c>
      <c r="B41" s="100">
        <v>3</v>
      </c>
      <c r="C41" s="97">
        <v>3</v>
      </c>
      <c r="D41" s="112" t="s">
        <v>128</v>
      </c>
      <c r="E41" s="97" t="s">
        <v>161</v>
      </c>
      <c r="F41" s="98">
        <f>B41+C41</f>
        <v>6</v>
      </c>
      <c r="G41" s="99"/>
      <c r="H41" s="127" t="s">
        <v>197</v>
      </c>
      <c r="I41" s="126" t="s">
        <v>192</v>
      </c>
      <c r="J41" s="124"/>
    </row>
    <row r="42" spans="1:11" ht="15" thickBot="1" x14ac:dyDescent="0.4">
      <c r="A42" s="120" t="s">
        <v>148</v>
      </c>
      <c r="B42" s="104">
        <v>0</v>
      </c>
      <c r="C42" s="105">
        <v>0</v>
      </c>
      <c r="D42" s="112" t="s">
        <v>128</v>
      </c>
      <c r="E42" s="105" t="s">
        <v>161</v>
      </c>
      <c r="F42" s="111">
        <f>B42+C42</f>
        <v>0</v>
      </c>
      <c r="G42" s="99"/>
      <c r="H42" s="130" t="s">
        <v>128</v>
      </c>
      <c r="I42" s="130" t="s">
        <v>128</v>
      </c>
      <c r="J42" s="124"/>
      <c r="K42" s="96"/>
    </row>
    <row r="43" spans="1:11" ht="15" thickBot="1" x14ac:dyDescent="0.4">
      <c r="A43" s="117" t="s">
        <v>149</v>
      </c>
      <c r="B43" s="137">
        <v>80</v>
      </c>
      <c r="C43" s="137"/>
      <c r="D43" s="137"/>
      <c r="E43" s="137"/>
      <c r="F43" s="138"/>
      <c r="G43" s="102"/>
      <c r="H43" s="128"/>
      <c r="I43" s="128"/>
      <c r="J43" s="128"/>
    </row>
    <row r="44" spans="1:11" x14ac:dyDescent="0.35">
      <c r="A44" s="131" t="s">
        <v>219</v>
      </c>
      <c r="G44" s="102"/>
    </row>
    <row r="45" spans="1:11" ht="15" thickBot="1" x14ac:dyDescent="0.4">
      <c r="G45" s="102"/>
    </row>
    <row r="46" spans="1:11" ht="15" thickBot="1" x14ac:dyDescent="0.4">
      <c r="A46" s="117" t="s">
        <v>154</v>
      </c>
      <c r="B46" s="113" t="s">
        <v>135</v>
      </c>
      <c r="C46" s="108" t="s">
        <v>136</v>
      </c>
      <c r="D46" s="108" t="s">
        <v>137</v>
      </c>
      <c r="E46" s="108" t="s">
        <v>138</v>
      </c>
      <c r="F46" s="109" t="s">
        <v>139</v>
      </c>
      <c r="G46" s="110"/>
      <c r="H46" s="121" t="s">
        <v>140</v>
      </c>
      <c r="I46" s="122" t="s">
        <v>141</v>
      </c>
      <c r="J46" s="123" t="s">
        <v>142</v>
      </c>
    </row>
    <row r="47" spans="1:11" ht="29" x14ac:dyDescent="0.35">
      <c r="A47" s="118" t="s">
        <v>144</v>
      </c>
      <c r="B47" s="116" t="s">
        <v>128</v>
      </c>
      <c r="C47" s="106">
        <v>2</v>
      </c>
      <c r="D47" s="106">
        <v>2</v>
      </c>
      <c r="E47" s="106" t="s">
        <v>161</v>
      </c>
      <c r="F47" s="107">
        <f>C47+D47</f>
        <v>4</v>
      </c>
      <c r="G47" s="99"/>
      <c r="H47" s="124"/>
      <c r="I47" s="125" t="s">
        <v>193</v>
      </c>
      <c r="J47" s="125" t="s">
        <v>189</v>
      </c>
    </row>
    <row r="48" spans="1:11" ht="29" x14ac:dyDescent="0.35">
      <c r="A48" s="119" t="s">
        <v>145</v>
      </c>
      <c r="B48" s="116" t="s">
        <v>128</v>
      </c>
      <c r="C48" s="97">
        <v>3</v>
      </c>
      <c r="D48" s="97">
        <v>2</v>
      </c>
      <c r="E48" s="97" t="s">
        <v>161</v>
      </c>
      <c r="F48" s="98">
        <f t="shared" ref="F48:F49" si="5">C48+D48</f>
        <v>5</v>
      </c>
      <c r="G48" s="99"/>
      <c r="H48" s="124"/>
      <c r="I48" s="126" t="s">
        <v>194</v>
      </c>
      <c r="J48" s="126" t="s">
        <v>189</v>
      </c>
    </row>
    <row r="49" spans="1:10" x14ac:dyDescent="0.35">
      <c r="A49" s="119" t="s">
        <v>146</v>
      </c>
      <c r="B49" s="116" t="s">
        <v>128</v>
      </c>
      <c r="C49" s="97">
        <v>1</v>
      </c>
      <c r="D49" s="97">
        <v>1</v>
      </c>
      <c r="E49" s="97" t="s">
        <v>161</v>
      </c>
      <c r="F49" s="98">
        <f t="shared" si="5"/>
        <v>2</v>
      </c>
      <c r="G49" s="99"/>
      <c r="H49" s="124"/>
      <c r="I49" s="126" t="s">
        <v>190</v>
      </c>
      <c r="J49" s="126" t="s">
        <v>191</v>
      </c>
    </row>
    <row r="50" spans="1:10" ht="29" x14ac:dyDescent="0.35">
      <c r="A50" s="119" t="s">
        <v>147</v>
      </c>
      <c r="B50" s="100">
        <v>3</v>
      </c>
      <c r="C50" s="97">
        <v>3</v>
      </c>
      <c r="D50" s="112" t="s">
        <v>128</v>
      </c>
      <c r="E50" s="97" t="s">
        <v>161</v>
      </c>
      <c r="F50" s="98">
        <f>B50+C50</f>
        <v>6</v>
      </c>
      <c r="G50" s="99"/>
      <c r="H50" s="127" t="s">
        <v>196</v>
      </c>
      <c r="I50" s="126" t="s">
        <v>195</v>
      </c>
      <c r="J50" s="124"/>
    </row>
    <row r="51" spans="1:10" ht="15" thickBot="1" x14ac:dyDescent="0.4">
      <c r="A51" s="120" t="s">
        <v>148</v>
      </c>
      <c r="B51" s="104">
        <v>0</v>
      </c>
      <c r="C51" s="105">
        <v>0</v>
      </c>
      <c r="D51" s="112" t="s">
        <v>128</v>
      </c>
      <c r="E51" s="105" t="s">
        <v>161</v>
      </c>
      <c r="F51" s="111">
        <f>B51+C51</f>
        <v>0</v>
      </c>
      <c r="G51" s="99"/>
      <c r="H51" s="130" t="s">
        <v>128</v>
      </c>
      <c r="I51" s="130" t="s">
        <v>128</v>
      </c>
      <c r="J51" s="124"/>
    </row>
    <row r="52" spans="1:10" ht="15" thickBot="1" x14ac:dyDescent="0.4">
      <c r="A52" s="117" t="s">
        <v>149</v>
      </c>
      <c r="B52" s="137">
        <v>80</v>
      </c>
      <c r="C52" s="137"/>
      <c r="D52" s="137"/>
      <c r="E52" s="137"/>
      <c r="F52" s="138"/>
      <c r="G52" s="102"/>
      <c r="H52" s="128"/>
      <c r="I52" s="128"/>
      <c r="J52" s="128"/>
    </row>
    <row r="53" spans="1:10" x14ac:dyDescent="0.35">
      <c r="A53" s="131" t="s">
        <v>219</v>
      </c>
      <c r="G53" s="102"/>
    </row>
    <row r="54" spans="1:10" ht="15" thickBot="1" x14ac:dyDescent="0.4">
      <c r="G54" s="102"/>
    </row>
    <row r="55" spans="1:10" ht="15" thickBot="1" x14ac:dyDescent="0.4">
      <c r="A55" s="117" t="s">
        <v>155</v>
      </c>
      <c r="B55" s="113" t="s">
        <v>135</v>
      </c>
      <c r="C55" s="108" t="s">
        <v>136</v>
      </c>
      <c r="D55" s="108" t="s">
        <v>137</v>
      </c>
      <c r="E55" s="108" t="s">
        <v>138</v>
      </c>
      <c r="F55" s="109" t="s">
        <v>139</v>
      </c>
      <c r="G55" s="110"/>
      <c r="H55" s="121" t="s">
        <v>140</v>
      </c>
      <c r="I55" s="122" t="s">
        <v>141</v>
      </c>
      <c r="J55" s="123" t="s">
        <v>142</v>
      </c>
    </row>
    <row r="56" spans="1:10" x14ac:dyDescent="0.35">
      <c r="A56" s="118" t="s">
        <v>144</v>
      </c>
      <c r="B56" s="116" t="s">
        <v>128</v>
      </c>
      <c r="C56" s="106">
        <v>2</v>
      </c>
      <c r="D56" s="106">
        <v>2</v>
      </c>
      <c r="E56" s="106" t="s">
        <v>161</v>
      </c>
      <c r="F56" s="107">
        <f>C56+D56</f>
        <v>4</v>
      </c>
      <c r="G56" s="99"/>
      <c r="H56" s="124"/>
      <c r="I56" s="125" t="s">
        <v>198</v>
      </c>
      <c r="J56" s="125" t="s">
        <v>199</v>
      </c>
    </row>
    <row r="57" spans="1:10" ht="29" x14ac:dyDescent="0.35">
      <c r="A57" s="119" t="s">
        <v>145</v>
      </c>
      <c r="B57" s="116" t="s">
        <v>128</v>
      </c>
      <c r="C57" s="97">
        <v>2</v>
      </c>
      <c r="D57" s="97">
        <v>2</v>
      </c>
      <c r="E57" s="97" t="s">
        <v>161</v>
      </c>
      <c r="F57" s="98">
        <f t="shared" ref="F57:F58" si="6">C57+D57</f>
        <v>4</v>
      </c>
      <c r="G57" s="99"/>
      <c r="H57" s="124"/>
      <c r="I57" s="126" t="s">
        <v>200</v>
      </c>
      <c r="J57" s="126" t="s">
        <v>189</v>
      </c>
    </row>
    <row r="58" spans="1:10" x14ac:dyDescent="0.35">
      <c r="A58" s="119" t="s">
        <v>146</v>
      </c>
      <c r="B58" s="116" t="s">
        <v>128</v>
      </c>
      <c r="C58" s="97">
        <v>2</v>
      </c>
      <c r="D58" s="97">
        <v>1</v>
      </c>
      <c r="E58" s="97" t="s">
        <v>161</v>
      </c>
      <c r="F58" s="98">
        <f t="shared" si="6"/>
        <v>3</v>
      </c>
      <c r="G58" s="99"/>
      <c r="H58" s="124"/>
      <c r="I58" s="126" t="s">
        <v>201</v>
      </c>
      <c r="J58" s="126" t="s">
        <v>176</v>
      </c>
    </row>
    <row r="59" spans="1:10" ht="29" x14ac:dyDescent="0.35">
      <c r="A59" s="119" t="s">
        <v>147</v>
      </c>
      <c r="B59" s="100">
        <v>3</v>
      </c>
      <c r="C59" s="97">
        <v>3</v>
      </c>
      <c r="D59" s="112" t="s">
        <v>128</v>
      </c>
      <c r="E59" s="97" t="s">
        <v>161</v>
      </c>
      <c r="F59" s="98">
        <f>B59+C59</f>
        <v>6</v>
      </c>
      <c r="G59" s="99"/>
      <c r="H59" s="127" t="s">
        <v>203</v>
      </c>
      <c r="I59" s="126" t="s">
        <v>202</v>
      </c>
      <c r="J59" s="124"/>
    </row>
    <row r="60" spans="1:10" ht="15" thickBot="1" x14ac:dyDescent="0.4">
      <c r="A60" s="120" t="s">
        <v>148</v>
      </c>
      <c r="B60" s="104">
        <v>0</v>
      </c>
      <c r="C60" s="105">
        <v>0</v>
      </c>
      <c r="D60" s="112" t="s">
        <v>128</v>
      </c>
      <c r="E60" s="105" t="s">
        <v>161</v>
      </c>
      <c r="F60" s="111">
        <f>B60+C60</f>
        <v>0</v>
      </c>
      <c r="G60" s="99"/>
      <c r="H60" s="130" t="s">
        <v>128</v>
      </c>
      <c r="I60" s="130" t="s">
        <v>128</v>
      </c>
      <c r="J60" s="124"/>
    </row>
    <row r="61" spans="1:10" ht="15" thickBot="1" x14ac:dyDescent="0.4">
      <c r="A61" s="117" t="s">
        <v>149</v>
      </c>
      <c r="B61" s="137">
        <v>79</v>
      </c>
      <c r="C61" s="137"/>
      <c r="D61" s="137"/>
      <c r="E61" s="137"/>
      <c r="F61" s="138"/>
      <c r="G61" s="102"/>
      <c r="H61" s="128"/>
      <c r="I61" s="128"/>
      <c r="J61" s="128"/>
    </row>
    <row r="62" spans="1:10" x14ac:dyDescent="0.35">
      <c r="A62" s="131" t="s">
        <v>220</v>
      </c>
      <c r="G62" s="102"/>
    </row>
    <row r="63" spans="1:10" ht="15" thickBot="1" x14ac:dyDescent="0.4">
      <c r="G63" s="102"/>
    </row>
    <row r="64" spans="1:10" ht="15" thickBot="1" x14ac:dyDescent="0.4">
      <c r="A64" s="117" t="s">
        <v>156</v>
      </c>
      <c r="B64" s="113" t="s">
        <v>135</v>
      </c>
      <c r="C64" s="108" t="s">
        <v>136</v>
      </c>
      <c r="D64" s="108" t="s">
        <v>137</v>
      </c>
      <c r="E64" s="108" t="s">
        <v>138</v>
      </c>
      <c r="F64" s="109" t="s">
        <v>139</v>
      </c>
      <c r="G64" s="110"/>
      <c r="H64" s="121" t="s">
        <v>140</v>
      </c>
      <c r="I64" s="122" t="s">
        <v>141</v>
      </c>
      <c r="J64" s="123" t="s">
        <v>142</v>
      </c>
    </row>
    <row r="65" spans="1:10" ht="29" x14ac:dyDescent="0.35">
      <c r="A65" s="118" t="s">
        <v>144</v>
      </c>
      <c r="B65" s="116" t="s">
        <v>128</v>
      </c>
      <c r="C65" s="106">
        <v>1</v>
      </c>
      <c r="D65" s="106">
        <v>2</v>
      </c>
      <c r="E65" s="106" t="s">
        <v>161</v>
      </c>
      <c r="F65" s="107">
        <f>C65+D65</f>
        <v>3</v>
      </c>
      <c r="G65" s="99"/>
      <c r="H65" s="124"/>
      <c r="I65" s="125" t="s">
        <v>204</v>
      </c>
      <c r="J65" s="125" t="s">
        <v>183</v>
      </c>
    </row>
    <row r="66" spans="1:10" x14ac:dyDescent="0.35">
      <c r="A66" s="119" t="s">
        <v>145</v>
      </c>
      <c r="B66" s="116" t="s">
        <v>128</v>
      </c>
      <c r="C66" s="97">
        <v>1</v>
      </c>
      <c r="D66" s="97">
        <v>1</v>
      </c>
      <c r="E66" s="97" t="s">
        <v>161</v>
      </c>
      <c r="F66" s="98">
        <f t="shared" ref="F66:F67" si="7">C66+D66</f>
        <v>2</v>
      </c>
      <c r="G66" s="99"/>
      <c r="H66" s="124"/>
      <c r="I66" s="126" t="s">
        <v>205</v>
      </c>
      <c r="J66" s="126" t="s">
        <v>168</v>
      </c>
    </row>
    <row r="67" spans="1:10" x14ac:dyDescent="0.35">
      <c r="A67" s="119" t="s">
        <v>146</v>
      </c>
      <c r="B67" s="116" t="s">
        <v>128</v>
      </c>
      <c r="C67" s="97">
        <v>1</v>
      </c>
      <c r="D67" s="97">
        <v>1</v>
      </c>
      <c r="E67" s="97" t="s">
        <v>161</v>
      </c>
      <c r="F67" s="98">
        <f t="shared" si="7"/>
        <v>2</v>
      </c>
      <c r="G67" s="99"/>
      <c r="H67" s="124"/>
      <c r="I67" s="126" t="s">
        <v>206</v>
      </c>
      <c r="J67" s="126" t="s">
        <v>207</v>
      </c>
    </row>
    <row r="68" spans="1:10" ht="29" x14ac:dyDescent="0.35">
      <c r="A68" s="119" t="s">
        <v>147</v>
      </c>
      <c r="B68" s="100">
        <v>3</v>
      </c>
      <c r="C68" s="97">
        <v>2</v>
      </c>
      <c r="D68" s="112" t="s">
        <v>128</v>
      </c>
      <c r="E68" s="97" t="s">
        <v>161</v>
      </c>
      <c r="F68" s="98">
        <f>B68+C68</f>
        <v>5</v>
      </c>
      <c r="G68" s="99"/>
      <c r="H68" s="127" t="s">
        <v>208</v>
      </c>
      <c r="I68" s="126" t="s">
        <v>209</v>
      </c>
      <c r="J68" s="124"/>
    </row>
    <row r="69" spans="1:10" ht="15" thickBot="1" x14ac:dyDescent="0.4">
      <c r="A69" s="120" t="s">
        <v>148</v>
      </c>
      <c r="B69" s="104">
        <v>0</v>
      </c>
      <c r="C69" s="105">
        <v>0</v>
      </c>
      <c r="D69" s="112" t="s">
        <v>128</v>
      </c>
      <c r="E69" s="105" t="s">
        <v>161</v>
      </c>
      <c r="F69" s="111">
        <f>B69+C69</f>
        <v>0</v>
      </c>
      <c r="G69" s="99"/>
      <c r="H69" s="130" t="s">
        <v>128</v>
      </c>
      <c r="I69" s="130" t="s">
        <v>128</v>
      </c>
      <c r="J69" s="124"/>
    </row>
    <row r="70" spans="1:10" ht="15" thickBot="1" x14ac:dyDescent="0.4">
      <c r="A70" s="117" t="s">
        <v>149</v>
      </c>
      <c r="B70" s="137">
        <v>58</v>
      </c>
      <c r="C70" s="137"/>
      <c r="D70" s="137"/>
      <c r="E70" s="137"/>
      <c r="F70" s="138"/>
      <c r="G70" s="102"/>
      <c r="H70" s="128"/>
      <c r="I70" s="128"/>
      <c r="J70" s="128"/>
    </row>
    <row r="71" spans="1:10" x14ac:dyDescent="0.35">
      <c r="A71" s="131" t="s">
        <v>221</v>
      </c>
      <c r="G71" s="102"/>
    </row>
    <row r="72" spans="1:10" ht="15" thickBot="1" x14ac:dyDescent="0.4">
      <c r="G72" s="102"/>
    </row>
    <row r="73" spans="1:10" ht="15" thickBot="1" x14ac:dyDescent="0.4">
      <c r="A73" s="117" t="s">
        <v>157</v>
      </c>
      <c r="B73" s="113" t="s">
        <v>135</v>
      </c>
      <c r="C73" s="108" t="s">
        <v>136</v>
      </c>
      <c r="D73" s="108" t="s">
        <v>137</v>
      </c>
      <c r="E73" s="108" t="s">
        <v>138</v>
      </c>
      <c r="F73" s="109" t="s">
        <v>139</v>
      </c>
      <c r="G73" s="110"/>
      <c r="H73" s="121" t="s">
        <v>140</v>
      </c>
      <c r="I73" s="122" t="s">
        <v>141</v>
      </c>
      <c r="J73" s="123" t="s">
        <v>142</v>
      </c>
    </row>
    <row r="74" spans="1:10" x14ac:dyDescent="0.35">
      <c r="A74" s="118" t="s">
        <v>144</v>
      </c>
      <c r="B74" s="116" t="s">
        <v>128</v>
      </c>
      <c r="C74" s="106">
        <v>1</v>
      </c>
      <c r="D74" s="106">
        <v>1</v>
      </c>
      <c r="E74" s="106" t="s">
        <v>161</v>
      </c>
      <c r="F74" s="107">
        <f>C74+D74</f>
        <v>2</v>
      </c>
      <c r="G74" s="99"/>
      <c r="H74" s="124"/>
      <c r="I74" s="125" t="s">
        <v>210</v>
      </c>
      <c r="J74" s="125" t="s">
        <v>168</v>
      </c>
    </row>
    <row r="75" spans="1:10" ht="29" x14ac:dyDescent="0.35">
      <c r="A75" s="119" t="s">
        <v>145</v>
      </c>
      <c r="B75" s="116" t="s">
        <v>128</v>
      </c>
      <c r="C75" s="97">
        <v>2</v>
      </c>
      <c r="D75" s="97">
        <v>1</v>
      </c>
      <c r="E75" s="97" t="s">
        <v>161</v>
      </c>
      <c r="F75" s="98">
        <f t="shared" ref="F75:F76" si="8">C75+D75</f>
        <v>3</v>
      </c>
      <c r="G75" s="99"/>
      <c r="H75" s="124"/>
      <c r="I75" s="126" t="s">
        <v>211</v>
      </c>
      <c r="J75" s="126" t="s">
        <v>168</v>
      </c>
    </row>
    <row r="76" spans="1:10" x14ac:dyDescent="0.35">
      <c r="A76" s="119" t="s">
        <v>146</v>
      </c>
      <c r="B76" s="116" t="s">
        <v>128</v>
      </c>
      <c r="C76" s="97">
        <v>1</v>
      </c>
      <c r="D76" s="97">
        <v>1</v>
      </c>
      <c r="E76" s="97" t="s">
        <v>161</v>
      </c>
      <c r="F76" s="98">
        <f t="shared" si="8"/>
        <v>2</v>
      </c>
      <c r="G76" s="99"/>
      <c r="H76" s="124"/>
      <c r="I76" s="126" t="s">
        <v>206</v>
      </c>
      <c r="J76" s="126" t="s">
        <v>207</v>
      </c>
    </row>
    <row r="77" spans="1:10" ht="43.5" x14ac:dyDescent="0.35">
      <c r="A77" s="119" t="s">
        <v>147</v>
      </c>
      <c r="B77" s="100">
        <v>3</v>
      </c>
      <c r="C77" s="97">
        <v>3</v>
      </c>
      <c r="D77" s="112" t="s">
        <v>128</v>
      </c>
      <c r="E77" s="97" t="s">
        <v>161</v>
      </c>
      <c r="F77" s="98">
        <f>B77+C77</f>
        <v>6</v>
      </c>
      <c r="G77" s="99"/>
      <c r="H77" s="127" t="s">
        <v>213</v>
      </c>
      <c r="I77" s="126" t="s">
        <v>212</v>
      </c>
      <c r="J77" s="124"/>
    </row>
    <row r="78" spans="1:10" ht="15" thickBot="1" x14ac:dyDescent="0.4">
      <c r="A78" s="120" t="s">
        <v>148</v>
      </c>
      <c r="B78" s="104">
        <v>0</v>
      </c>
      <c r="C78" s="105">
        <v>0</v>
      </c>
      <c r="D78" s="112" t="s">
        <v>128</v>
      </c>
      <c r="E78" s="105" t="s">
        <v>161</v>
      </c>
      <c r="F78" s="111">
        <f>B78+C78</f>
        <v>0</v>
      </c>
      <c r="G78" s="99"/>
      <c r="H78" s="130" t="s">
        <v>128</v>
      </c>
      <c r="I78" s="130" t="s">
        <v>128</v>
      </c>
      <c r="J78" s="124"/>
    </row>
    <row r="79" spans="1:10" ht="15" thickBot="1" x14ac:dyDescent="0.4">
      <c r="A79" s="117" t="s">
        <v>149</v>
      </c>
      <c r="B79" s="137">
        <v>66</v>
      </c>
      <c r="C79" s="137"/>
      <c r="D79" s="137"/>
      <c r="E79" s="137"/>
      <c r="F79" s="138"/>
      <c r="G79" s="102"/>
      <c r="H79" s="128"/>
      <c r="I79" s="128"/>
      <c r="J79" s="128"/>
    </row>
    <row r="80" spans="1:10" x14ac:dyDescent="0.35">
      <c r="A80" s="131" t="s">
        <v>222</v>
      </c>
      <c r="G80" s="102"/>
    </row>
    <row r="81" spans="1:10" ht="15" thickBot="1" x14ac:dyDescent="0.4">
      <c r="G81" s="102"/>
    </row>
    <row r="82" spans="1:10" ht="15" thickBot="1" x14ac:dyDescent="0.4">
      <c r="A82" s="117" t="s">
        <v>158</v>
      </c>
      <c r="B82" s="113" t="s">
        <v>135</v>
      </c>
      <c r="C82" s="108" t="s">
        <v>136</v>
      </c>
      <c r="D82" s="108" t="s">
        <v>137</v>
      </c>
      <c r="E82" s="108" t="s">
        <v>138</v>
      </c>
      <c r="F82" s="109" t="s">
        <v>139</v>
      </c>
      <c r="G82" s="110"/>
      <c r="H82" s="121" t="s">
        <v>140</v>
      </c>
      <c r="I82" s="122" t="s">
        <v>141</v>
      </c>
      <c r="J82" s="123" t="s">
        <v>142</v>
      </c>
    </row>
    <row r="83" spans="1:10" ht="29" x14ac:dyDescent="0.35">
      <c r="A83" s="118" t="s">
        <v>144</v>
      </c>
      <c r="B83" s="116" t="s">
        <v>128</v>
      </c>
      <c r="C83" s="106">
        <v>3</v>
      </c>
      <c r="D83" s="106">
        <v>1</v>
      </c>
      <c r="E83" s="106" t="s">
        <v>161</v>
      </c>
      <c r="F83" s="107">
        <f>C83+D83</f>
        <v>4</v>
      </c>
      <c r="G83" s="99"/>
      <c r="H83" s="124"/>
      <c r="I83" s="125" t="s">
        <v>214</v>
      </c>
      <c r="J83" s="125" t="s">
        <v>170</v>
      </c>
    </row>
    <row r="84" spans="1:10" ht="29" x14ac:dyDescent="0.35">
      <c r="A84" s="119" t="s">
        <v>145</v>
      </c>
      <c r="B84" s="116" t="s">
        <v>128</v>
      </c>
      <c r="C84" s="97">
        <v>3</v>
      </c>
      <c r="D84" s="97">
        <v>1</v>
      </c>
      <c r="E84" s="97" t="s">
        <v>161</v>
      </c>
      <c r="F84" s="98">
        <f t="shared" ref="F84:F85" si="9">C84+D84</f>
        <v>4</v>
      </c>
      <c r="G84" s="99"/>
      <c r="H84" s="124"/>
      <c r="I84" s="126" t="s">
        <v>215</v>
      </c>
      <c r="J84" s="126" t="s">
        <v>168</v>
      </c>
    </row>
    <row r="85" spans="1:10" x14ac:dyDescent="0.35">
      <c r="A85" s="119" t="s">
        <v>146</v>
      </c>
      <c r="B85" s="116" t="s">
        <v>128</v>
      </c>
      <c r="C85" s="97">
        <v>1</v>
      </c>
      <c r="D85" s="97">
        <v>1</v>
      </c>
      <c r="E85" s="97" t="s">
        <v>161</v>
      </c>
      <c r="F85" s="98">
        <f t="shared" si="9"/>
        <v>2</v>
      </c>
      <c r="G85" s="99"/>
      <c r="H85" s="124"/>
      <c r="I85" s="126" t="s">
        <v>216</v>
      </c>
      <c r="J85" s="126" t="s">
        <v>207</v>
      </c>
    </row>
    <row r="86" spans="1:10" ht="43.5" x14ac:dyDescent="0.35">
      <c r="A86" s="119" t="s">
        <v>147</v>
      </c>
      <c r="B86" s="100">
        <v>3</v>
      </c>
      <c r="C86" s="97">
        <v>3</v>
      </c>
      <c r="D86" s="112" t="s">
        <v>128</v>
      </c>
      <c r="E86" s="97" t="s">
        <v>161</v>
      </c>
      <c r="F86" s="98">
        <f>B86+C86</f>
        <v>6</v>
      </c>
      <c r="G86" s="99"/>
      <c r="H86" s="127" t="s">
        <v>217</v>
      </c>
      <c r="I86" s="126" t="s">
        <v>218</v>
      </c>
      <c r="J86" s="124"/>
    </row>
    <row r="87" spans="1:10" ht="15" thickBot="1" x14ac:dyDescent="0.4">
      <c r="A87" s="120" t="s">
        <v>148</v>
      </c>
      <c r="B87" s="104">
        <v>0</v>
      </c>
      <c r="C87" s="105">
        <v>0</v>
      </c>
      <c r="D87" s="112" t="s">
        <v>128</v>
      </c>
      <c r="E87" s="105" t="s">
        <v>161</v>
      </c>
      <c r="F87" s="111">
        <f>B87+C87</f>
        <v>0</v>
      </c>
      <c r="G87" s="99"/>
      <c r="H87" s="130" t="s">
        <v>128</v>
      </c>
      <c r="I87" s="130" t="s">
        <v>128</v>
      </c>
      <c r="J87" s="124"/>
    </row>
    <row r="88" spans="1:10" ht="15" thickBot="1" x14ac:dyDescent="0.4">
      <c r="A88" s="117" t="s">
        <v>149</v>
      </c>
      <c r="B88" s="137">
        <v>76</v>
      </c>
      <c r="C88" s="137"/>
      <c r="D88" s="137"/>
      <c r="E88" s="137"/>
      <c r="F88" s="138"/>
      <c r="G88" s="102"/>
      <c r="H88" s="128"/>
      <c r="I88" s="128"/>
      <c r="J88" s="128"/>
    </row>
    <row r="89" spans="1:10" x14ac:dyDescent="0.35">
      <c r="A89" s="131" t="s">
        <v>223</v>
      </c>
    </row>
  </sheetData>
  <mergeCells count="10">
    <mergeCell ref="B61:F61"/>
    <mergeCell ref="B70:F70"/>
    <mergeCell ref="B79:F79"/>
    <mergeCell ref="B88:F88"/>
    <mergeCell ref="B7:F7"/>
    <mergeCell ref="B16:F16"/>
    <mergeCell ref="B25:F25"/>
    <mergeCell ref="B34:F34"/>
    <mergeCell ref="B43:F43"/>
    <mergeCell ref="B52:F52"/>
  </mergeCells>
  <dataValidations count="1">
    <dataValidation type="list" allowBlank="1" showInputMessage="1" showErrorMessage="1" sqref="E2:E6 E11:E15 E20:E24 E29:E33 E38:E42 E47:E51 E56:E60 E65:E69 E74:E78 E83:E87" xr:uid="{CD716219-8A48-43EC-BAE4-39235EF81735}">
      <formula1>$O$2:$Q$2</formula1>
    </dataValidation>
  </dataValidations>
  <hyperlinks>
    <hyperlink ref="O1" r:id="rId1" location="FPCalc" display="http://groups.umd.umich.edu/cis/course.des/cis525/js/f00/harvey/FP_Calc.html?tCountVal=0 - FPCalc" xr:uid="{178087EB-D663-4E17-A671-DDD1ED445624}"/>
  </hyperlinks>
  <pageMargins left="0.7" right="0.7" top="0.78740157499999996" bottom="0.78740157499999996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TicketLog3rdS</vt:lpstr>
      <vt:lpstr>Charts3rdS</vt:lpstr>
      <vt:lpstr>TicketLog4thS</vt:lpstr>
      <vt:lpstr>Use Case Overview</vt:lpstr>
      <vt:lpstr>FP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Wagner</dc:creator>
  <cp:lastModifiedBy>Nicolas</cp:lastModifiedBy>
  <cp:lastPrinted>2020-04-30T20:33:16Z</cp:lastPrinted>
  <dcterms:created xsi:type="dcterms:W3CDTF">2015-06-05T18:19:34Z</dcterms:created>
  <dcterms:modified xsi:type="dcterms:W3CDTF">2020-06-12T07:46:11Z</dcterms:modified>
</cp:coreProperties>
</file>